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defaultThemeVersion="124226"/>
  <bookViews>
    <workbookView xWindow="10650" yWindow="435" windowWidth="15480" windowHeight="10365" activeTab="1"/>
  </bookViews>
  <sheets>
    <sheet name="Rekapitulace" sheetId="2" r:id="rId1"/>
    <sheet name="soupis neoceněný" sheetId="3" r:id="rId2"/>
    <sheet name="#Figury" sheetId="4" state="hidden" r:id="rId3"/>
  </sheets>
  <definedNames>
    <definedName name="_xlnm.Print_Area" localSheetId="1">'soupis neoceněný'!$A$1:$N$415</definedName>
    <definedName name="_xlnm.Print_Titles" localSheetId="0">'Rekapitulace'!$11:$13</definedName>
    <definedName name="_xlnm.Print_Titles" localSheetId="1">'soupis neoceněný'!$11:$13</definedName>
  </definedNames>
  <calcPr calcId="145621"/>
  <extLst/>
</workbook>
</file>

<file path=xl/sharedStrings.xml><?xml version="1.0" encoding="utf-8"?>
<sst xmlns="http://schemas.openxmlformats.org/spreadsheetml/2006/main" count="2121" uniqueCount="822">
  <si>
    <t>HSV</t>
  </si>
  <si>
    <t>%</t>
  </si>
  <si>
    <t>PSV</t>
  </si>
  <si>
    <t>D</t>
  </si>
  <si>
    <t xml:space="preserve">REKAPITULACE </t>
  </si>
  <si>
    <t>Stavba:</t>
  </si>
  <si>
    <t>Objekt:</t>
  </si>
  <si>
    <t>Část:</t>
  </si>
  <si>
    <t xml:space="preserve">JKSO: </t>
  </si>
  <si>
    <t>Objednatel:</t>
  </si>
  <si>
    <t>Zhotovitel:</t>
  </si>
  <si>
    <t>Datum:</t>
  </si>
  <si>
    <t>Kód</t>
  </si>
  <si>
    <t>Popis</t>
  </si>
  <si>
    <t>Cena celkem</t>
  </si>
  <si>
    <t>Hmotnost celkem</t>
  </si>
  <si>
    <t>Suť celkem</t>
  </si>
  <si>
    <t>Slaboproudé, silnoproudé rozvody, osvětlení</t>
  </si>
  <si>
    <t>Koncové prvky, nábytek, stínicí technika</t>
  </si>
  <si>
    <t>Celkem bez DPH</t>
  </si>
  <si>
    <t>JKSO:</t>
  </si>
  <si>
    <t>P.Č.</t>
  </si>
  <si>
    <t>TV</t>
  </si>
  <si>
    <t>KCN</t>
  </si>
  <si>
    <t>Kód položky / název</t>
  </si>
  <si>
    <t>Popis / minimální technické parametry</t>
  </si>
  <si>
    <t>MJ</t>
  </si>
  <si>
    <t>Množství celkem</t>
  </si>
  <si>
    <t>Cena jednotková bez DPH</t>
  </si>
  <si>
    <t>Cena celkem bez DPH</t>
  </si>
  <si>
    <t>Hmotnost</t>
  </si>
  <si>
    <t>Hmotnost sutě</t>
  </si>
  <si>
    <t>Hmotnost sutě celkem</t>
  </si>
  <si>
    <t>Sazba DPH</t>
  </si>
  <si>
    <t>Typ položky</t>
  </si>
  <si>
    <t>Úroveň</t>
  </si>
  <si>
    <t>Cena celkem s DPH</t>
  </si>
  <si>
    <t>Dodavatel</t>
  </si>
  <si>
    <t>Práce a dodávky HSV</t>
  </si>
  <si>
    <t>0</t>
  </si>
  <si>
    <t>6</t>
  </si>
  <si>
    <t>Úpravy povrchů, podlahy a osazování výplní</t>
  </si>
  <si>
    <t>1</t>
  </si>
  <si>
    <t>K</t>
  </si>
  <si>
    <t>014</t>
  </si>
  <si>
    <t>611135101</t>
  </si>
  <si>
    <t>Hrubá výplň rýh ve stropech maltou jakékoli šířky rýhy</t>
  </si>
  <si>
    <t>m2</t>
  </si>
  <si>
    <t>2</t>
  </si>
  <si>
    <t>611325121</t>
  </si>
  <si>
    <t>Vápenocementová štuková omítka rýh ve stropech šířky do 150 mm</t>
  </si>
  <si>
    <t>611325122</t>
  </si>
  <si>
    <t>Vápenocementová štuková omítka rýh ve stropech šířky do 300 mm</t>
  </si>
  <si>
    <t>611325123</t>
  </si>
  <si>
    <t>Vápenocementová štuková omítka rýh ve stropech šířky přes 300 mm</t>
  </si>
  <si>
    <t>612135101</t>
  </si>
  <si>
    <t>Hrubá výplň rýh ve stěnách maltou jakékoli šířky rýhy</t>
  </si>
  <si>
    <t>011</t>
  </si>
  <si>
    <t>612321121</t>
  </si>
  <si>
    <t>Vápenocementová omítka hladká jednovrstvá vnitřních stěn nanášená ručně pod obklady</t>
  </si>
  <si>
    <t>612325121</t>
  </si>
  <si>
    <t>Vápenocementová štuková omítka rýh ve stěnách šířky do 150 mm</t>
  </si>
  <si>
    <t>612325122</t>
  </si>
  <si>
    <t>Vápenocementová štuková omítka rýh ve stěnách šířky do 300 mm</t>
  </si>
  <si>
    <t>612325123</t>
  </si>
  <si>
    <t>Vápenocementová štuková omítka rýh ve stěnách šířky přes 300 mm</t>
  </si>
  <si>
    <t>612325213</t>
  </si>
  <si>
    <t>Vápenocementová hladká omítka malých ploch do 1,0 m2 na stěnách pod obklady</t>
  </si>
  <si>
    <t>kus</t>
  </si>
  <si>
    <t>612325215</t>
  </si>
  <si>
    <t>Vápenocementová hladká omítka malých ploch do 4,0 m2 na stěnách pod obklady</t>
  </si>
  <si>
    <t>619991001</t>
  </si>
  <si>
    <t>Zakrytí podlah fólií přilepenou lepící páskou</t>
  </si>
  <si>
    <t>619991011</t>
  </si>
  <si>
    <t>Obalení konstrukcí a prvků fólií přilepenou lepící páskou</t>
  </si>
  <si>
    <t>9</t>
  </si>
  <si>
    <t>Ostatní konstrukce a práce, bourání</t>
  </si>
  <si>
    <t>952901101</t>
  </si>
  <si>
    <t>Čištění budov omytí jednoduchých oken nebo balkonových dveří plochy do 0,6m2</t>
  </si>
  <si>
    <t>952901102</t>
  </si>
  <si>
    <t>Čištění budov omytí jednoduchých oken nebo balkonových dveří plochy do 1,5m2</t>
  </si>
  <si>
    <t>952901103</t>
  </si>
  <si>
    <t>Čištění budov omytí jednoduchých oken nebo balkonových dveří plochy do 2,5m2</t>
  </si>
  <si>
    <t>952901104</t>
  </si>
  <si>
    <t>Čištění budov omytí jednoduchých oken nebo balkonových dveří plochy přes 2,5m2</t>
  </si>
  <si>
    <t>952901105</t>
  </si>
  <si>
    <t>Čištění budov omytí dvojitých nebo zdvojených oken nebo balkonových dveří plochy do 0,6m2</t>
  </si>
  <si>
    <t>952901106</t>
  </si>
  <si>
    <t>Čištění budov omytí dvojitých nebo zdvojených oken nebo balkonových dveří plochy do 1,5m2</t>
  </si>
  <si>
    <t>952901107</t>
  </si>
  <si>
    <t>Čištění budov omytí dvojitých nebo zdvojených oken nebo balkonových dveří plochy do 2,5m2</t>
  </si>
  <si>
    <t>952901108</t>
  </si>
  <si>
    <t>Čištění budov omytí dvojitých nebo zdvojených oken nebo balkonových dveří plochy přes 2,5m2</t>
  </si>
  <si>
    <t>952901121</t>
  </si>
  <si>
    <t>Čištění budov omytí dveří nebo vrat plochy do 1,5m2</t>
  </si>
  <si>
    <t>952901122</t>
  </si>
  <si>
    <t>Čištění budov omytí dveří nebo vrat p lochy do 3,0m2</t>
  </si>
  <si>
    <t>952901123</t>
  </si>
  <si>
    <t>Čištění budov omytí dveří nebo vrat plochy do 5,0m2</t>
  </si>
  <si>
    <t>952902021</t>
  </si>
  <si>
    <t>Čištění budov zametení hladkých podlah</t>
  </si>
  <si>
    <t>952902031</t>
  </si>
  <si>
    <t>Čištění budov omytí hladkých podlah</t>
  </si>
  <si>
    <t>952902611</t>
  </si>
  <si>
    <t>Čištění budov vysátí prachu z ostatních ploch</t>
  </si>
  <si>
    <t>013</t>
  </si>
  <si>
    <t>973026121</t>
  </si>
  <si>
    <t>Vysekání kapes ve zdivu z kamene pro špalíky do 30x30x30 mm</t>
  </si>
  <si>
    <t>973026141</t>
  </si>
  <si>
    <t>Vysekání kapes ve zdivu z kamene pro špalíky do 50x50x50 mm</t>
  </si>
  <si>
    <t>973026161</t>
  </si>
  <si>
    <t>Vysekání kapes ve zdivu z kamene pro špalíky do 100x100x500 mm</t>
  </si>
  <si>
    <t>973026191</t>
  </si>
  <si>
    <t>Vysekání kapes ve zdivu z kamene pro špalíky do 150x150x100 mm</t>
  </si>
  <si>
    <t>973031612</t>
  </si>
  <si>
    <t>Vysekání kapes ve zdivu cihelném na MV nebo MVC pro špalíky do 30x30x30 mm</t>
  </si>
  <si>
    <t>973031614</t>
  </si>
  <si>
    <t>Vysekání kapes ve zdivu cihelném na MV nebo MVC pro špalíky do 50x50x50 mm</t>
  </si>
  <si>
    <t>973031616</t>
  </si>
  <si>
    <t>Vysekání kapes ve zdivu cihelném na MV nebo MVC pro špalíky do 100x100x50 mm</t>
  </si>
  <si>
    <t>973031619</t>
  </si>
  <si>
    <t>Vysekání kapes ve zdivu cihelném na MV nebo MVC pro špalíky do 150x150x100 mm</t>
  </si>
  <si>
    <t>973031712</t>
  </si>
  <si>
    <t>Vysekání kapes v klenbách z cihel na MV nebo MVC pro špalíky do 30x30x30 mm</t>
  </si>
  <si>
    <t>973031714</t>
  </si>
  <si>
    <t>Vysekání kapes v klenbách z cihel na MV nebo MVC pro špalíky do 50x50x50 mm</t>
  </si>
  <si>
    <t>973031716</t>
  </si>
  <si>
    <t>Vysekání kapes v klenbách z cihel na MV nebo MVC pro špalíky do 100x100x50 mm</t>
  </si>
  <si>
    <t>973031719</t>
  </si>
  <si>
    <t>Vysekání kapes v klenbách z cihel na MV nebo MVC pro špalíky do 150x150x100 mm</t>
  </si>
  <si>
    <t>973032612</t>
  </si>
  <si>
    <t>Vysekání kapes ve zdivu z dutých cihel nebo tvárnic do 30x30x30 mm</t>
  </si>
  <si>
    <t>973032614</t>
  </si>
  <si>
    <t>Vysekání kapes ve zdivu z dutých cihel nebo tvárnic do 50x50x50 mm</t>
  </si>
  <si>
    <t>973032616</t>
  </si>
  <si>
    <t>Vysekání kapes ve zdivu z dutých cihel nebo tvárnic do 10x100x50 mm</t>
  </si>
  <si>
    <t>973032619</t>
  </si>
  <si>
    <t>Vysekání kapes ve zdivu z dutých cihel nebo tvárnic do 150x150x100 mm</t>
  </si>
  <si>
    <t>973046121</t>
  </si>
  <si>
    <t>Vysekání kapes ve zdivu z betonu pro špalíky do 30x30x30 mm</t>
  </si>
  <si>
    <t>973046141</t>
  </si>
  <si>
    <t>Vysekání kapes ve zdivu z betonu pro špalíky do 50x50x50 mm</t>
  </si>
  <si>
    <t>973046161</t>
  </si>
  <si>
    <t>Vysekání kapes ve zdivu z betonu pro špalíky do 100x100x50 mm</t>
  </si>
  <si>
    <t>973046191</t>
  </si>
  <si>
    <t>Vysekání kapes ve zdivu z betonu pro špalíky do 150x150x100 mm</t>
  </si>
  <si>
    <t>974031121</t>
  </si>
  <si>
    <t>Vysekání rýh ve zdivu cihelném hl do 30 mm š do 30 mm</t>
  </si>
  <si>
    <t>m</t>
  </si>
  <si>
    <t>974031122</t>
  </si>
  <si>
    <t>Vysekání rýh ve zdivu cihelném hl do 30 mm š do 70 mm</t>
  </si>
  <si>
    <t>974031123</t>
  </si>
  <si>
    <t>Vysekání rýh ve zdivu cihelném hl do 30 mm š do 100 mm</t>
  </si>
  <si>
    <t>974031126</t>
  </si>
  <si>
    <t>Vysekání rýh ve zdivu cihelném hl do 30 mm š do 250 mm</t>
  </si>
  <si>
    <t>974031132</t>
  </si>
  <si>
    <t>Vysekání rýh ve zdivu cihelném hl do 50 mm š do 70 mm</t>
  </si>
  <si>
    <t>974031133</t>
  </si>
  <si>
    <t>Vysekání rýh ve zdivu cihelném hl do 50 mm š do 100 mm</t>
  </si>
  <si>
    <t>974031134</t>
  </si>
  <si>
    <t>Vysekání rýh ve zdivu cihelném hl do 50 mm š do 150 mm</t>
  </si>
  <si>
    <t>974031135</t>
  </si>
  <si>
    <t>Vysekání rýh ve zdivu cihelném hl do 50 mm š do 200 mm</t>
  </si>
  <si>
    <t>974031142</t>
  </si>
  <si>
    <t>Vysekání rýh ve zdivu cihelném hl do 70 mm š do 70 mm</t>
  </si>
  <si>
    <t>974031143</t>
  </si>
  <si>
    <t>Vysekání rýh ve zdivu cihelném hl do 70 mm š do 100 mm</t>
  </si>
  <si>
    <t>974031145</t>
  </si>
  <si>
    <t>Vysekání rýh ve zdivu cihelném hl do 70 mm š do 200 mm</t>
  </si>
  <si>
    <t>974031153</t>
  </si>
  <si>
    <t>Vysekání rýh ve zdivu cihelném hl do 100 mm š do 100 mm</t>
  </si>
  <si>
    <t>974031154</t>
  </si>
  <si>
    <t>Vysekání rýh ve zdivu cihelném hl do 100 mm š do 150 mm</t>
  </si>
  <si>
    <t>974031155</t>
  </si>
  <si>
    <t>Vysekání rýh ve zdivu cihelném hl do 100 mm š do 200 mm</t>
  </si>
  <si>
    <t>974031164</t>
  </si>
  <si>
    <t>Vysekání rýh ve zdivu cihelném hl do 150 mm š do 150 mm</t>
  </si>
  <si>
    <t>974031165</t>
  </si>
  <si>
    <t>Vysekání rýh ve zdivu cihelném hl do 150 mm š do 200 mm</t>
  </si>
  <si>
    <t>974031167</t>
  </si>
  <si>
    <t>Vysekání rýh ve zdivu cihelném hl do 150 mm š do 300 mm</t>
  </si>
  <si>
    <t>974049121</t>
  </si>
  <si>
    <t>Vysekání rýh v betonových zdech hl do 30 mm š do 30 mm</t>
  </si>
  <si>
    <t>974049122</t>
  </si>
  <si>
    <t>Vysekání rýh v betonových zdech hl do 30 mm š do 70 mm</t>
  </si>
  <si>
    <t>974049123</t>
  </si>
  <si>
    <t>Vysekání rýh v betonových zdech hl do 30 mm š do 100 mm</t>
  </si>
  <si>
    <t>974049124</t>
  </si>
  <si>
    <t>Vysekání rýh v betonových zdech hl do 30 mm š do 150 mm</t>
  </si>
  <si>
    <t>974049132</t>
  </si>
  <si>
    <t>Vysekání rýh v betonových zdech hl do 50 mm š do 70 mm</t>
  </si>
  <si>
    <t>974049133</t>
  </si>
  <si>
    <t>Vysekání rýh v betonových zdech hl do 50 mm š do 100 mm</t>
  </si>
  <si>
    <t>974049134</t>
  </si>
  <si>
    <t>Vysekání rýh v betonových zdech hl do 50 mm š do 150 mm</t>
  </si>
  <si>
    <t>974049142</t>
  </si>
  <si>
    <t>Vysekání rýh v betonových zdech hl do 70 mm š do 70 mm</t>
  </si>
  <si>
    <t>974049143</t>
  </si>
  <si>
    <t>Vysekání rýh v betonových zdech hl do 70 mm š do 100 mm</t>
  </si>
  <si>
    <t>974049144</t>
  </si>
  <si>
    <t>Vysekání rýh v betonových zdech hl do 70 mm š do 150 mm</t>
  </si>
  <si>
    <t>974049153</t>
  </si>
  <si>
    <t>Vysekání rýh v betonových zdech hl do 100 mm š do 100 mm</t>
  </si>
  <si>
    <t>974049154</t>
  </si>
  <si>
    <t>Vysekání rýh v betonových zdech hl do 100 mm š do 150 mm</t>
  </si>
  <si>
    <t>974049155</t>
  </si>
  <si>
    <t>Vysekání rýh v betonových zdech hl do 100 mm š do 200 mm</t>
  </si>
  <si>
    <t>974049164</t>
  </si>
  <si>
    <t>Vysekání rýh v betonových zdech hl do 150 mm š do 150 mm</t>
  </si>
  <si>
    <t>974049165</t>
  </si>
  <si>
    <t>Vysekání rýh v betonových zdech hl do 150 mm š do 200 mm</t>
  </si>
  <si>
    <t>974049185</t>
  </si>
  <si>
    <t>Vysekání rýh v betonových zdech hl do 300 mm š do 200 mm</t>
  </si>
  <si>
    <t>974049187</t>
  </si>
  <si>
    <t>Vysekání rýh v betonových zdech hl do 300 mm š do 300 mm</t>
  </si>
  <si>
    <t>974082112</t>
  </si>
  <si>
    <t>Vysekání rýh pro vodiče v omítce MV nebo MVC stěn š do 30 mm</t>
  </si>
  <si>
    <t>974082113</t>
  </si>
  <si>
    <t>Vysekání rýh pro vodiče v omítce MV nebo MVC stěn š do 50 mm</t>
  </si>
  <si>
    <t>974082114</t>
  </si>
  <si>
    <t>Vysekání rýh pro vodiče v omítce MV nebo MVC stěn š do 70 mm</t>
  </si>
  <si>
    <t>974082115</t>
  </si>
  <si>
    <t>Vysekání rýh pro vodiče v omítce MV nebo MVC stěn š do 100 mm</t>
  </si>
  <si>
    <t>974082116</t>
  </si>
  <si>
    <t>Vysekání rýh pro vodiče v omítce MV nebo MVC stěn š do 150 mm</t>
  </si>
  <si>
    <t>974082172</t>
  </si>
  <si>
    <t>Vysekání rýh pro vodiče v omítce MV nebo MVC stropů š do 30 mm</t>
  </si>
  <si>
    <t>974082173</t>
  </si>
  <si>
    <t>Vysekání rýh pro vodiče v omítce MV nebo MVC stropů š do 50 mm</t>
  </si>
  <si>
    <t>974082174</t>
  </si>
  <si>
    <t>Vysekání rýh pro vodiče v omítce MV nebo MVC stropů š do 70 mm</t>
  </si>
  <si>
    <t>974082175</t>
  </si>
  <si>
    <t>Vysekání rýh pro vodiče v omítce MV nebo MVC stropů š do 100 mm</t>
  </si>
  <si>
    <t>974082176</t>
  </si>
  <si>
    <t>Vysekání rýh pro vodiče v omítce MV nebo MVC stropů š do 150 mm</t>
  </si>
  <si>
    <t>974082821</t>
  </si>
  <si>
    <t>Vysekání rýh pro vodiče v podhledu kamenných kleneb nebo betonových stropů hl do 30 mm š do 30 mm</t>
  </si>
  <si>
    <t>974082822</t>
  </si>
  <si>
    <t>Vysekání rýh pro vodiče v podhledu kamenných kleneb nebo betonových stropů hl do 30 mm š do 70 mm</t>
  </si>
  <si>
    <t>974082823</t>
  </si>
  <si>
    <t>Vysekání rýh pro vodiče v podhledu kamenných kleneb nebo betonových stropů hl do 30 mm š do 100 mm</t>
  </si>
  <si>
    <t>974082824</t>
  </si>
  <si>
    <t>Vysekání rýh pro vodiče v podhledu kamenných kleneb nebo betonových stropů hl do 30 mm š do 150 mm</t>
  </si>
  <si>
    <t>974082832</t>
  </si>
  <si>
    <t>Vysekání rýh pro vodiče v podhledu kamenných kleneb nebo betonových stropů hl do 50 mm š do 70 mm</t>
  </si>
  <si>
    <t>974082833</t>
  </si>
  <si>
    <t>Vysekání rýh pro vodiče v podhledu kamenných kleneb nebo betonových stropů hl do 50 mm š do 100 mm</t>
  </si>
  <si>
    <t>974082834</t>
  </si>
  <si>
    <t>Vysekání rýh pro vodiče v podhledu kamenných kleneb nebo betonových stropů hl do 50 mm š do 150 mm</t>
  </si>
  <si>
    <t>977131111</t>
  </si>
  <si>
    <t>Vrty příklepovými vrtáky D 8 mm do cihelného zdiva nebo prostého betonu</t>
  </si>
  <si>
    <t>977131112</t>
  </si>
  <si>
    <t>Vrty příklepovými vrtáky D 10 mm do cihelného zdiva nebo prostého betonu</t>
  </si>
  <si>
    <t>977131113</t>
  </si>
  <si>
    <t>Vrty příklepovými vrtáky D 12 mm do cihelného zdiva nebo prostého betonu</t>
  </si>
  <si>
    <t>977131114</t>
  </si>
  <si>
    <t>Vrty příklepovými vrtáky D 14 mm do cihelného zdiva nebo prostého betonu</t>
  </si>
  <si>
    <t>977131115</t>
  </si>
  <si>
    <t>Vrty příklepovými vrtáky D 16 mm do cihelného zdiva nebo prostého betonu</t>
  </si>
  <si>
    <t>977311111</t>
  </si>
  <si>
    <t>Řezání stávajících betonových mazanin nevyztužených hl do 50 mm</t>
  </si>
  <si>
    <t>977311112</t>
  </si>
  <si>
    <t>Řezání stávajících betonových mazanin nevyztužených hl do 100 mm</t>
  </si>
  <si>
    <t>977311113</t>
  </si>
  <si>
    <t>Řezání stávajících betonových mazanin nevyztužených hl do 150 mm</t>
  </si>
  <si>
    <t>977311114</t>
  </si>
  <si>
    <t>Řezání stávajících betonových mazanin nevyztužených hl do 200 mm</t>
  </si>
  <si>
    <t>32mm</t>
  </si>
  <si>
    <t>UV stabilní ohebná dvouplášťová korugovaná trubka o průměru 32mm</t>
  </si>
  <si>
    <t>40mm</t>
  </si>
  <si>
    <t>UV stabilní ohebná dvouplášťová korugovaná trubka o průměru 40mm</t>
  </si>
  <si>
    <t>997</t>
  </si>
  <si>
    <t>Přesun sutě</t>
  </si>
  <si>
    <t>997013211</t>
  </si>
  <si>
    <t>Vnitrostaveništní doprava suti a vybouraných hmot pro budovy v do 6 m ručně</t>
  </si>
  <si>
    <t>t</t>
  </si>
  <si>
    <t>997013212</t>
  </si>
  <si>
    <t>Vnitrostaveništní doprava suti a vybouraných hmot pro budovy v do 9 m ručně</t>
  </si>
  <si>
    <t>997013213</t>
  </si>
  <si>
    <t>Vnitrostaveništní doprava suti a vybouraných hmot pro budovy v do 12 m ručně</t>
  </si>
  <si>
    <t>997013214</t>
  </si>
  <si>
    <t>Vnitrostaveništní doprava suti a vybouraných hmot pro budovy v do 15 m ručně</t>
  </si>
  <si>
    <t>997013215</t>
  </si>
  <si>
    <t>Vnitrostaveništní doprava suti a vybouraných hmot pro budovy v do 18 m ručně</t>
  </si>
  <si>
    <t>997013216</t>
  </si>
  <si>
    <t>Vnitrostaveništní doprava suti a vybouraných hmot pro budovy v do 21 m ručně</t>
  </si>
  <si>
    <t>241</t>
  </si>
  <si>
    <t>997241622</t>
  </si>
  <si>
    <t>Naložení a složení suti</t>
  </si>
  <si>
    <t>99900000R</t>
  </si>
  <si>
    <t>Kontejner</t>
  </si>
  <si>
    <t>998</t>
  </si>
  <si>
    <t>Přesun hmot</t>
  </si>
  <si>
    <t>998011001</t>
  </si>
  <si>
    <t>Přesun hmot pro budovy zděné v do 6 m</t>
  </si>
  <si>
    <t>998011002</t>
  </si>
  <si>
    <t>Přesun hmot pro budovy zděné v do 12 m</t>
  </si>
  <si>
    <t>998011003</t>
  </si>
  <si>
    <t>Přesun hmot pro budovy zděné v do 24 m</t>
  </si>
  <si>
    <t>998011004</t>
  </si>
  <si>
    <t>Přesun hmot pro budovy zděné v do 36 m</t>
  </si>
  <si>
    <t>998012021</t>
  </si>
  <si>
    <t>Přesun hmot pro budovy monolitické v do 6 m</t>
  </si>
  <si>
    <t>998012022</t>
  </si>
  <si>
    <t>Přesun hmot pro budovy monolitické v do 12 m</t>
  </si>
  <si>
    <t>998012023</t>
  </si>
  <si>
    <t>Přesun hmot pro budovy monolitické v do 24 m</t>
  </si>
  <si>
    <t>Práce a dodávky PSV</t>
  </si>
  <si>
    <t>711</t>
  </si>
  <si>
    <t>Izolace proti vodě, vlhkosti a plynům</t>
  </si>
  <si>
    <t>711413121</t>
  </si>
  <si>
    <t>Izolace proti vodě za studena svislé SCHOMBURG těsnicí hmotou COMBIFLEX-C2</t>
  </si>
  <si>
    <t>711493121</t>
  </si>
  <si>
    <t>Izolace proti podpovrchové a tlakové vodě svislá SCHOMBURG těsnicí kaší AQUAFIN-2K</t>
  </si>
  <si>
    <t>711493122</t>
  </si>
  <si>
    <t>Izolace proti podpovrchové a tlakové vodě svislá SCHOMBURG těsnicí stěrkou AQUAFIN-1K</t>
  </si>
  <si>
    <t>998711201</t>
  </si>
  <si>
    <t>Přesun hmot procentní pro izolace proti vodě, vlhkosti a plynům v objektech v do 6 m</t>
  </si>
  <si>
    <t>998711202</t>
  </si>
  <si>
    <t>Přesun hmot procentní pro izolace proti vodě, vlhkosti a plynům v objektech v do 12 m</t>
  </si>
  <si>
    <t>998711203</t>
  </si>
  <si>
    <t>Přesun hmot procentní pro izolace proti vodě, vlhkosti a plynům v objektech v do 60 m</t>
  </si>
  <si>
    <t>725</t>
  </si>
  <si>
    <t>Zdravotechnika - zařizovací předměty</t>
  </si>
  <si>
    <t>721</t>
  </si>
  <si>
    <t>72500000R</t>
  </si>
  <si>
    <t>Skříňka s keramickým umyvadlem 65 cm širokým,kompl prov vč připojení  - D+M</t>
  </si>
  <si>
    <t>soubor</t>
  </si>
  <si>
    <t>725210821</t>
  </si>
  <si>
    <t>Demontáž umyvadel bez výtokových armatur</t>
  </si>
  <si>
    <t>725820801</t>
  </si>
  <si>
    <t>Demontáž baterie nástěnné do G 3 / 4</t>
  </si>
  <si>
    <t>725820802</t>
  </si>
  <si>
    <t>Demontáž baterie stojánkové do jednoho otvoru</t>
  </si>
  <si>
    <t>725820803</t>
  </si>
  <si>
    <t>Demontáž baterie stojánkové do tří otvorů</t>
  </si>
  <si>
    <t>725829121</t>
  </si>
  <si>
    <t>Montáž baterie umyvadlové nástěnné pákové a klasické ostatní typ</t>
  </si>
  <si>
    <t>M</t>
  </si>
  <si>
    <t>MAT</t>
  </si>
  <si>
    <t>5514561R1</t>
  </si>
  <si>
    <t>baterie umyvadlová</t>
  </si>
  <si>
    <t>725829131</t>
  </si>
  <si>
    <t>Montáž baterie umyvadlové stojánkové G 1/2 ostatní typ</t>
  </si>
  <si>
    <t>551440060</t>
  </si>
  <si>
    <t xml:space="preserve">baterie umyvadlová páková stojánková </t>
  </si>
  <si>
    <t>775</t>
  </si>
  <si>
    <t>Podlahy skládané</t>
  </si>
  <si>
    <t>775510951</t>
  </si>
  <si>
    <t>Doplnění podlah vlysových, tl do 22 mm, plochy do 0,25 m2</t>
  </si>
  <si>
    <t>775510952</t>
  </si>
  <si>
    <t>Doplnění podlah vlysových, tl do 22 mm, plochy do 1 m2</t>
  </si>
  <si>
    <t>775510953</t>
  </si>
  <si>
    <t>Doplnění podlah vlysových, tl do 22 mm, plochy do 2 m2</t>
  </si>
  <si>
    <t>775510954</t>
  </si>
  <si>
    <t>Doplnění podlah vlysových, tl do 22 mm, plochy do 4 m2</t>
  </si>
  <si>
    <t>6119214R1</t>
  </si>
  <si>
    <t xml:space="preserve">vlysy parketové </t>
  </si>
  <si>
    <t>775511800</t>
  </si>
  <si>
    <t>Demontáž podlah vlysových lepených s lištami lepenými</t>
  </si>
  <si>
    <t>775511810</t>
  </si>
  <si>
    <t>Demontáž podlah vlysových přibíjených s lištami přibíjenými</t>
  </si>
  <si>
    <t>775511820</t>
  </si>
  <si>
    <t>Demontáž podlah vlysových lepených bez lišt</t>
  </si>
  <si>
    <t>775511830</t>
  </si>
  <si>
    <t>Demontáž podlah vlysových přibíjených bez lišt</t>
  </si>
  <si>
    <t>775521800</t>
  </si>
  <si>
    <t>Demontáž parketových tabulí s lištami lepenými</t>
  </si>
  <si>
    <t>775521810</t>
  </si>
  <si>
    <t>Demontáž parketových tabulí s lištami přibíjenými</t>
  </si>
  <si>
    <t>775526210</t>
  </si>
  <si>
    <t>Montáž podlahy masivní parketové lepené z tabulí do 450x450 mm s podkladem z desek</t>
  </si>
  <si>
    <t>775526217</t>
  </si>
  <si>
    <t>Montáž podlahy masivní parketové přibíjené z tabulí do 450x450 mm s podkladem z desek</t>
  </si>
  <si>
    <t>775526219</t>
  </si>
  <si>
    <t>Montáž podlahy masivní parketové šroubované z tabulí do 450x450 mm s podkladem z desek</t>
  </si>
  <si>
    <t>6119510R1</t>
  </si>
  <si>
    <t xml:space="preserve">parkety </t>
  </si>
  <si>
    <t>775541111</t>
  </si>
  <si>
    <t>Montáž podlah plovoucích z lamel dýhovaných a laminovaných lepených v drážce š dílce do 150 mm</t>
  </si>
  <si>
    <t>611515240</t>
  </si>
  <si>
    <t>podlaha dřevěná zámková</t>
  </si>
  <si>
    <t>775541811</t>
  </si>
  <si>
    <t>Demontáž podlah plovoucích laminátových lepených do suti</t>
  </si>
  <si>
    <t>775541821</t>
  </si>
  <si>
    <t>Demontáž podlah plovoucích laminátových zaklapávacích do suti</t>
  </si>
  <si>
    <t>775591901</t>
  </si>
  <si>
    <t>Oprava podlah dřevěných - tmelení dílčích defektů vlysových, parketových podlah</t>
  </si>
  <si>
    <t>775591902</t>
  </si>
  <si>
    <t>Oprava podlah dřevěných - tmelení dílčích defektů palubkových podlah</t>
  </si>
  <si>
    <t>775591912</t>
  </si>
  <si>
    <t>Oprava podlah dřevěných - broušení střední</t>
  </si>
  <si>
    <t>775591913</t>
  </si>
  <si>
    <t>Oprava podlah dřevěných - broušení jemné</t>
  </si>
  <si>
    <t>775591919</t>
  </si>
  <si>
    <t>Oprava podlah dřevěných - broušení celkové včetně tmelení</t>
  </si>
  <si>
    <t>775591920</t>
  </si>
  <si>
    <t>Oprava podlah dřevěných - vysátí povrchu</t>
  </si>
  <si>
    <t>775591921</t>
  </si>
  <si>
    <t>Oprava podlah dřevěných - základní lak</t>
  </si>
  <si>
    <t>775591924</t>
  </si>
  <si>
    <t>Oprava podlah dřevěných - vrchní lak pro velmi vysokou zátěž</t>
  </si>
  <si>
    <t>775591926</t>
  </si>
  <si>
    <t>Oprava podlah dřevěných - mezibroušení mezi vrstvami laku</t>
  </si>
  <si>
    <t>775591929</t>
  </si>
  <si>
    <t>Oprava podlah dřevěných - celkové lakování</t>
  </si>
  <si>
    <t>775591931</t>
  </si>
  <si>
    <t>Oprava podlah dřevěných - nátěr olejem a voskování</t>
  </si>
  <si>
    <t>775591941</t>
  </si>
  <si>
    <t>Oprava podlah dřevěných - pastování</t>
  </si>
  <si>
    <t>998775201</t>
  </si>
  <si>
    <t>Přesun hmot procentní pro podlahy dřevěné v objektech v do 6 m</t>
  </si>
  <si>
    <t>998775202</t>
  </si>
  <si>
    <t>Přesun hmot procentní pro podlahy dřevěné v objektech v do 12 m</t>
  </si>
  <si>
    <t>998775203</t>
  </si>
  <si>
    <t>Přesun hmot procentní pro podlahy dřevěné v objektech v do 24 m</t>
  </si>
  <si>
    <t>998775204</t>
  </si>
  <si>
    <t>Přesun hmot procentní pro podlahy dřevěné v objektech v do 36 m</t>
  </si>
  <si>
    <t>776</t>
  </si>
  <si>
    <t>Podlahy povlakové</t>
  </si>
  <si>
    <t>776111115</t>
  </si>
  <si>
    <t>Broušení podkladu povlakových podlah před litím stěrky</t>
  </si>
  <si>
    <t>776111116</t>
  </si>
  <si>
    <t>Odstranění zbytků lepidla z podkladu povlakových podlah broušením</t>
  </si>
  <si>
    <t>776111117</t>
  </si>
  <si>
    <t>Broušení stávajícího podkladu povlakových podlah diamantovým kotoučem</t>
  </si>
  <si>
    <t>776111311</t>
  </si>
  <si>
    <t>Vysátí podkladu povlakových podlah</t>
  </si>
  <si>
    <t>776121111</t>
  </si>
  <si>
    <t>Vodou ředitelná penetrace savého podkladu povlakových podlah ředěná v poměru 1:3</t>
  </si>
  <si>
    <t>776121321</t>
  </si>
  <si>
    <t>Vodou ředitelná penetrace savého podkladu povlakových podlah neředěná</t>
  </si>
  <si>
    <t>776121411</t>
  </si>
  <si>
    <t>Dvousložková penetrace podkladu povlakových podlah</t>
  </si>
  <si>
    <t>776121511</t>
  </si>
  <si>
    <t>Dvousložková penetrace podkladu povlakových podlah proti vlhkosti</t>
  </si>
  <si>
    <t>776141111</t>
  </si>
  <si>
    <t>Vyrovnání podkladu povlakových podlah stěrkou pevnosti 20 MPa tl 3 mm</t>
  </si>
  <si>
    <t>776141113</t>
  </si>
  <si>
    <t>Vyrovnání podkladu povlakových podlah stěrkou pevnosti 20 MPa tl 8 mm</t>
  </si>
  <si>
    <t>776141121</t>
  </si>
  <si>
    <t>Vyrovnání podkladu povlakových podlah stěrkou pevnosti 30 MPa tl 3 mm</t>
  </si>
  <si>
    <t>776141122</t>
  </si>
  <si>
    <t>Vyrovnání podkladu povlakových podlah stěrkou pevnosti 30 MPa tl 5 mm</t>
  </si>
  <si>
    <t>776141123</t>
  </si>
  <si>
    <t>Vyrovnání podkladu povlakových podlah stěrkou pevnosti 30 MPa tl 8 mm</t>
  </si>
  <si>
    <t>776141124</t>
  </si>
  <si>
    <t>Vyrovnání podkladu povlakových podlah stěrkou pevnosti 30 MPa tl 10 mm</t>
  </si>
  <si>
    <t>776201811</t>
  </si>
  <si>
    <t>Demontáž lepených povlakových podlah bez podložky ručně</t>
  </si>
  <si>
    <t>776201812</t>
  </si>
  <si>
    <t>Demontáž lepených povlakových podlah s podložkou ručně</t>
  </si>
  <si>
    <t>776201814</t>
  </si>
  <si>
    <t>Demontáž povlakových podlahovin volně položených podlepených páskou</t>
  </si>
  <si>
    <t>776201910</t>
  </si>
  <si>
    <t>Oprava podlah výměnou podlahového povlaku plochy do 0,25 m2</t>
  </si>
  <si>
    <t>776201911</t>
  </si>
  <si>
    <t>Oprava podlah výměnou podlahového povlaku plochy do 0,50 m2</t>
  </si>
  <si>
    <t>776201912</t>
  </si>
  <si>
    <t>Oprava podlah výměnou podlahového povlaku plochy do 1 m2</t>
  </si>
  <si>
    <t>776201913</t>
  </si>
  <si>
    <t>Oprava podlah výměnou podlahového povlaku plochy do 2 m2</t>
  </si>
  <si>
    <t>776221111</t>
  </si>
  <si>
    <t>Lepení pásů z PVC standardním lepidlem</t>
  </si>
  <si>
    <t>Nepatří sem</t>
  </si>
  <si>
    <t xml:space="preserve">Zátěžový koberec s protiskluzovou a antistaticku úpravou. Výška vlasu 3,5mm. Výška celkem 6,8mm. Váha vlasu 550g/m2. Váha celkem 4300g/m2. Čtverce 50x50cm.  Kategorie s vysokým stupněm zátěže tř. 33. Výběr z 12-ti vzorů. Reakce výrobku na oheň Bfl - s1. </t>
  </si>
  <si>
    <t>776221121</t>
  </si>
  <si>
    <t>Lepení elektrostaticky vodivých pásů z PVC standardním lepidlem</t>
  </si>
  <si>
    <t>284110260</t>
  </si>
  <si>
    <t xml:space="preserve">dodávka PVC elektrostaticky vodivé </t>
  </si>
  <si>
    <t>776223111</t>
  </si>
  <si>
    <t>Spoj povlakových podlahovin z PVC svařováním za tepla</t>
  </si>
  <si>
    <t>776223112</t>
  </si>
  <si>
    <t>Spoj povlakových podlahovin z PVC svařováním za studena</t>
  </si>
  <si>
    <t>776231111</t>
  </si>
  <si>
    <t>Lepení lamel a čtverců z vinylu standardním lepidlem</t>
  </si>
  <si>
    <t>284110500</t>
  </si>
  <si>
    <t>dodávka díl. vinylové</t>
  </si>
  <si>
    <t>776232111</t>
  </si>
  <si>
    <t>Lepení lamel a čtverců z vinylu 2-složkovým lepidlem</t>
  </si>
  <si>
    <t>776410811</t>
  </si>
  <si>
    <t>Odstranění soklíků a lišt pryžových nebo plastových</t>
  </si>
  <si>
    <t>776411111</t>
  </si>
  <si>
    <t>Montáž obvodových soklíků výšky do 80 mm</t>
  </si>
  <si>
    <t>2834214R1</t>
  </si>
  <si>
    <t>Soklová lišta délky 2,5m. Lišta je složená ze dvou kusů. Horní část odklopíte, vymalujete přiléhající stěnu až pod lištu a odpadá obtížné čištění lišty.</t>
  </si>
  <si>
    <t>776411112</t>
  </si>
  <si>
    <t>Montáž obvodových soklíků výšky  do 100 mm</t>
  </si>
  <si>
    <t>soklová lišta</t>
  </si>
  <si>
    <t>776421111</t>
  </si>
  <si>
    <t>Montáž obvodových lišt lepením</t>
  </si>
  <si>
    <t>776991121</t>
  </si>
  <si>
    <t>Základní čištění nově položených podlahovin vysátím a setřením vlhkým mopem</t>
  </si>
  <si>
    <t>776991131</t>
  </si>
  <si>
    <t>Základní čištění nově položených podlahovin včetně 2-složkového jednovrstvého polymerního nátěru</t>
  </si>
  <si>
    <t>776991132</t>
  </si>
  <si>
    <t>Základní čištění nově položených podlahovin včetně 2-složkového dvouvrstvého polymerního nátěru</t>
  </si>
  <si>
    <t>776991141</t>
  </si>
  <si>
    <t>Pastování a leštění podlahovin ručně</t>
  </si>
  <si>
    <t>776991221</t>
  </si>
  <si>
    <t>Základní čištění nově položených podlahovin včetně 1-složkového jednovrstvého polymerního nátěru</t>
  </si>
  <si>
    <t>776991222</t>
  </si>
  <si>
    <t>Základní čištění nově položených podlahovin včetně 1-složkového dvouvrstvého polymerního nátěru</t>
  </si>
  <si>
    <t>776991811</t>
  </si>
  <si>
    <t>Demontáž přibité kovové pásky ze spoje</t>
  </si>
  <si>
    <t>776991821</t>
  </si>
  <si>
    <t>Odstranění lepidla ručně z podlah</t>
  </si>
  <si>
    <t>998776201</t>
  </si>
  <si>
    <t>Přesun hmot procentní pro podlahy povlakové v objektech v do 6 m</t>
  </si>
  <si>
    <t>998776202</t>
  </si>
  <si>
    <t>Přesun hmot procentní pro podlahy povlakové v objektech v do 12 m</t>
  </si>
  <si>
    <t>998776203</t>
  </si>
  <si>
    <t>Přesun hmot procentní pro podlahy povlakové v objektech v do 24 m</t>
  </si>
  <si>
    <t>781</t>
  </si>
  <si>
    <t>Dokončovací práce - obklady</t>
  </si>
  <si>
    <t>781471810</t>
  </si>
  <si>
    <t>Demontáž obkladů z obkladaček keramických kladených do malty</t>
  </si>
  <si>
    <t>781473810</t>
  </si>
  <si>
    <t>Demontáž obkladů z obkladaček keramických lepených</t>
  </si>
  <si>
    <t>781474119</t>
  </si>
  <si>
    <t>Montáž obkladů vnitřních keramických hladkých do 85 ks/m2 lepených flexibilním lepidlem</t>
  </si>
  <si>
    <t>781474112</t>
  </si>
  <si>
    <t>Montáž obkladů vnitřních keramických hladkých do 12 ks/m2 lepených flexibilním lepidlem</t>
  </si>
  <si>
    <t>781474113</t>
  </si>
  <si>
    <t>Montáž obkladů vnitřních keramických hladkých do 19 ks/m2 lepených flexibilním lepidlem</t>
  </si>
  <si>
    <t>781474114</t>
  </si>
  <si>
    <t>Montáž obkladů vnitřních keramických hladkých do 22 ks/m2 lepených flexibilním lepidlem</t>
  </si>
  <si>
    <t>781474116</t>
  </si>
  <si>
    <t>Montáž obkladů vnitřních keramických hladkých do 35 ks/m2 lepených flexibilním lepidlem</t>
  </si>
  <si>
    <t>781474117</t>
  </si>
  <si>
    <t>Montáž obkladů vnitřních keramických hladkých do 45 ks/m2 lepených flexibilním lepidlem</t>
  </si>
  <si>
    <t>781474118</t>
  </si>
  <si>
    <t>Montáž obkladů vnitřních keramických hladkých do 50 ks/m2 lepených flexibilním lepidlem</t>
  </si>
  <si>
    <t>5976100R1</t>
  </si>
  <si>
    <t xml:space="preserve">obkládačky keramické </t>
  </si>
  <si>
    <t>781479191</t>
  </si>
  <si>
    <t>Příplatek k montáži obkladů vnitřních keramických hladkých za plochu do 10 m2</t>
  </si>
  <si>
    <t>781479192</t>
  </si>
  <si>
    <t>Příplatek k montáži obkladů vnitřních keramických hladkých za omezený prostor</t>
  </si>
  <si>
    <t>781479195</t>
  </si>
  <si>
    <t>Příplatek k montáži obkladů vnitřních keramických hladkých za spárování bílým cementem</t>
  </si>
  <si>
    <t>781479196</t>
  </si>
  <si>
    <t>Příplatek k montáži obkladů vnitřních keramických hladkých za spárování tmelem dvousložkovým</t>
  </si>
  <si>
    <t>781479197</t>
  </si>
  <si>
    <t>Příplatek k montáži obkladů vnitřních keramických hladkých za lepením lepidlem dvousložkovým</t>
  </si>
  <si>
    <t>781491815</t>
  </si>
  <si>
    <t>Odstranění profilu ukončovacího</t>
  </si>
  <si>
    <t>781493111</t>
  </si>
  <si>
    <t>Plastové profily rohové lepené standardním lepidlem</t>
  </si>
  <si>
    <t>781493511</t>
  </si>
  <si>
    <t>Plastové profily ukončovací lepené standardním lepidlem</t>
  </si>
  <si>
    <t>781494111</t>
  </si>
  <si>
    <t>Plastové profily rohové lepené flexibilním lepidlem</t>
  </si>
  <si>
    <t>781494511</t>
  </si>
  <si>
    <t>Plastové profily ukončovací lepené flexibilním lepidlem</t>
  </si>
  <si>
    <t>781495115</t>
  </si>
  <si>
    <t>Spárování vnitřních obkladů silikonem</t>
  </si>
  <si>
    <t>781495116</t>
  </si>
  <si>
    <t>Spárování vnitřních obkladů epoxidem</t>
  </si>
  <si>
    <t>998781201</t>
  </si>
  <si>
    <t>Přesun hmot procentní pro obklady keramické v objektech v do 6 m</t>
  </si>
  <si>
    <t>998781202</t>
  </si>
  <si>
    <t>Přesun hmot procentní pro obklady keramické v objektech v do 12 m</t>
  </si>
  <si>
    <t>998781203</t>
  </si>
  <si>
    <t>Přesun hmot procentní pro obklady keramické v objektech v do 24 m</t>
  </si>
  <si>
    <t>784</t>
  </si>
  <si>
    <t>Dokončovací práce - malby a tapety</t>
  </si>
  <si>
    <t>784111031</t>
  </si>
  <si>
    <t>Omytí podkladu v místnostech výšky do 3,80 m</t>
  </si>
  <si>
    <t>784111033</t>
  </si>
  <si>
    <t>Omytí podkladu v místnostech výšky do 5,00 m</t>
  </si>
  <si>
    <t>784121001</t>
  </si>
  <si>
    <t>Oškrabání malby v mísnostech výšky do 3,80 m</t>
  </si>
  <si>
    <t>784121003</t>
  </si>
  <si>
    <t>Oškrabání malby v mísnostech výšky do 5,00 m</t>
  </si>
  <si>
    <t>784131011</t>
  </si>
  <si>
    <t>Odstranění lepených tapet s makulaturou ze stropů nebo sloupů výšky do 3,80 m</t>
  </si>
  <si>
    <t>784131013</t>
  </si>
  <si>
    <t>Odstranění lepených tapet s makulaturou ze stěn výšky do 3,80 m</t>
  </si>
  <si>
    <t>784131015</t>
  </si>
  <si>
    <t>Odstranění lepených tapet bez makulatury ze stropů nebo sloupů výšky do 3,80 m</t>
  </si>
  <si>
    <t>784131017</t>
  </si>
  <si>
    <t>Odstranění lepených tapet bez makulatury ze stěn výšky do 3,80 m</t>
  </si>
  <si>
    <t>784161201</t>
  </si>
  <si>
    <t>Lokální vyrovnání podkladu sádrovou stěrkou plochy do 0,1 m2 v místnostech výšky do 3,80 m</t>
  </si>
  <si>
    <t>784161203</t>
  </si>
  <si>
    <t>Lokální vyrovnání podkladu sádrovou stěrkou plochy do 0,1 m2 v místnostech výšky do 5,00 m</t>
  </si>
  <si>
    <t>784161211</t>
  </si>
  <si>
    <t>Lokální vyrovnání podkladu sádrovou stěrkou plochy do 0,25 m2 v místnostech výšky do 3,80 m</t>
  </si>
  <si>
    <t>784161213</t>
  </si>
  <si>
    <t>Lokální vyrovnání podkladu sádrovou stěrkou plochy do 0,25 m2 v místnostech výšky do 5,00 m</t>
  </si>
  <si>
    <t>784181101</t>
  </si>
  <si>
    <t>Základní akrylátová jednonásobná penetrace podkladu v místnostech výšky do 3,80m</t>
  </si>
  <si>
    <t>784181103</t>
  </si>
  <si>
    <t>Základní akrylátová jednonásobná penetrace podkladu v místnostech výšky do 5,00m</t>
  </si>
  <si>
    <t>784181111</t>
  </si>
  <si>
    <t>Základní silikátová jednonásobná penetrace podkladu v místnostech výšky do 3,80m</t>
  </si>
  <si>
    <t>784181113</t>
  </si>
  <si>
    <t>Základní silikátová jednonásobná penetrace podkladu v místnostech výšky do 5,00m</t>
  </si>
  <si>
    <t>784181121</t>
  </si>
  <si>
    <t>Hloubková jednonásobná penetrace podkladu v místnostech výšky do 3,80 m</t>
  </si>
  <si>
    <t>784181123</t>
  </si>
  <si>
    <t>Hloubková jednonásobná penetrace podkladu v místnostech výšky do 5,00 m</t>
  </si>
  <si>
    <t>784191001</t>
  </si>
  <si>
    <t>Čištění vnitřních ploch oken nebo balkonových dveří jednoduchých po provedení malířských prací</t>
  </si>
  <si>
    <t>781491811</t>
  </si>
  <si>
    <t>Odstranění profilu ukončovacího rohového</t>
  </si>
  <si>
    <t>784191003</t>
  </si>
  <si>
    <t>Čištění vnitřních ploch oken dvojitých nebo zdvojených po provedení malířských prací</t>
  </si>
  <si>
    <t>776141114</t>
  </si>
  <si>
    <t>Vyrovnání podkladu povlakových podlah stěrkou pevnosti 20 MPa tl 10 mm</t>
  </si>
  <si>
    <t>784191005</t>
  </si>
  <si>
    <t>Čištění vnitřních ploch dveří nebo vrat po provedení malířských prací</t>
  </si>
  <si>
    <t>784191007</t>
  </si>
  <si>
    <t>Čištění vnitřních ploch podlah po provedení malířských prací</t>
  </si>
  <si>
    <t>784191009</t>
  </si>
  <si>
    <t>Čištění vnitřních ploch schodišť po provedení malířských prací</t>
  </si>
  <si>
    <t>784211101</t>
  </si>
  <si>
    <t>Dvojnásobné bílé malby ze směsí za mokra výborně otěruvzdorných v místnostech výšky do 3,80 m</t>
  </si>
  <si>
    <t>784211103</t>
  </si>
  <si>
    <t>Dvojnásobné bílé malby ze směsí za mokra výborně otěruvzdorných v místnostech výšky do 5,00 m</t>
  </si>
  <si>
    <t>784211111</t>
  </si>
  <si>
    <t>Dvojnásobné  bílé malby ze směsí za mokra velmi dobře otěruvzdorných v místnostech výšky do 3,80 m</t>
  </si>
  <si>
    <t>784211113</t>
  </si>
  <si>
    <t>Dvojnásobné  bílé malby ze směsí za mokra velmi dobře otěruvzdorných v místnostech výšky do 5,00 m</t>
  </si>
  <si>
    <t>784211121</t>
  </si>
  <si>
    <t>Dvojnásobné bílé malby ze směsí za mokra středně otěruvzdorných v místnostech výšky do 3,80 m</t>
  </si>
  <si>
    <t>974031144</t>
  </si>
  <si>
    <t>Vysekání rýh ve zdivu cihelném hl do 70 mm š do 150 mm</t>
  </si>
  <si>
    <t>784211123</t>
  </si>
  <si>
    <t>Dvojnásobné bílé malby ze směsí za mokra středně otěruvzdorných v místnostech výšky do 5,00 m</t>
  </si>
  <si>
    <t>784211131</t>
  </si>
  <si>
    <t>Dvojnásobné bílé malby ze směsí za mokra minimálně otěruvzdorných v místnostech do 3,80 m</t>
  </si>
  <si>
    <t>775591911</t>
  </si>
  <si>
    <t>Oprava podlah dřevěných - broušení hrubé</t>
  </si>
  <si>
    <t>784211133</t>
  </si>
  <si>
    <t>Dvojnásobné bílé malby ze směsí za mokra minimálně otěruvzdorných v místnostech do 5,00 m</t>
  </si>
  <si>
    <t>784221101</t>
  </si>
  <si>
    <t>Dvojnásobné bílé malby  ze směsí za sucha dobře otěruvzdorných v místnostech do 3,80 m</t>
  </si>
  <si>
    <t>784221103</t>
  </si>
  <si>
    <t>Dvojnásobné bílé malby  ze směsí za sucha dobře otěruvzdorných v místnostech do 5,00 m</t>
  </si>
  <si>
    <t>784221111</t>
  </si>
  <si>
    <t>Dvojnásobné bílé malby  ze směsí za sucha středně otěruvzdorných v místnostech do 3,80 m</t>
  </si>
  <si>
    <t>784221113</t>
  </si>
  <si>
    <t>Dvojnásobné bílé malby  ze směsí za sucha středně otěruvzdorných v místnostech do 5,00 m</t>
  </si>
  <si>
    <t>784221121</t>
  </si>
  <si>
    <t>Dvojnásobné bílé malby  ze směsí za sucha minimálně otěruvzdorných v místnostech do 3,80 m</t>
  </si>
  <si>
    <t>784221123</t>
  </si>
  <si>
    <t>Dvojnásobné bílé malby  ze směsí za sucha mimálně otěruvzdorných v místnostech do 5,00 m</t>
  </si>
  <si>
    <t>EL</t>
  </si>
  <si>
    <t>Slaboproudé, silnoproudé rozvody</t>
  </si>
  <si>
    <t>Slaboproudé rozvody + příslušenství</t>
  </si>
  <si>
    <t>Keystona CAT5</t>
  </si>
  <si>
    <t>Samořezný keystone CAT5E UTP RJ45 černý</t>
  </si>
  <si>
    <t>Instalace</t>
  </si>
  <si>
    <t>Instalace keystonu RJ45 na kabel</t>
  </si>
  <si>
    <t>Kryt zásuvky</t>
  </si>
  <si>
    <t>Kryt zásuvky komunikační 2-násobná přímá bílá</t>
  </si>
  <si>
    <t>Instalace krytu zásuvky komunikační</t>
  </si>
  <si>
    <t>RJ45 konektor</t>
  </si>
  <si>
    <t>RJ 45 konektor instalační na kabel - CAT5E</t>
  </si>
  <si>
    <t>Instalace keystonu RJ45 konektoru na kabel</t>
  </si>
  <si>
    <t>CAT5E kabel</t>
  </si>
  <si>
    <t>Datový UTP cat.5 kabel bezhalogenový</t>
  </si>
  <si>
    <t>Instalace CAT 5 kabelu do připravených chrániček</t>
  </si>
  <si>
    <t>Podružné práce</t>
  </si>
  <si>
    <t>Pomocné práce, doprava, měření.</t>
  </si>
  <si>
    <t>Silnoproudé rozvody + příslušenství</t>
  </si>
  <si>
    <t>Silový rozvaděč</t>
  </si>
  <si>
    <t>Silový rozvaděč pro instalaci pod omítku. 28 DIN pozic, plastové dveře s rámem, N+PE svorkovnice, počet řad 2, stupeň krytí IP30, rozměry: 359x464x130 mm. Včetně podružného materiálu.</t>
  </si>
  <si>
    <t>Instalace silového rozvaděče do stěny</t>
  </si>
  <si>
    <t>Proudový chránič s jističem 16A</t>
  </si>
  <si>
    <t>Proudový chránič s jističem 16A, rozměry 2 DIN, jmenovité napětí 230/400V, Charakteristika B, Jmenovitý reziduální proud 0,03A.</t>
  </si>
  <si>
    <t>Instalace proudového chrániče do rozvaděče, zapojení.</t>
  </si>
  <si>
    <t>Ostatní montážní materiál</t>
  </si>
  <si>
    <t>Ostatní drobný montážní materiál pro silový rozvaděč (nulové můstky, propojovací kabely, svorky, atd).</t>
  </si>
  <si>
    <t>Instalace ostatního drobného instalačního materiálu</t>
  </si>
  <si>
    <t>Podlahová krabice</t>
  </si>
  <si>
    <t>Podlahová krabice pod katedru pro zakončení kabelových tras. Určená pro výšku betonové vrstvy od 57 mm do 75 mm. Krabice je uzpůsobena pro instalaci elektroinstalačních trubek.</t>
  </si>
  <si>
    <t>Instalace podlahová krabice</t>
  </si>
  <si>
    <t xml:space="preserve">Krabice univerzální </t>
  </si>
  <si>
    <t>Krabice univerzální podlahová - slouží k montáži do betonové podlahy. Po vytvrdnutí betonové směsi se osazuje podlahovou krabicí.</t>
  </si>
  <si>
    <t>Instalace univerzální podlahové krabice do podlahy</t>
  </si>
  <si>
    <t>Dvojzásuvka 230V</t>
  </si>
  <si>
    <t>Zásuvka 2-násobná natočená s clonkami bílá</t>
  </si>
  <si>
    <t>Instalace dvojzásuvky 230V</t>
  </si>
  <si>
    <t>Zásuvka 230V</t>
  </si>
  <si>
    <t>Zásuvka 1-násobná bílá s ochranným kolíkem</t>
  </si>
  <si>
    <t>Instalace zásuvky 230V</t>
  </si>
  <si>
    <t>Rámeček</t>
  </si>
  <si>
    <t>Rámeček 3-násobný bílý</t>
  </si>
  <si>
    <t>Instalace rámečku</t>
  </si>
  <si>
    <t>CYKY-J 3x2,5mm</t>
  </si>
  <si>
    <t>Silový kabel CYKY-J 3x2,5mm</t>
  </si>
  <si>
    <t>Instalace silového kabelu</t>
  </si>
  <si>
    <t>CY 4</t>
  </si>
  <si>
    <t>Zemnící kabel zelenožlutý CY 4</t>
  </si>
  <si>
    <t>Instalace zemnícího kabelu</t>
  </si>
  <si>
    <t>Revize</t>
  </si>
  <si>
    <t>Výchozí revize elektro pro silové rozvody v učebně + pro podružný silový rozvaděč + pro provozní osvětlení.</t>
  </si>
  <si>
    <t>Provozní osvětlení</t>
  </si>
  <si>
    <t>Neřešíme</t>
  </si>
  <si>
    <t>Proudový chránič s jističem 10A</t>
  </si>
  <si>
    <t>Proudový chránič s jističem 10A, rozměry 2 DIN, jmenovité napětí 230/400V, Charakteristika B, Jmenovitý reziduální proud 0,03A.</t>
  </si>
  <si>
    <t>Provozní světlo na strop/podhledu</t>
  </si>
  <si>
    <t>LED svítidlo určené pro montáž do kazetových podhledů i na strop. Kryt z velice kvalitního optického materiálu, který zajišťuje omezení jasu svítidla L&lt;1000 cd/m² nad 65°. Svítidlo tak poskytuje optimální distribuci světla a zábranu oslnění v souladu s platnou normou pro osvětlení kanceláří a učeben. Teplota chromatičnosti 4000K, napájení 230V/50Hz, 63W, maximální svítivost 425 cd/klm, světelný tok 6500 lm, činitel podání barev 80, elektronický předřadník, krytí IP40, rozměry 620x620x60mm. Barva bílá. Včetně podružného materiálu.</t>
  </si>
  <si>
    <t>Instalace provozního světla</t>
  </si>
  <si>
    <t>Dvojvypínač</t>
  </si>
  <si>
    <t>Přístroj spínače 1/0+1/0 tlačítko dvojité</t>
  </si>
  <si>
    <t>Instalace spínače</t>
  </si>
  <si>
    <t>Rámeček 2-násobný bílý</t>
  </si>
  <si>
    <t>CYKY-J 3x1,5mm</t>
  </si>
  <si>
    <t>Silový kabel CYKY-J 3x1,5mm</t>
  </si>
  <si>
    <t>AVT</t>
  </si>
  <si>
    <t>Koncové prvky</t>
  </si>
  <si>
    <t>Interaktivní tabule+ vizualizér</t>
  </si>
  <si>
    <t>Interaktivní tabule</t>
  </si>
  <si>
    <t>Multidotyková Interaktivní tabule s poměrem stran 16:10. Umožňuje automaticky rozpoznat dotyk prstem pro ovládání, dotyk popisovače pro zápis a dotyk houbičkou nebo dlaní pro mazání. Úhlopříčka obrazu: 221 cm (87“), včetně 2 popisovačů s přepínáním 4 barev, mazací houbičky. Propojení s přídavným projektorem. Cena včetně systémové AV kabeláže. Cena včetně dopravy, instalace, nastavení.</t>
  </si>
  <si>
    <t>Prezentační SW</t>
  </si>
  <si>
    <t>Prezentační SW až pro 4 počítače, včetně prvního roku přístupu k novým verzím prezentačního SW. SW umožňuje jednoduše vytvořit interaktivní cvičení dle probíraného tématu. Mimo to mohou učitelé vybrat pro žáky kterékoliv z více než 30 000 již hotových cvičení na připraveném portálu. Licence na 2 roky. Cena včetně dopravy, instalace.</t>
  </si>
  <si>
    <t>Projektor</t>
  </si>
  <si>
    <t>Ultrakrátký projektor, svítivost 3500 ANSI/LM, LCD technologie, lampa s životností až 10 000 hodin (v ECO režimu), nativní rozlišení WXGA, poměr stran 16:10, kontrast 14 000:1, Projekční poměr 0,28:1. Konektivita: USB 2.0 Type A, USB 2.0 Type B, RS-232C, HDMI in (3x), Composite in, Stereo mini jack audio out, Stereo mini jack audio in (3x), Microphone input, VGA in (2x), VGA out, MHL. Max. hladina hluku 35dB (normální režim). Zabudovaný reproduktor 16W.</t>
  </si>
  <si>
    <t>Držák projektoru</t>
  </si>
  <si>
    <t>Ramenný držák ultrakrátkého projektoru pro instalaci na pylonový pojezd. Cena včetně dopravy, instalace.</t>
  </si>
  <si>
    <t>Přídavné reproduktory</t>
  </si>
  <si>
    <t>Přídavné reproduktory s možností uchycení na pylonový pojezd tabule, 20 W.  Cena včetně dopravy, instalace.</t>
  </si>
  <si>
    <t>Pylonový pojezd s křídly</t>
  </si>
  <si>
    <t>Pylonový pojezd s křídly. Stabilní konstrukce z hliníkových profilů o výšce min.250cm. Rozsah posunu min. 70cm. Rozložení hmotnosti sestavy na stěnu a podlahu. Integrovaný úchyt pro držák projektoru. Boční křídla k interaktivní tabuli pro popisování fixou,nebo křídou.Možnost kombinace: z venku pro psaní křídou, uvnitř pro psaní fixou - nebo naopak, celá fixová, celá křídová.  Cena včetně dopravy, instalace.</t>
  </si>
  <si>
    <t>Stolní vizualizér</t>
  </si>
  <si>
    <t>Bezdrátová dokumentová kamera s flexibilním ramenem, s možností práce úplně bez kabelů - přesos obrazu přes Wifi, napájení z baterie až 6,5h. 12x digitální zoom, LED osvětlení snímaného objektu, roční a automatické ovládání ostření a jasu. Snímaná plocha až 44,5 x 24,8 cm. Interní paměť pro 240 snímků + ukládání snímků a videí na SD kartu a USB paměť. Připojení přes HDMI, USB a Wifi 802.11 b/g/n/ac/a 2,4 i 5 GHz. Jednoduché ovládání vizualizéru prostřednictvím software SMART Notebook.</t>
  </si>
  <si>
    <t>HDMI rozbočovač</t>
  </si>
  <si>
    <t>1x2 HDMI rozbočovač, podpora 4K/UHD @ 60 Hz 4:2:0, Přenos Dolby True HD, DTS HD Master Audio, a 3D do 48-bitové sytosti barev. Detekce EDID podle výstupu č.1, HDCP kompatibilní.  Cena včetně dopravy, instalace, nastavení.</t>
  </si>
  <si>
    <t>Technologie jazykové laboratoře se sdílením obrazu a zvuku</t>
  </si>
  <si>
    <t>Ovládácí SW pro organizaci aktivit v labotatoři</t>
  </si>
  <si>
    <t>Ovládací SW pro organizaci aktivit v laboratoři. Monitoring jednotlivých stanic, propojování připojených audio signálů (interkom) a přepínání signálů pro video, klávesnice i myš (KVM). Organizace třídy, databáze pro zasedací pořádek. Režimy  prezentace, monitoring a podpora studentů při cvičení, párování a práce až v 5 skupinách, cvičení, testování. Ovládání lokálního CD/DVD přehrávače v PC. Součástí je softwarový KVM přepínač PC stanic (pokud jsou součástí učebny): sdílení a monitoring, vypnutí signálu studentských monitorů, adresné posílání textových zpráv; záznam připojeného audio kanálu (zvolený student; studentský pár; skupina). S garantovaným upgradem po dobu 5-ti let. Cena včetně dopravy, instalace, nastavení a systémového zaškolení obsluhy.</t>
  </si>
  <si>
    <t>Ovládací SW jazykové laboratoře pro mediální aktivity</t>
  </si>
  <si>
    <t>Ovládací SW jazykové laboratoře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Databáze učebních materiálů, organizovaná dle vyučujícího a tříd. Třídění materiálů do učebních lekcí. S garantovaným upgradem po dobu 5-ti let. Cena včetně dopravy, instalace, nastavení a systémového zaškolení obsluhy.</t>
  </si>
  <si>
    <t>Učitelský SW</t>
  </si>
  <si>
    <t>Učitelský SW modul pro LAN přístup do databáze studijních materiálů, mimo jazykovou laboratoř. Příprava cvičení, kontrola vyplněných úloh. S garantovaným upgradem po dobu 5-ti let. Cena včetně dopravy, instalace, nastavení.</t>
  </si>
  <si>
    <t>Audio matice pro interkom</t>
  </si>
  <si>
    <t>Audio matice pro interkom s minimální konfigurací: náhodné párování a konference, nastavené párování a konference, monitorování zvukových spojení studentů učitelem, 32 audio připojení (max. 64 při spojení dvou matic), 8 propojovacích audio kanálů , freq. rozsah 20 Hz - 20 kHz ±3 db, propojení CAT-5e (UTP), konektory: 16x RJ45 = připojení pro 32 audio mixer, max. délka kabeláže 45m, 4x RJ45 sběrnice pro rozšíření, 2x RJ45 sběrnice pro kontrolu při rozšíření, RS-232 konektor pro řízení, RS-422 konektor pro řízení, 1x RJ45 pro KVM hub, DB-9M konektor pro HW kontrolér, příprava pro zabudování, vč. síťového zdroje. Cena včetně dopravy, instalace, nastavení.</t>
  </si>
  <si>
    <t>Audio mixer a sluchátkový zesilovač - učitel</t>
  </si>
  <si>
    <t>Audio mixer a sluchátkový zesilovač pro učitele s minimální konfigurací: nastavení hlasitosti sluchátek, vypnutí mikrofonu, freq. rozsah 20 Hz - 20 kHz, pro dynamický i kondenzátorový typ mikrofonu, mikrofonní vstup 12 db - 45 db, impedance sluchátek 32 - 600 Ω, linkový vstup/výstup 2,5V, AGC - funkce automatického donastavení hlasitosti vstupů Aux in a PC in, nastavení úrovně pro Aux in, konektory: 1x 3,5mm jack - mikrofon, 1x 3,5mm stereo jack - sluchátka, 1x 3,5mm stereo jack -  Aux in, 1x 3,5mm stereo jack -  Aux out, 1x 3,5mm stereo jack -  PC in, 1x 3,5mm stereo jack -  PC out, 1x RJ45 - audio matice, 1x RJ45 - audio mixer, napájení z audio mixeru/kabel CAT5, vč. instalačních otvorů pro zabudování. Včetně potřebné kabeláže. Cena včetně dopravy, instalace, nastavení.</t>
  </si>
  <si>
    <t>Audio mixer a sluchátkový zesilovač - student</t>
  </si>
  <si>
    <t>Audio mixer a sluchátkový zesilovač pro studenta s minimální konfigurací: nastavení hlasitosti sluchátek, vypnutí mikrofonu, tlačítko pro kontakt vyučujícího,  freq. rozsah 20 Hz - 20 kHz, pro dynamický i kondenzátorový typ mikrofonu, mikrofonní vstup 12 db - 45 db, impedance sluchátek 32 - 600 Ω, linkový vstup/výstup 2,5V, konektory: 2x 3,5mm jack - mikrofony, 2x 3,5mm stereo jack - sluchátka, 1x 3,5mm stereo jack -  Aux in, 1x 3,5mm stereo jack -  Aux out, 1x RJ45 - audio matice, 1x RJ45 - audio mixer, napájení z audio mixeru/kabel CAT5, vč. instalačních otvorů pro zabudování. Včetně potřebné kabeláže. Včetně ochranné krytky audio jednotek zabraňující rozpojení kabeláže. Cena včetně dopravy, instalace, nastavení.</t>
  </si>
  <si>
    <t>Systémový náhlavní set - sluchátka/mikrofon</t>
  </si>
  <si>
    <t>Systémový náhlavní set - sluchátka/mikrofon, aktivní systém potlačení ruchů (noise-cancelling), provedení  z pružného polyetylénu - odolné hrubému zacházení, uzavřená stereofonní sluchátka, kondenzátorový mikrofon, polstrovaný a nastavitelný náhlavní most, Sluchátka: min freq. rozsah 20 Hz - 20 kHz, impedance 2x 32 Ω, min citlivost 97 dB SPL/1mW, Mikrofon: min. freq. rozsah 100 Hz - 20 kHz, impedance &lt; 2,2 kΩ, min. citlivost -47 ± 3dBV dBV, odstup signál/šum 56 dBA, konektory: 1x 3,5mm stereo jack -  mikrofon, 1x 3,5mm stereo jack -  sluchátka, kabel min. 1,8 m. Váha max 0,3kg. Cena včetně dopravy, instalace, nastavení.</t>
  </si>
  <si>
    <t>Systémový kontrolér pro kontrolní a ovládací SW</t>
  </si>
  <si>
    <t>Systémový kontrolér pro kontrolní a ovládací SW, kontrolní protokol SCVI, řízení až 63 uživatelů (s rozšířením max. 98), až 252 příkazů, možnost pro externí řízení pomocí řídicího systému, konektory: 2x RS-232, 1x RJ45, 2x RJ11, vč. montážních držáků. Cena včetně dopravy, instalace, nastavení a systémového zaškolení obsluhy.</t>
  </si>
  <si>
    <t>Není v původním rozpočtu</t>
  </si>
  <si>
    <t>KVM rozbočovač DVI+USB</t>
  </si>
  <si>
    <t>KVM (klávesnice, video, myš) rozbočovač, sdílení obrazu, kontrola pro všechny klávesnice/myši, přepínání bez zpoždění, 3 porty, vstupy a výstupy DVI-D, signál K/M - standard USB nebo PS/2, vč. montážních držáků nebo 19" úchytů, externí síť. zdroj. Cena včetně dopravy, instalace, nastavení.</t>
  </si>
  <si>
    <t>Systémová připojovací jednotka pro 2-3 PC stanice</t>
  </si>
  <si>
    <t>Systémová připojovací jednotka pro 2-3 PC stanice, DVI video a USB K/M přepínání, rozlišení 1920x1200 / 60 Hz, freq., kabeláž CAT-5e (UTP), adresace 0 - 64, kompenzace délky kabeláže, konektory: 1x RJ45 V rozbočovač, 1x RJ45 K/M rozbočovač, 1x RJ45 CR, 4x DVI-D, 4x USB-A K/M, 4x USB-B K/M, příprava pro zabudování, externí síť. zdroj. Včetně potřebné kabeláže. Cena včetně dopravy, instalace, nastavení.</t>
  </si>
  <si>
    <t xml:space="preserve">KVM přípojný kabel </t>
  </si>
  <si>
    <t>KVM přípojný kabel DVI pro interface (USB), Délky 1,8m; 2,7m nebo 3,6 m. Cena včetně dopravy, instalace.</t>
  </si>
  <si>
    <t>PC ovládací a prezentační stanice pro učitele</t>
  </si>
  <si>
    <t>Záložní zdroj pro učitelské PC</t>
  </si>
  <si>
    <t>Kontrolní a prezentační monitor</t>
  </si>
  <si>
    <t>Webová kamera učitel</t>
  </si>
  <si>
    <t>Webová kamera s minimální konfigurací: Automatická korekce nízkého osvětlení, optika Carl Zeiss, automatické zaostřování, 4x digitální zoom, USB 2.0 - USB 3.0 kompatibilita, nahrávání filmů v rozlišení Full HD 1080p, certifikováno pro Skype for Business, optimalizováno pro Lync, kompatibilní s Cisco WebEx™, 36 měsícu garance. Cena včetně dopravy, instalace, nastavení.</t>
  </si>
  <si>
    <t>PC stanice pro studenty</t>
  </si>
  <si>
    <t>Webová kamera studenti</t>
  </si>
  <si>
    <t>Webová kamera s minimální konfigurací: Automatická korekce nízkého osvětlení, optika Carl Zeiss, automatické zaostřování, 4x digitální zoom, USB 2.0 - USB 3.0 kompatibilita, nahrávání filmů v rozlišení Full HD 1080p, certifikováno pro Skype for Business, optimalizováno pro Lync, kompatibilní s Cisco WebEx™, 3 roky záruka. Cena včetně dopravy, instalace.</t>
  </si>
  <si>
    <t>Datový switch</t>
  </si>
  <si>
    <t>Technologie jazykové laboratoře pro vzdálený přístup ke studijním materiálům</t>
  </si>
  <si>
    <t>PC Media server</t>
  </si>
  <si>
    <t>NAS úložiště</t>
  </si>
  <si>
    <t>HDD pro úložiště</t>
  </si>
  <si>
    <t>UPS</t>
  </si>
  <si>
    <t>Stolní switch s 5 porty pro gigabitový Ethernet. Cena včetně dopravy, instalace, nastavení.</t>
  </si>
  <si>
    <t>19" rozvaděč</t>
  </si>
  <si>
    <t>19" rozvaděč stojanový 15U/600x600 skleněné dveře, šedý, včetně polic a rozvodného panelu 230V. Cena včetně dopravy, instalace.</t>
  </si>
  <si>
    <t>SW modul pro internetový přístup</t>
  </si>
  <si>
    <t>SW modul pro internetový přístup do databáze studijních materiálů, možnost vyplňování učitelem přiřazených samostatných nebo domácích úkolů mimo jazykovou laboratoř. Licence je platná pro databázi studentů do 499 osob. S garantovaným upgradem po dobu 5-ti let. Cena včetně dopravy, instalace, nastavení.</t>
  </si>
  <si>
    <t>Nábytek</t>
  </si>
  <si>
    <t>Katedra učitele</t>
  </si>
  <si>
    <t>Katedra učitele jazykové laboratoře přizpůsobena pro osazení techniky jazykové laboratoře. Vnější rozměry katedry š-1600 x h-680 x v-757mm, 2x kabelová průchodka. V pravé části katedry umístěna uzamykatelná skříňka na soklu o vnitřních rozměrech š-510 x h-632 x v-688mm. Skříňka vybavena nasávacím otvorem v čele dvířek a otvorem v boční části pro odvedení teplého vzduchu (krytí otvorů perforovaným plechem). V levé části katedry umístěna skříňka s 3x polohovatelnou policí. Prostor mezi skříňkami vybaven falešnými uzamykatelnými zády pro možnost umístění interfacu jazykové laboratoře. Vytvořený propoj mezi prostorem uzamykatelné skříňky a falešnými zády. Možnost napojení katedry na kabelový žlab pro spojení 4 stolů pro jednoho studenta. Barevné provedení z následujících dekorů a jejich kombinací: Javor medový (H1521 ST15), platinově bílá (W980 ST15), limetková (U630 ST15), sametově zelená (U634 ST15), buk přírodní (H1518 ST15), světle šedá (U708 ST15), jablečně zelená (5 ST15). Včetně ochranné krytky audio jednotek zabraňující rozpojení kabeláže. Cena včetně dopravy, instalace.</t>
  </si>
  <si>
    <t>Stůl jazykové laboratoře pro 4 studenty</t>
  </si>
  <si>
    <t>Stůl jazykové laboratoře pro 4 studenty přizpůsobený pro osazení techniky jazykové laboratoře. Půdorysné rozměry stolu 1398x1398mm s kosenými hranami o délce 375mm, výška 760mm k desce stolu. Uprostřed stolu umístěn box o rozměrech š-438 x h-438 x v-1023mm. Horní část boxu uzamykatelná s možností umístění technologie jazykové laboratoře dovnitř boxu. 8x kabelová průchodka v boxu pro napojení PC pod deskou stolu a monitoru na desce stolu. Pod deskou stolu osazen 4x šířkově nastavitelný perforovaný, kovový box pro osazení PC. Včetně 4 výsuvů pro klávesnici pod deskou stolu. Barevné provedení z následujících dekorů a jejich kombinací: Javor medový (H1521 ST15), platinově bílá (W980 ST15), limetková (U630 ST15), sametově zelená (U634 ST15), buk přírodní (H1518 ST15), světle šedá (U708 ST15), jablečně zelená (5 ST15). Včetně ochranné krytky audio jednotek zabraňující rozpojení kabeláže. Cena včetně dopravy, instalace.</t>
  </si>
  <si>
    <t xml:space="preserve">Židle učitelská </t>
  </si>
  <si>
    <t>Židle učitelská - pevná (na kluzácích ), výškově nastavitelná pomocí pístu, otočná, s plastovým sedákem. Moderní barevnost: 6 barev sedáku. Cena včetně dopravy, instalace.</t>
  </si>
  <si>
    <t>Židle studentská</t>
  </si>
  <si>
    <t>Židle studentská - pevná (na kluzácích ), výškově nastavitelná pomocí pístu, otočná, s plastovým sedákem. Moderní barevnost: 6 barev sedáku. Cena včetně dopravy, instalace.</t>
  </si>
  <si>
    <t>Nika</t>
  </si>
  <si>
    <t>Nika - dveře, příčka, police. Deska na radiátor. Kryt radiátoru. Cena včetně dopravy, instalace.</t>
  </si>
  <si>
    <t>Doplnit cenu</t>
  </si>
  <si>
    <t>Stínící technika</t>
  </si>
  <si>
    <t>Vertikální žaluzie</t>
  </si>
  <si>
    <t>Vertikální žaluzie rozměr 230x360cm. Cena včetně dopravy, instalace.</t>
  </si>
  <si>
    <t>Látková roleta</t>
  </si>
  <si>
    <t>Látková roleta: látka blackout zatemňovací v provedení bez vodících lišt a bez kazety, ovládání motorické 230V, koncové spínače, rozměry látky 254x280cm. Cena včetně dopravy, instalace.</t>
  </si>
  <si>
    <t>Motor 230V</t>
  </si>
  <si>
    <t>Motor 230V pro rolety s nastavitelnými koncovými spínači. Cena včetně dopravy, instalace.</t>
  </si>
  <si>
    <t>Releový modul</t>
  </si>
  <si>
    <t>Vícenásobné relé pro ovládání dvou motorů jedním spínačem, včetně instalační krabičky. Cena včetně dopravy, instalace.</t>
  </si>
  <si>
    <t>Ovládací tlačítko</t>
  </si>
  <si>
    <t>Ovládací tlačítko- tlačítko s ergonomií ovládání rolet - dvojité pro dvě rolety. Cena včetně dopravy, instalace.</t>
  </si>
  <si>
    <t>Zvuková karta, vstup pro mikrofon 1x 3,5mm konektor, 4pólový výstup pro sluchátka s mikrofonem 1 x 3,5mm, stereo výstup, kompatibilita s USB 2.0 / 3.0, cena včetně dopravy, instalace.</t>
  </si>
  <si>
    <t>PC příslušenství</t>
  </si>
  <si>
    <t>PC s minimální konfiguraci: case s min. 180W zdrojem s účinnosti 93%, výkon CPU min. 12000 bodu dle nezávislého testu cpubenchmark.net, operační paměť 8GB DDR4 2666MHz, pevný SSD disk s kapacitou 256GB s rychlosti čtení/zápisu až 1.6/0.78GB, DVD-RW optická mechanika, Gbit síťová karta, Wifi standardu 802.11ac (2x2), Bluetooth 5.0, čtečka pam. karet, min. 2x DisplayPort a 1x HDMI, 1x USB Type-C, 4x USB 3.1 Gen2, 2x USB 3.1 Gen1, 4x USB 2.0, 2x M.2 PCIe x1-2230, sériový port RS-232, klávesnici a myš stejného výrobce, operační systém s podporu AD (domény), záruka 3 roky, oprava u zákazníka s odezvou do následujícího pracovního dne od nahlášení servisní události, kabel displayport to DVI (24+1), 2m, High flexible, 1920*1080P@60Hz, 7-Port Hi-speed USB 2.0 Hub (6x USB portů typu A pro downstream, 1x USB port typu B), cena včetně dopravy, instalace, nastavení.</t>
  </si>
  <si>
    <t>Záložní zdroj napájení s výstupním výkonem 720W / 1200VA, s účinnosti 98%/97% při plném/polovičním zatížení, 3x CEE zásuvka s ochranným kolíkem zajišťující napájení v případě výpadku proudu, 3x CEE zásuvka s ochranným kolíkem s přepěťovou ochranou, s přepěťovou ochranou analogové telefonní linky RJ11, s přepěťovou ochranou datové linky RJ45, záruka 36 měsíců, cena včetně dopravy, instalace, nastavení.</t>
  </si>
  <si>
    <t>Monitor s viditelnou uhlopříčkou 21.5 palců, rozlišení 1920x1080, panel TN w/LED, jas 250 cd/m2, statický kontrast 1000:1, odezva 5 ms g/g, matný panel;  výškově nastavitelný v rozsahu 100mm, pivot rotace, konektory VGA, DVI-D, DP; bez integrovaných reproduktorů, záruka 3 roky - odezva následující pracovní den s opravou u zákazníka, cena včetně dopravy, instalace, nastavení.</t>
  </si>
  <si>
    <t>Minimální konfigurace:case s min. 180W zdrojem, výkon CPU min. 5100 bodu dle nezávislého testu cpubenchmark.net, operační paměť 4GB DDR4, SSD disk s kapacitou 256GB s rychlosti čtení/zápisu až 1.6/0.78GB, DVD-RW optická mechanika, Gbit síťová karta, min. 1x video výstup VGA a 1x DisplayPort, 4x USB 3.1 Gen1, 4x USB 2.0, 2x M.2 PCIe x1-2230, RS-232, zvuková karta, vstup pro mikrofon 1x 3,5mm konektor, 4pólový výstup pro sluchátka s mikrofonem 1 x 3,5mm, stereo výstup, kompatibilita s USB 2.0 / 3.0,klávesnici a myš stejného výrobce, operační systém s podporu AD (domény), záruka 3 roky, oprava u zákazníka s odezvou do následujícího pracovního dne od nahlášení servisní události, kabel displayport to DVI (24+1), 2m, High flexible, 1920*1080P@60Hz cena včetně dopravy, instalace, nastavení.</t>
  </si>
  <si>
    <t>datový přepínač s 24 porty 10/100/1000Mbit, s rychlosti přepnutí až 35.7Mpps, buffer pro 525tis. packetu, podporou až 8tis. MAC adres, s pasivním chlazením, setem pro instalaci do rack, detekce datových smyček, s napájecím zdrojem, udržitelnost 5 let po ukončení výroby, cena včetně dopravy, instalace, nastavení.</t>
  </si>
  <si>
    <t>Pracovní stanice, case min. 400W zdrojem s účinností 92%, sestava pro provoz 24/7, výkon CPU min. 11800 bodu dle nezávislého testu cpubenchmark.net, operační paměť min. 8GB DDR4, SSD s kapacitou min. 256GB, DVD-RW optická mechanika, Gbit síťová karta, min. 1x video výstup VGA a 2x DP, 6x USB 3.0, 4x USB 2.0, 2x 5,25“ slot volný, napájení na externí grafiku 6/8pin napájeného konektoru, SW pro optimalizaci nastavení pro certifikované ISW aplikace, klávesnici a myš stejného výrobce, operační systém s podporu AD (domény), záruka 3 roky, oprava u zákazníka s odezvou do následujícího pracovního dne od nahlášení servisní události s možností rozšíření až na 5 let, cena včetně dopravy, instalace, nastavení.</t>
  </si>
  <si>
    <t>Uložiště dat, dvoujádrový procesor s taktem až 2,5 GHzr, rychlosti šifrovaného čtení 113MB/s, rychlost šifrovaného zápisu 112 MB/s, jedno Gbit síťové rozhraní, 2x USB 3.0, hardwarové šifrování AES-NI, podpora souboroveho systemu btrfs, možnost výměny disků za provozu, přihlášení uživatelů domény, včetně softwarového vybavení pro zálohování dat, cena včetně dopravy, instalace, nastavení.</t>
  </si>
  <si>
    <t>pevný disk pro provoz 24/7 a RAID kompatibilní, min. kapacita 2TB s 7.200ot/s, rozhraní SATA s přenosovou rychlosti 6Gb/s, formátu 3.5“, záruka 60 měsíců, cena včetně dopravy, instalace, nastavení.</t>
  </si>
  <si>
    <t>PC učitele</t>
  </si>
  <si>
    <t>Minimální konfigurace: case s min. 200W zdrojem s účinnosti 92%, výkon CPU min. 7000 bodu dle nezávislého testu benchmark.net, operační paměť 4GB DDR4, pevný SSD disk s kapacitou 256GB, DVD-RW optická mechanika, Gbit síťová karta, min. 2x DisplayPort a 1x video výstup VGA, sériový port RS-232, klávesnici a myš stejného výrobce, operační systém s podporu AD (domény). Včetně redukce DVI/DP. Cena včetně dopravy, instalace, nastavení, 3 roky záruky s opravou následující pracovní den u zákazníka.</t>
  </si>
  <si>
    <t>Drátová myš</t>
  </si>
  <si>
    <t>Optická drátová myš se 3 tlačítky a rolovacím kolečkem, USB, optický snímač s 1200dpi zajišťuje plynulý a přesný chod i bez podložky. Cena včetně dopravy, instalace.</t>
  </si>
  <si>
    <t>Monitor</t>
  </si>
  <si>
    <t>Monitor s viditelnou uhlopříčkou 20.7", s LED podsvícením, formátu 16:9, rozlišením 1920x1080 bodu, video vstupy DVI a VGA, odezva 5ms, dynamickým kontrastním poměrem 5mil:1, jas 200cd/m2, 3 roky záruky. Cena včetně dopravy, instalace.</t>
  </si>
  <si>
    <t>SOUPIS PRACÍ A DODÁVEK A SLUŽEB vč VÝKAZU VÝMĚR</t>
  </si>
  <si>
    <t>značka a typ produktu</t>
  </si>
  <si>
    <t>SW modul pro internetový přístup do databáze studijních materiálů, možnost vyplňování učitelem přiřazených samostatných nebo domácích úloh mimo jazykovou laboratoř a hodnocení těchto úloh učitelem.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Licence je platná pro databázi studentů do 499 osob. S garantovaným upgradem po dobu 5-ti let. Cena včetně dopravy, instalace, nastavení a systémového zaškolení obsluhy.</t>
  </si>
  <si>
    <t>Modernizací k efektivnější výuce</t>
  </si>
  <si>
    <t>Základní škola Mohelno, okres Třebíč</t>
  </si>
  <si>
    <t xml:space="preserve">neoceněný soupis </t>
  </si>
  <si>
    <t>Základní škola Mohelno, okres Třebíč, 675 75 Mohelno 232</t>
  </si>
  <si>
    <t>neoceněný soupis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</si>
</sst>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0000"/>
    <numFmt numFmtId="166" formatCode="#,##0\_x0000_"/>
    <numFmt numFmtId="167" formatCode="#,##0.0"/>
    <numFmt numFmtId="168" formatCode="#,##0&quot; Kč&quot;"/>
    <numFmt numFmtId="169" formatCode="_-* #,##0\ _D_M_-;\-* #,##0\ _D_M_-;_-* &quot;- &quot;_D_M_-;_-@_-"/>
    <numFmt numFmtId="170" formatCode="_-* #,##0.00_-;\-* #,##0.00_-;_-* \-??_-;_-@_-"/>
    <numFmt numFmtId="171" formatCode="_-[$€-2]\ * #,##0.00_-;\-[$€-2]\ * #,##0.00_-;_-[$€-2]\ * \-??_-"/>
    <numFmt numFmtId="172" formatCode="_-* #,##0.00&quot; Kč&quot;_-;\-* #,##0.00&quot; Kč&quot;_-;_-* \-??&quot; Kč&quot;_-;_-@_-"/>
    <numFmt numFmtId="173" formatCode="_-* #,##0&quot; DM&quot;_-;\-* #,##0&quot; DM&quot;_-;_-* &quot;- DM&quot;_-;_-@_-"/>
    <numFmt numFmtId="174" formatCode="_-\£* #,##0.00_-;&quot;-£&quot;* #,##0.00_-;_-\£* \-??_-;_-@_-"/>
  </numFmts>
  <fonts count="50">
    <font>
      <sz val="10"/>
      <name val="Arial"/>
      <family val="2"/>
    </font>
    <font>
      <sz val="11"/>
      <color theme="1"/>
      <name val="Calibri"/>
      <family val="2"/>
      <scheme val="minor"/>
    </font>
    <font>
      <sz val="8"/>
      <name val="Arial"/>
      <family val="2"/>
    </font>
    <font>
      <sz val="8"/>
      <name val="Arial CE"/>
      <family val="2"/>
    </font>
    <font>
      <sz val="7"/>
      <name val="Arial CE"/>
      <family val="2"/>
    </font>
    <font>
      <b/>
      <sz val="8"/>
      <name val="Arial"/>
      <family val="2"/>
    </font>
    <font>
      <b/>
      <sz val="14"/>
      <color indexed="10"/>
      <name val="Arial CE"/>
      <family val="2"/>
    </font>
    <font>
      <b/>
      <sz val="8"/>
      <name val="Arial CE"/>
      <family val="2"/>
    </font>
    <font>
      <u val="single"/>
      <sz val="10"/>
      <color indexed="12"/>
      <name val="Arial"/>
      <family val="2"/>
    </font>
    <font>
      <sz val="8"/>
      <name val="Arial "/>
      <family val="2"/>
    </font>
    <font>
      <b/>
      <sz val="14"/>
      <name val="Arial CE"/>
      <family val="2"/>
    </font>
    <font>
      <b/>
      <u val="single"/>
      <sz val="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Arial CE"/>
      <family val="2"/>
    </font>
    <font>
      <u val="single"/>
      <sz val="10"/>
      <color indexed="12"/>
      <name val="Arial CE"/>
      <family val="2"/>
    </font>
    <font>
      <b/>
      <i/>
      <u val="single"/>
      <sz val="12"/>
      <name val="Arial CE"/>
      <family val="2"/>
    </font>
    <font>
      <b/>
      <sz val="20"/>
      <name val="Arial CE"/>
      <family val="2"/>
    </font>
    <font>
      <b/>
      <sz val="16"/>
      <color indexed="9"/>
      <name val="Arial CE"/>
      <family val="2"/>
    </font>
    <font>
      <sz val="10"/>
      <name val="MS Sans Serif"/>
      <family val="2"/>
    </font>
    <font>
      <b/>
      <sz val="10"/>
      <name val="Arial CE"/>
      <family val="2"/>
    </font>
    <font>
      <sz val="10"/>
      <color indexed="8"/>
      <name val="Calibri"/>
      <family val="2"/>
    </font>
    <font>
      <sz val="14"/>
      <name val="Stamp"/>
      <family val="2"/>
    </font>
    <font>
      <b/>
      <sz val="10"/>
      <name val="Arial Narrow CE"/>
      <family val="2"/>
    </font>
    <font>
      <i/>
      <sz val="10"/>
      <color indexed="10"/>
      <name val="Arial CE"/>
      <family val="2"/>
    </font>
    <font>
      <b/>
      <sz val="24"/>
      <name val="Arial"/>
      <family val="2"/>
    </font>
    <font>
      <b/>
      <sz val="8"/>
      <color rgb="FF0000FF"/>
      <name val="Arial"/>
      <family val="2"/>
    </font>
    <font>
      <b/>
      <sz val="8"/>
      <color rgb="FF800080"/>
      <name val="Arial"/>
      <family val="2"/>
    </font>
    <font>
      <b/>
      <u val="single"/>
      <sz val="8"/>
      <color rgb="FFFA0000"/>
      <name val="Arial"/>
      <family val="2"/>
    </font>
    <font>
      <sz val="8"/>
      <color rgb="FF0000FF"/>
      <name val="Arial"/>
      <family val="2"/>
    </font>
    <font>
      <b/>
      <sz val="8"/>
      <color rgb="FF7030A0"/>
      <name val="Arial"/>
      <family val="2"/>
    </font>
    <font>
      <b/>
      <sz val="8"/>
      <color rgb="FF7030A0"/>
      <name val="Arial "/>
      <family val="2"/>
    </font>
    <font>
      <sz val="8"/>
      <color theme="1"/>
      <name val="Arial"/>
      <family val="2"/>
    </font>
    <font>
      <sz val="8"/>
      <color rgb="FFFF0000"/>
      <name val="Arial"/>
      <family val="2"/>
    </font>
    <font>
      <b/>
      <sz val="8"/>
      <color rgb="FFFF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26"/>
        <bgColor indexed="64"/>
      </patternFill>
    </fill>
    <fill>
      <patternFill patternType="solid">
        <fgColor indexed="58"/>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rgb="FFFF0000"/>
        <bgColor indexed="64"/>
      </patternFill>
    </fill>
    <fill>
      <patternFill patternType="solid">
        <fgColor theme="6" tint="0.39998000860214233"/>
        <bgColor indexed="64"/>
      </patternFill>
    </fill>
  </fills>
  <borders count="30">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hair">
        <color indexed="8"/>
      </bottom>
    </border>
    <border>
      <left style="thin">
        <color indexed="8"/>
      </left>
      <right style="thin">
        <color indexed="8"/>
      </right>
      <top style="thin">
        <color indexed="8"/>
      </top>
      <bottom style="thin">
        <color indexed="8"/>
      </bottom>
    </border>
    <border>
      <left/>
      <right/>
      <top/>
      <bottom style="thick">
        <color indexed="62"/>
      </bottom>
    </border>
    <border>
      <left/>
      <right/>
      <top/>
      <bottom style="thick">
        <color indexed="22"/>
      </bottom>
    </border>
    <border>
      <left/>
      <right/>
      <top/>
      <bottom style="medium">
        <color indexed="30"/>
      </bottom>
    </border>
    <border>
      <left/>
      <right/>
      <top style="hair">
        <color indexed="8"/>
      </top>
      <bottom style="hair">
        <color indexed="8"/>
      </bottom>
    </border>
    <border>
      <left style="thin">
        <color indexed="22"/>
      </left>
      <right style="thin">
        <color indexed="22"/>
      </right>
      <top style="thin">
        <color indexed="22"/>
      </top>
      <bottom style="thin">
        <color indexed="22"/>
      </bottom>
    </border>
    <border>
      <left/>
      <right/>
      <top/>
      <bottom style="double">
        <color indexed="52"/>
      </bottom>
    </border>
    <border>
      <left/>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top style="thin"/>
      <bottom style="thin"/>
    </border>
    <border>
      <left/>
      <right/>
      <top style="thin"/>
      <bottom style="thin"/>
    </border>
    <border>
      <left/>
      <right style="thin"/>
      <top style="thin"/>
      <bottom style="thin"/>
    </border>
    <border>
      <left style="hair"/>
      <right/>
      <top style="thin"/>
      <bottom style="hair"/>
    </border>
    <border>
      <left style="thin"/>
      <right/>
      <top/>
      <bottom/>
    </border>
    <border>
      <left style="hair"/>
      <right/>
      <top style="hair"/>
      <bottom style="thin"/>
    </border>
    <border>
      <left/>
      <right style="thin"/>
      <top/>
      <bottom/>
    </border>
    <border>
      <left/>
      <right/>
      <top style="thin"/>
      <bottom/>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168" fontId="29" fillId="0" borderId="0" applyFill="0" applyBorder="0" applyAlignment="0" applyProtection="0"/>
    <xf numFmtId="169" fontId="29" fillId="0" borderId="0" applyFill="0" applyBorder="0" applyAlignment="0" applyProtection="0"/>
    <xf numFmtId="170" fontId="29" fillId="0" borderId="0" applyFill="0" applyBorder="0" applyAlignment="0" applyProtection="0"/>
    <xf numFmtId="171" fontId="29" fillId="0" borderId="0" applyFill="0" applyBorder="0" applyAlignment="0" applyProtection="0"/>
    <xf numFmtId="0" fontId="29" fillId="0" borderId="0">
      <alignment/>
      <protection/>
    </xf>
    <xf numFmtId="0" fontId="8" fillId="0" borderId="0" applyNumberFormat="0" applyFill="0" applyBorder="0" applyAlignment="0" applyProtection="0"/>
    <xf numFmtId="0" fontId="30"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31" fillId="16" borderId="0" applyNumberFormat="0" applyBorder="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0" fillId="0" borderId="3" applyNumberFormat="0" applyFill="0" applyAlignment="0" applyProtection="0"/>
    <xf numFmtId="172" fontId="29" fillId="0" borderId="0" applyFill="0" applyBorder="0" applyAlignment="0" applyProtection="0"/>
    <xf numFmtId="0" fontId="29" fillId="0" borderId="4" applyNumberFormat="0">
      <alignment vertical="center" wrapText="1"/>
      <protection/>
    </xf>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2" fillId="18" borderId="8" applyNumberFormat="0" applyAlignment="0">
      <protection/>
    </xf>
    <xf numFmtId="0" fontId="33" fillId="19" borderId="0" applyNumberFormat="0" applyAlignment="0">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34" fillId="0" borderId="0">
      <alignment/>
      <protection/>
    </xf>
    <xf numFmtId="0" fontId="35" fillId="0" borderId="0">
      <alignment/>
      <protection/>
    </xf>
    <xf numFmtId="0" fontId="36" fillId="0" borderId="0">
      <alignment/>
      <protection/>
    </xf>
    <xf numFmtId="0" fontId="36" fillId="0" borderId="0">
      <alignment/>
      <protection/>
    </xf>
    <xf numFmtId="0" fontId="0" fillId="0" borderId="0">
      <alignment/>
      <protection/>
    </xf>
    <xf numFmtId="0" fontId="36" fillId="0" borderId="0">
      <alignment/>
      <protection/>
    </xf>
    <xf numFmtId="0" fontId="12" fillId="0" borderId="0">
      <alignment/>
      <protection/>
    </xf>
    <xf numFmtId="0" fontId="29" fillId="0" borderId="0">
      <alignment/>
      <protection/>
    </xf>
    <xf numFmtId="0" fontId="2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0" fillId="0" borderId="0" applyProtection="0">
      <alignment/>
    </xf>
    <xf numFmtId="0" fontId="0" fillId="0" borderId="0">
      <alignment/>
      <protection/>
    </xf>
    <xf numFmtId="0" fontId="29" fillId="0" borderId="0">
      <alignment/>
      <protection/>
    </xf>
    <xf numFmtId="0" fontId="37" fillId="0" borderId="0" applyNumberFormat="0" applyFill="0" applyBorder="0" applyAlignment="0" applyProtection="0"/>
    <xf numFmtId="0" fontId="38" fillId="0" borderId="0" applyFill="0" applyBorder="0" applyProtection="0">
      <alignment horizontal="left"/>
    </xf>
    <xf numFmtId="0" fontId="39" fillId="0" borderId="0" applyNumberFormat="0">
      <alignment horizontal="left" vertical="center"/>
      <protection/>
    </xf>
    <xf numFmtId="0" fontId="29" fillId="21" borderId="9" applyNumberFormat="0" applyAlignment="0" applyProtection="0"/>
    <xf numFmtId="0" fontId="29" fillId="21" borderId="9" applyNumberFormat="0" applyAlignment="0" applyProtection="0"/>
    <xf numFmtId="0" fontId="29" fillId="21" borderId="9" applyNumberFormat="0" applyAlignment="0" applyProtection="0"/>
    <xf numFmtId="9" fontId="29" fillId="0" borderId="0" applyFill="0" applyBorder="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0" fillId="22" borderId="0">
      <alignment/>
      <protection/>
    </xf>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0" fillId="15" borderId="11">
      <alignment vertical="center"/>
      <protection/>
    </xf>
    <xf numFmtId="0" fontId="25" fillId="7" borderId="12" applyNumberFormat="0" applyAlignment="0" applyProtection="0"/>
    <xf numFmtId="0" fontId="25" fillId="7" borderId="12" applyNumberFormat="0" applyAlignment="0" applyProtection="0"/>
    <xf numFmtId="0" fontId="25" fillId="7" borderId="12" applyNumberFormat="0" applyAlignment="0" applyProtection="0"/>
    <xf numFmtId="0" fontId="26" fillId="16" borderId="12" applyNumberFormat="0" applyAlignment="0" applyProtection="0"/>
    <xf numFmtId="0" fontId="26" fillId="16" borderId="12" applyNumberFormat="0" applyAlignment="0" applyProtection="0"/>
    <xf numFmtId="0" fontId="26" fillId="16" borderId="12" applyNumberFormat="0" applyAlignment="0" applyProtection="0"/>
    <xf numFmtId="0" fontId="27" fillId="16" borderId="13" applyNumberFormat="0" applyAlignment="0" applyProtection="0"/>
    <xf numFmtId="0" fontId="27" fillId="16" borderId="13" applyNumberFormat="0" applyAlignment="0" applyProtection="0"/>
    <xf numFmtId="0" fontId="27" fillId="16" borderId="13"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3" fontId="29" fillId="0" borderId="0" applyFill="0" applyBorder="0" applyAlignment="0" applyProtection="0"/>
    <xf numFmtId="174" fontId="29" fillId="0" borderId="0" applyFill="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 fillId="0" borderId="0">
      <alignment/>
      <protection/>
    </xf>
  </cellStyleXfs>
  <cellXfs count="142">
    <xf numFmtId="0" fontId="0" fillId="0" borderId="0" xfId="0" applyFont="1"/>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2" fillId="0" borderId="0" xfId="0" applyFont="1" applyAlignment="1">
      <alignment vertical="center"/>
    </xf>
    <xf numFmtId="0" fontId="44" fillId="0" borderId="0" xfId="0" applyFont="1" applyAlignment="1">
      <alignment vertical="center"/>
    </xf>
    <xf numFmtId="0" fontId="0" fillId="0" borderId="0" xfId="0" applyFont="1" applyProtection="1">
      <protection locked="0"/>
    </xf>
    <xf numFmtId="2" fontId="0" fillId="0" borderId="0" xfId="0" applyNumberFormat="1" applyFont="1" applyProtection="1">
      <protection locked="0"/>
    </xf>
    <xf numFmtId="49" fontId="6" fillId="27" borderId="0" xfId="0" applyNumberFormat="1" applyFont="1" applyFill="1" applyAlignment="1" applyProtection="1">
      <alignment/>
      <protection/>
    </xf>
    <xf numFmtId="49" fontId="4" fillId="27" borderId="0" xfId="0" applyNumberFormat="1" applyFont="1" applyFill="1" applyAlignment="1" applyProtection="1">
      <alignment/>
      <protection/>
    </xf>
    <xf numFmtId="49" fontId="7" fillId="27" borderId="0" xfId="0" applyNumberFormat="1" applyFont="1" applyFill="1" applyAlignment="1" applyProtection="1">
      <alignment vertical="center"/>
      <protection/>
    </xf>
    <xf numFmtId="49" fontId="4" fillId="27" borderId="0" xfId="0" applyNumberFormat="1" applyFont="1" applyFill="1" applyAlignment="1" applyProtection="1">
      <alignment vertical="center"/>
      <protection/>
    </xf>
    <xf numFmtId="49" fontId="3" fillId="27" borderId="0" xfId="0" applyNumberFormat="1" applyFont="1" applyFill="1" applyAlignment="1" applyProtection="1">
      <alignment horizontal="center" vertical="center"/>
      <protection/>
    </xf>
    <xf numFmtId="0" fontId="0" fillId="27" borderId="0" xfId="0" applyFont="1" applyFill="1" applyAlignment="1" applyProtection="1">
      <alignment vertical="center"/>
      <protection/>
    </xf>
    <xf numFmtId="49" fontId="3" fillId="27" borderId="0" xfId="0" applyNumberFormat="1" applyFont="1" applyFill="1" applyAlignment="1" applyProtection="1">
      <alignment vertical="center"/>
      <protection/>
    </xf>
    <xf numFmtId="49" fontId="3" fillId="27" borderId="0" xfId="0" applyNumberFormat="1" applyFont="1" applyFill="1" applyAlignment="1" applyProtection="1">
      <alignment horizontal="left" vertical="center"/>
      <protection/>
    </xf>
    <xf numFmtId="49" fontId="3" fillId="28" borderId="14" xfId="0" applyNumberFormat="1" applyFont="1" applyFill="1" applyBorder="1" applyAlignment="1" applyProtection="1">
      <alignment horizontal="center" vertical="center" wrapText="1"/>
      <protection/>
    </xf>
    <xf numFmtId="49" fontId="3" fillId="28" borderId="15" xfId="0" applyNumberFormat="1" applyFont="1" applyFill="1" applyBorder="1" applyAlignment="1" applyProtection="1">
      <alignment horizontal="center" vertical="center" wrapText="1"/>
      <protection/>
    </xf>
    <xf numFmtId="49" fontId="3" fillId="28" borderId="16" xfId="0" applyNumberFormat="1" applyFont="1" applyFill="1" applyBorder="1" applyAlignment="1" applyProtection="1">
      <alignment horizontal="center" vertical="center" wrapText="1"/>
      <protection/>
    </xf>
    <xf numFmtId="49" fontId="3" fillId="28" borderId="17" xfId="0" applyNumberFormat="1" applyFont="1" applyFill="1" applyBorder="1" applyAlignment="1" applyProtection="1">
      <alignment horizontal="center" vertical="center" wrapText="1"/>
      <protection/>
    </xf>
    <xf numFmtId="1" fontId="3" fillId="28" borderId="18" xfId="0" applyNumberFormat="1" applyFont="1" applyFill="1" applyBorder="1" applyAlignment="1" applyProtection="1">
      <alignment horizontal="center" vertical="center" wrapText="1"/>
      <protection/>
    </xf>
    <xf numFmtId="1" fontId="3" fillId="28" borderId="19" xfId="0" applyNumberFormat="1" applyFont="1" applyFill="1" applyBorder="1" applyAlignment="1" applyProtection="1">
      <alignment horizontal="center" vertical="center" wrapText="1"/>
      <protection/>
    </xf>
    <xf numFmtId="1" fontId="3" fillId="28" borderId="20" xfId="0" applyNumberFormat="1" applyFont="1" applyFill="1" applyBorder="1" applyAlignment="1" applyProtection="1">
      <alignment horizontal="center" vertical="center" wrapText="1"/>
      <protection/>
    </xf>
    <xf numFmtId="1" fontId="3" fillId="28" borderId="21" xfId="0" applyNumberFormat="1" applyFont="1" applyFill="1" applyBorder="1" applyAlignment="1" applyProtection="1">
      <alignment horizontal="center" vertical="center" wrapText="1"/>
      <protection/>
    </xf>
    <xf numFmtId="0" fontId="0" fillId="27" borderId="22" xfId="0" applyFont="1" applyFill="1" applyBorder="1" applyProtection="1">
      <protection/>
    </xf>
    <xf numFmtId="0" fontId="0" fillId="27" borderId="23" xfId="0" applyFont="1" applyFill="1" applyBorder="1" applyProtection="1">
      <protection/>
    </xf>
    <xf numFmtId="0" fontId="0" fillId="27" borderId="24" xfId="0" applyFont="1" applyFill="1" applyBorder="1" applyProtection="1">
      <protection/>
    </xf>
    <xf numFmtId="166" fontId="41" fillId="0" borderId="0" xfId="0" applyNumberFormat="1" applyFont="1" applyAlignment="1">
      <alignment horizontal="center" vertical="center"/>
    </xf>
    <xf numFmtId="4" fontId="41" fillId="0" borderId="0" xfId="0" applyNumberFormat="1" applyFont="1" applyAlignment="1">
      <alignment horizontal="right" vertical="center"/>
    </xf>
    <xf numFmtId="164" fontId="41" fillId="0" borderId="0" xfId="0" applyNumberFormat="1" applyFont="1" applyAlignment="1">
      <alignment horizontal="right" vertical="center"/>
    </xf>
    <xf numFmtId="166" fontId="42" fillId="0" borderId="0" xfId="0" applyNumberFormat="1" applyFont="1" applyAlignment="1">
      <alignment horizontal="center" vertical="center"/>
    </xf>
    <xf numFmtId="4" fontId="42" fillId="0" borderId="0" xfId="0" applyNumberFormat="1" applyFont="1" applyAlignment="1">
      <alignment horizontal="right" vertical="center"/>
    </xf>
    <xf numFmtId="164" fontId="42" fillId="0" borderId="0" xfId="0" applyNumberFormat="1" applyFont="1" applyAlignment="1">
      <alignment horizontal="right" vertical="center"/>
    </xf>
    <xf numFmtId="4" fontId="43" fillId="0" borderId="0" xfId="0" applyNumberFormat="1" applyFont="1" applyAlignment="1">
      <alignment horizontal="right" vertical="center"/>
    </xf>
    <xf numFmtId="164" fontId="43" fillId="0" borderId="0" xfId="0" applyNumberFormat="1" applyFont="1" applyAlignment="1">
      <alignment horizontal="right" vertical="center"/>
    </xf>
    <xf numFmtId="0" fontId="2" fillId="0" borderId="0" xfId="0" applyFont="1" applyProtection="1">
      <protection locked="0"/>
    </xf>
    <xf numFmtId="49" fontId="3" fillId="27" borderId="0" xfId="0" applyNumberFormat="1" applyFont="1" applyFill="1" applyAlignment="1" applyProtection="1">
      <alignment/>
      <protection/>
    </xf>
    <xf numFmtId="0" fontId="2" fillId="27" borderId="0" xfId="0" applyFont="1" applyFill="1" applyProtection="1">
      <protection/>
    </xf>
    <xf numFmtId="49" fontId="3" fillId="27" borderId="0" xfId="0" applyNumberFormat="1" applyFont="1" applyFill="1" applyAlignment="1" applyProtection="1">
      <alignment vertical="center"/>
      <protection/>
    </xf>
    <xf numFmtId="49" fontId="2" fillId="28" borderId="17" xfId="0" applyNumberFormat="1" applyFont="1" applyFill="1" applyBorder="1" applyAlignment="1" applyProtection="1">
      <alignment horizontal="center" vertical="center" wrapText="1"/>
      <protection/>
    </xf>
    <xf numFmtId="49" fontId="2" fillId="28" borderId="25" xfId="0" applyNumberFormat="1" applyFont="1" applyFill="1" applyBorder="1" applyAlignment="1" applyProtection="1">
      <alignment horizontal="center" vertical="center" wrapText="1"/>
      <protection/>
    </xf>
    <xf numFmtId="49" fontId="3" fillId="28" borderId="25" xfId="0" applyNumberFormat="1" applyFont="1" applyFill="1" applyBorder="1" applyAlignment="1" applyProtection="1">
      <alignment horizontal="center" vertical="center" wrapText="1"/>
      <protection/>
    </xf>
    <xf numFmtId="0" fontId="2" fillId="0" borderId="26" xfId="0" applyFont="1" applyBorder="1" applyProtection="1">
      <protection locked="0"/>
    </xf>
    <xf numFmtId="1" fontId="2" fillId="28" borderId="21" xfId="0" applyNumberFormat="1" applyFont="1" applyFill="1" applyBorder="1" applyAlignment="1" applyProtection="1">
      <alignment horizontal="center" vertical="center" wrapText="1"/>
      <protection/>
    </xf>
    <xf numFmtId="1" fontId="2" fillId="28" borderId="27" xfId="0" applyNumberFormat="1" applyFont="1" applyFill="1" applyBorder="1" applyAlignment="1" applyProtection="1">
      <alignment horizontal="center" vertical="center" wrapText="1"/>
      <protection/>
    </xf>
    <xf numFmtId="1" fontId="3" fillId="28" borderId="27" xfId="0" applyNumberFormat="1" applyFont="1" applyFill="1" applyBorder="1" applyAlignment="1" applyProtection="1">
      <alignment horizontal="center" vertical="center" wrapText="1"/>
      <protection/>
    </xf>
    <xf numFmtId="49" fontId="3" fillId="27" borderId="0" xfId="0" applyNumberFormat="1" applyFont="1" applyFill="1" applyBorder="1" applyAlignment="1" applyProtection="1">
      <alignment/>
      <protection/>
    </xf>
    <xf numFmtId="0" fontId="2" fillId="27" borderId="0" xfId="0" applyFont="1" applyFill="1" applyBorder="1" applyProtection="1">
      <protection/>
    </xf>
    <xf numFmtId="0" fontId="2" fillId="27" borderId="28" xfId="0" applyFont="1" applyFill="1" applyBorder="1" applyProtection="1">
      <protection/>
    </xf>
    <xf numFmtId="0" fontId="41" fillId="0" borderId="29" xfId="0" applyFont="1" applyBorder="1" applyAlignment="1" applyProtection="1">
      <alignment vertical="center"/>
      <protection/>
    </xf>
    <xf numFmtId="166" fontId="41" fillId="0" borderId="29" xfId="0" applyNumberFormat="1" applyFont="1" applyBorder="1" applyAlignment="1" applyProtection="1">
      <alignment horizontal="center" vertical="center"/>
      <protection/>
    </xf>
    <xf numFmtId="4" fontId="41" fillId="0" borderId="29" xfId="0" applyNumberFormat="1" applyFont="1" applyBorder="1" applyAlignment="1" applyProtection="1">
      <alignment horizontal="right" vertical="center"/>
      <protection/>
    </xf>
    <xf numFmtId="164" fontId="41" fillId="0" borderId="29" xfId="0" applyNumberFormat="1" applyFont="1" applyBorder="1" applyAlignment="1" applyProtection="1">
      <alignment horizontal="right" vertical="center"/>
      <protection/>
    </xf>
    <xf numFmtId="166" fontId="2" fillId="0" borderId="0" xfId="0" applyNumberFormat="1" applyFont="1" applyAlignment="1">
      <alignment horizontal="center" vertical="center"/>
    </xf>
    <xf numFmtId="164" fontId="2" fillId="0" borderId="0" xfId="0" applyNumberFormat="1" applyFont="1" applyAlignment="1">
      <alignment horizontal="right" vertical="center"/>
    </xf>
    <xf numFmtId="4" fontId="2" fillId="0" borderId="0" xfId="0" applyNumberFormat="1" applyFont="1" applyAlignment="1">
      <alignment horizontal="right" vertical="center"/>
    </xf>
    <xf numFmtId="165" fontId="2" fillId="0" borderId="0" xfId="0" applyNumberFormat="1" applyFont="1" applyAlignment="1">
      <alignment horizontal="right" vertical="center"/>
    </xf>
    <xf numFmtId="167" fontId="2" fillId="0" borderId="0" xfId="0" applyNumberFormat="1" applyFont="1" applyAlignment="1">
      <alignment horizontal="right" vertical="center"/>
    </xf>
    <xf numFmtId="166" fontId="2" fillId="0" borderId="0" xfId="0" applyNumberFormat="1" applyFont="1" applyAlignment="1">
      <alignment horizontal="right" vertical="center"/>
    </xf>
    <xf numFmtId="166" fontId="44" fillId="0" borderId="0" xfId="0" applyNumberFormat="1" applyFont="1" applyAlignment="1">
      <alignment horizontal="center" vertical="center"/>
    </xf>
    <xf numFmtId="164" fontId="44" fillId="0" borderId="0" xfId="0" applyNumberFormat="1" applyFont="1" applyAlignment="1">
      <alignment horizontal="right" vertical="center"/>
    </xf>
    <xf numFmtId="4" fontId="44" fillId="0" borderId="0" xfId="0" applyNumberFormat="1" applyFont="1" applyAlignment="1">
      <alignment horizontal="right" vertical="center"/>
    </xf>
    <xf numFmtId="165" fontId="44" fillId="0" borderId="0" xfId="0" applyNumberFormat="1" applyFont="1" applyAlignment="1">
      <alignment horizontal="right" vertical="center"/>
    </xf>
    <xf numFmtId="167" fontId="44" fillId="0" borderId="0" xfId="0" applyNumberFormat="1" applyFont="1" applyAlignment="1">
      <alignment horizontal="right" vertical="center"/>
    </xf>
    <xf numFmtId="166" fontId="44" fillId="0" borderId="0" xfId="0" applyNumberFormat="1" applyFont="1" applyAlignment="1">
      <alignment horizontal="right" vertical="center"/>
    </xf>
    <xf numFmtId="0" fontId="2" fillId="0" borderId="0" xfId="0" applyFont="1" applyFill="1" applyAlignment="1">
      <alignment vertical="center" wrapText="1"/>
    </xf>
    <xf numFmtId="0" fontId="45" fillId="0" borderId="0" xfId="0" applyFont="1" applyAlignment="1">
      <alignment vertical="center"/>
    </xf>
    <xf numFmtId="4" fontId="45" fillId="0" borderId="0" xfId="0" applyNumberFormat="1" applyFont="1" applyAlignment="1">
      <alignment horizontal="right" vertical="center"/>
    </xf>
    <xf numFmtId="0" fontId="46" fillId="0" borderId="0" xfId="0" applyFont="1" applyFill="1" applyBorder="1" applyAlignment="1">
      <alignment vertical="center" wrapText="1"/>
    </xf>
    <xf numFmtId="0" fontId="45" fillId="0" borderId="0" xfId="0" applyFont="1" applyFill="1" applyBorder="1" applyAlignment="1">
      <alignment vertical="center" wrapText="1"/>
    </xf>
    <xf numFmtId="49" fontId="3" fillId="27" borderId="0" xfId="0" applyNumberFormat="1" applyFont="1" applyFill="1" applyAlignment="1" applyProtection="1">
      <alignment wrapText="1"/>
      <protection/>
    </xf>
    <xf numFmtId="49" fontId="3" fillId="27" borderId="0" xfId="0" applyNumberFormat="1" applyFont="1" applyFill="1" applyAlignment="1" applyProtection="1">
      <alignment vertical="center" wrapText="1"/>
      <protection/>
    </xf>
    <xf numFmtId="0" fontId="41" fillId="0" borderId="29" xfId="0" applyFont="1" applyBorder="1" applyAlignment="1" applyProtection="1">
      <alignment vertical="center" wrapText="1"/>
      <protection/>
    </xf>
    <xf numFmtId="0" fontId="42" fillId="0" borderId="0" xfId="0" applyFont="1" applyAlignment="1">
      <alignment vertical="center" wrapText="1"/>
    </xf>
    <xf numFmtId="49" fontId="2" fillId="0" borderId="0" xfId="0" applyNumberFormat="1" applyFont="1" applyAlignment="1">
      <alignment vertical="top" wrapText="1"/>
    </xf>
    <xf numFmtId="0" fontId="41" fillId="0" borderId="0" xfId="0" applyFont="1" applyAlignment="1">
      <alignment vertical="center" wrapText="1"/>
    </xf>
    <xf numFmtId="49" fontId="44" fillId="0" borderId="0" xfId="0" applyNumberFormat="1" applyFont="1" applyAlignment="1">
      <alignment vertical="top" wrapText="1"/>
    </xf>
    <xf numFmtId="0" fontId="43" fillId="0" borderId="0" xfId="0" applyFont="1" applyAlignment="1">
      <alignment vertical="center" wrapText="1"/>
    </xf>
    <xf numFmtId="0" fontId="2" fillId="0" borderId="0" xfId="0" applyFont="1" applyAlignment="1" applyProtection="1">
      <alignment wrapText="1"/>
      <protection locked="0"/>
    </xf>
    <xf numFmtId="166" fontId="2" fillId="0" borderId="0" xfId="0" applyNumberFormat="1" applyFont="1" applyFill="1" applyAlignment="1">
      <alignment horizontal="center" vertical="center"/>
    </xf>
    <xf numFmtId="49" fontId="2" fillId="0" borderId="0" xfId="0" applyNumberFormat="1" applyFont="1" applyFill="1" applyAlignment="1">
      <alignment vertical="top" wrapText="1"/>
    </xf>
    <xf numFmtId="164" fontId="2" fillId="0" borderId="0" xfId="0" applyNumberFormat="1" applyFont="1" applyFill="1" applyAlignment="1">
      <alignment horizontal="right" vertical="center"/>
    </xf>
    <xf numFmtId="4" fontId="2" fillId="0" borderId="0" xfId="0" applyNumberFormat="1" applyFont="1" applyFill="1" applyAlignment="1">
      <alignment horizontal="right" vertical="center"/>
    </xf>
    <xf numFmtId="164" fontId="2" fillId="29" borderId="0" xfId="0" applyNumberFormat="1" applyFont="1" applyFill="1" applyAlignment="1">
      <alignment horizontal="right" vertical="center"/>
    </xf>
    <xf numFmtId="165" fontId="2" fillId="29" borderId="0" xfId="0" applyNumberFormat="1" applyFont="1" applyFill="1" applyAlignment="1">
      <alignment horizontal="right" vertical="center"/>
    </xf>
    <xf numFmtId="0" fontId="42" fillId="0" borderId="0" xfId="0" applyFont="1" applyFill="1" applyAlignment="1">
      <alignment vertical="center"/>
    </xf>
    <xf numFmtId="0" fontId="41" fillId="0" borderId="0" xfId="0" applyFont="1" applyFill="1" applyAlignment="1">
      <alignment vertical="center"/>
    </xf>
    <xf numFmtId="0" fontId="44" fillId="0" borderId="0" xfId="0" applyFont="1" applyFill="1" applyAlignment="1">
      <alignment vertical="center" wrapText="1"/>
    </xf>
    <xf numFmtId="0" fontId="45" fillId="0" borderId="0" xfId="0" applyFont="1" applyFill="1" applyAlignment="1">
      <alignment vertical="center"/>
    </xf>
    <xf numFmtId="0" fontId="45" fillId="0" borderId="0" xfId="0" applyFont="1" applyFill="1" applyAlignment="1">
      <alignment vertical="center" wrapText="1"/>
    </xf>
    <xf numFmtId="0" fontId="9" fillId="0" borderId="0" xfId="0" applyFont="1" applyFill="1" applyBorder="1" applyAlignment="1">
      <alignment vertical="center" wrapText="1"/>
    </xf>
    <xf numFmtId="4" fontId="0" fillId="0" borderId="0" xfId="0" applyNumberFormat="1" applyFont="1" applyProtection="1">
      <protection locked="0"/>
    </xf>
    <xf numFmtId="4" fontId="47"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166" fontId="2" fillId="0" borderId="0" xfId="0" applyNumberFormat="1" applyFont="1" applyFill="1" applyAlignment="1">
      <alignment horizontal="right" vertical="center"/>
    </xf>
    <xf numFmtId="0" fontId="2" fillId="0" borderId="0" xfId="0" applyFont="1" applyFill="1" applyAlignment="1">
      <alignment vertical="center"/>
    </xf>
    <xf numFmtId="49" fontId="10" fillId="27" borderId="0" xfId="0" applyNumberFormat="1" applyFont="1" applyFill="1" applyAlignment="1" applyProtection="1">
      <alignment/>
      <protection/>
    </xf>
    <xf numFmtId="0" fontId="5" fillId="0" borderId="29" xfId="0" applyFont="1" applyBorder="1" applyAlignment="1" applyProtection="1">
      <alignment vertical="center"/>
      <protection/>
    </xf>
    <xf numFmtId="0" fontId="5" fillId="0" borderId="0" xfId="0" applyFont="1" applyAlignment="1">
      <alignment vertical="center"/>
    </xf>
    <xf numFmtId="0" fontId="11" fillId="0" borderId="0" xfId="0" applyFont="1" applyAlignment="1">
      <alignment vertical="center"/>
    </xf>
    <xf numFmtId="166" fontId="2" fillId="30" borderId="0" xfId="0" applyNumberFormat="1" applyFont="1" applyFill="1" applyAlignment="1">
      <alignment horizontal="center" vertical="center"/>
    </xf>
    <xf numFmtId="0" fontId="9" fillId="30" borderId="0" xfId="0" applyFont="1" applyFill="1" applyBorder="1" applyAlignment="1">
      <alignment vertical="center" wrapText="1"/>
    </xf>
    <xf numFmtId="164" fontId="2" fillId="30" borderId="0" xfId="0" applyNumberFormat="1" applyFont="1" applyFill="1" applyAlignment="1">
      <alignment horizontal="right" vertical="center"/>
    </xf>
    <xf numFmtId="4" fontId="2" fillId="30" borderId="0" xfId="0" applyNumberFormat="1" applyFont="1" applyFill="1" applyAlignment="1">
      <alignment horizontal="right" vertical="center"/>
    </xf>
    <xf numFmtId="4" fontId="47" fillId="30" borderId="0" xfId="0" applyNumberFormat="1" applyFont="1" applyFill="1" applyAlignment="1">
      <alignment horizontal="right" vertical="center"/>
    </xf>
    <xf numFmtId="165" fontId="2" fillId="30" borderId="0" xfId="0" applyNumberFormat="1" applyFont="1" applyFill="1" applyAlignment="1">
      <alignment horizontal="right" vertical="center"/>
    </xf>
    <xf numFmtId="167" fontId="2" fillId="30" borderId="0" xfId="0" applyNumberFormat="1" applyFont="1" applyFill="1" applyAlignment="1">
      <alignment horizontal="right" vertical="center"/>
    </xf>
    <xf numFmtId="166" fontId="2" fillId="30" borderId="0" xfId="0" applyNumberFormat="1" applyFont="1" applyFill="1" applyAlignment="1">
      <alignment horizontal="right" vertical="center"/>
    </xf>
    <xf numFmtId="0" fontId="2" fillId="30" borderId="0" xfId="0" applyFont="1" applyFill="1" applyAlignment="1">
      <alignment vertical="center"/>
    </xf>
    <xf numFmtId="49" fontId="2" fillId="30" borderId="0" xfId="0" applyNumberFormat="1" applyFont="1" applyFill="1" applyAlignment="1">
      <alignment vertical="top" wrapText="1"/>
    </xf>
    <xf numFmtId="0" fontId="2" fillId="30" borderId="0" xfId="0" applyNumberFormat="1" applyFont="1" applyFill="1" applyBorder="1" applyAlignment="1" applyProtection="1">
      <alignment horizontal="left" vertical="center" wrapText="1" shrinkToFit="1"/>
      <protection hidden="1"/>
    </xf>
    <xf numFmtId="4" fontId="45" fillId="30" borderId="0" xfId="0" applyNumberFormat="1" applyFont="1" applyFill="1" applyAlignment="1">
      <alignment horizontal="right" vertical="center"/>
    </xf>
    <xf numFmtId="164" fontId="42" fillId="30" borderId="0" xfId="0" applyNumberFormat="1" applyFont="1" applyFill="1" applyAlignment="1">
      <alignment horizontal="right" vertical="center"/>
    </xf>
    <xf numFmtId="4" fontId="42" fillId="30" borderId="0" xfId="0" applyNumberFormat="1" applyFont="1" applyFill="1" applyAlignment="1">
      <alignment horizontal="right" vertical="center"/>
    </xf>
    <xf numFmtId="0" fontId="42" fillId="30" borderId="0" xfId="0" applyFont="1" applyFill="1" applyAlignment="1">
      <alignment vertical="center"/>
    </xf>
    <xf numFmtId="166" fontId="42" fillId="30" borderId="0" xfId="0" applyNumberFormat="1" applyFont="1" applyFill="1" applyAlignment="1">
      <alignment horizontal="center" vertical="center"/>
    </xf>
    <xf numFmtId="0" fontId="45" fillId="30" borderId="0" xfId="0" applyFont="1" applyFill="1" applyAlignment="1">
      <alignment vertical="center" wrapText="1"/>
    </xf>
    <xf numFmtId="0" fontId="2" fillId="30" borderId="0" xfId="0" applyFont="1" applyFill="1" applyAlignment="1">
      <alignment vertical="center" wrapText="1"/>
    </xf>
    <xf numFmtId="164" fontId="48" fillId="0" borderId="0" xfId="0" applyNumberFormat="1" applyFont="1" applyAlignment="1">
      <alignment horizontal="right" vertical="center"/>
    </xf>
    <xf numFmtId="4" fontId="48" fillId="0" borderId="0" xfId="0" applyNumberFormat="1" applyFont="1" applyAlignment="1">
      <alignment horizontal="right" vertical="center"/>
    </xf>
    <xf numFmtId="0" fontId="49" fillId="0" borderId="0" xfId="0" applyFont="1" applyAlignment="1">
      <alignment vertical="center"/>
    </xf>
    <xf numFmtId="164" fontId="48" fillId="30" borderId="0" xfId="0" applyNumberFormat="1" applyFont="1" applyFill="1" applyAlignment="1">
      <alignment horizontal="right" vertical="center"/>
    </xf>
    <xf numFmtId="4" fontId="48" fillId="30" borderId="0" xfId="0" applyNumberFormat="1" applyFont="1" applyFill="1" applyAlignment="1">
      <alignment horizontal="right" vertical="center"/>
    </xf>
    <xf numFmtId="0" fontId="9" fillId="0" borderId="0" xfId="158" applyFont="1" applyFill="1" applyBorder="1" applyAlignment="1">
      <alignment vertical="center" wrapText="1"/>
      <protection/>
    </xf>
    <xf numFmtId="0" fontId="9" fillId="0" borderId="0" xfId="159" applyFont="1" applyFill="1" applyBorder="1" applyAlignment="1">
      <alignment vertical="center" wrapText="1"/>
      <protection/>
    </xf>
    <xf numFmtId="0" fontId="2" fillId="0" borderId="0" xfId="0" applyFont="1" applyFill="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49" fontId="3" fillId="27" borderId="0" xfId="0" applyNumberFormat="1" applyFont="1" applyFill="1" applyAlignment="1" applyProtection="1">
      <alignment horizontal="left" vertical="center"/>
      <protection/>
    </xf>
    <xf numFmtId="0" fontId="3" fillId="27" borderId="0" xfId="0" applyNumberFormat="1" applyFont="1" applyFill="1" applyAlignment="1" applyProtection="1">
      <alignment horizontal="left" vertical="center"/>
      <protection/>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66" fontId="2" fillId="0" borderId="0" xfId="0" applyNumberFormat="1" applyFont="1" applyBorder="1" applyAlignment="1">
      <alignment horizontal="center" vertical="center"/>
    </xf>
    <xf numFmtId="49" fontId="3" fillId="28" borderId="0" xfId="0" applyNumberFormat="1" applyFont="1" applyFill="1" applyBorder="1" applyAlignment="1" applyProtection="1">
      <alignment horizontal="center" vertical="center" wrapText="1"/>
      <protection/>
    </xf>
    <xf numFmtId="1" fontId="3" fillId="28" borderId="0" xfId="0" applyNumberFormat="1" applyFont="1" applyFill="1" applyBorder="1" applyAlignment="1" applyProtection="1">
      <alignment horizontal="center" vertical="center" wrapText="1"/>
      <protection/>
    </xf>
    <xf numFmtId="0" fontId="2" fillId="30" borderId="0" xfId="0" applyFont="1" applyFill="1" applyAlignment="1">
      <alignment horizontal="center" vertical="center" wrapText="1"/>
    </xf>
    <xf numFmtId="49" fontId="3" fillId="27" borderId="0" xfId="0" applyNumberFormat="1" applyFont="1" applyFill="1" applyAlignment="1" applyProtection="1">
      <alignment horizontal="left" vertical="center"/>
      <protection/>
    </xf>
    <xf numFmtId="0" fontId="0" fillId="0" borderId="0" xfId="0" applyFont="1" applyAlignment="1">
      <alignment vertical="center"/>
    </xf>
    <xf numFmtId="0" fontId="3" fillId="27" borderId="0" xfId="0" applyNumberFormat="1" applyFont="1" applyFill="1" applyAlignment="1" applyProtection="1">
      <alignment horizontal="left" vertical="center"/>
      <protection/>
    </xf>
    <xf numFmtId="0" fontId="2" fillId="0" borderId="0" xfId="0" applyFont="1" applyFill="1" applyAlignment="1">
      <alignment horizontal="center" vertical="center" wrapText="1"/>
    </xf>
    <xf numFmtId="0" fontId="2" fillId="0" borderId="0" xfId="0" applyFont="1" applyFill="1" applyAlignment="1">
      <alignment horizontal="center" vertical="center"/>
    </xf>
  </cellXfs>
  <cellStyles count="214">
    <cellStyle name="Normal" xfId="0"/>
    <cellStyle name="Percent" xfId="15"/>
    <cellStyle name="Currency" xfId="16"/>
    <cellStyle name="Currency [0]" xfId="17"/>
    <cellStyle name="Comma" xfId="18"/>
    <cellStyle name="Comma [0]" xfId="19"/>
    <cellStyle name="_Ceník CBC - 03,2007" xfId="20"/>
    <cellStyle name="20 % – Zvýraznění1 2" xfId="21"/>
    <cellStyle name="20 % – Zvýraznění1 2 2" xfId="22"/>
    <cellStyle name="20 % – Zvýraznění1 2 3" xfId="23"/>
    <cellStyle name="20 % – Zvýraznění1 2 4" xfId="24"/>
    <cellStyle name="20 % – Zvýraznění1 3" xfId="25"/>
    <cellStyle name="20 % – Zvýraznění1 4" xfId="26"/>
    <cellStyle name="20 % – Zvýraznění2 2" xfId="27"/>
    <cellStyle name="20 % – Zvýraznění2 2 2" xfId="28"/>
    <cellStyle name="20 % – Zvýraznění2 2 3" xfId="29"/>
    <cellStyle name="20 % – Zvýraznění2 2 4" xfId="30"/>
    <cellStyle name="20 % – Zvýraznění2 3" xfId="31"/>
    <cellStyle name="20 % – Zvýraznění2 4" xfId="32"/>
    <cellStyle name="20 % – Zvýraznění3 2" xfId="33"/>
    <cellStyle name="20 % – Zvýraznění3 2 2" xfId="34"/>
    <cellStyle name="20 % – Zvýraznění3 2 3" xfId="35"/>
    <cellStyle name="20 % – Zvýraznění3 2 4" xfId="36"/>
    <cellStyle name="20 % – Zvýraznění3 3" xfId="37"/>
    <cellStyle name="20 % – Zvýraznění3 4" xfId="38"/>
    <cellStyle name="20 % – Zvýraznění4 2" xfId="39"/>
    <cellStyle name="20 % – Zvýraznění4 2 2" xfId="40"/>
    <cellStyle name="20 % – Zvýraznění4 2 3" xfId="41"/>
    <cellStyle name="20 % – Zvýraznění4 2 4" xfId="42"/>
    <cellStyle name="20 % – Zvýraznění4 3" xfId="43"/>
    <cellStyle name="20 % – Zvýraznění4 4" xfId="44"/>
    <cellStyle name="20 % – Zvýraznění5 2" xfId="45"/>
    <cellStyle name="20 % – Zvýraznění5 2 2" xfId="46"/>
    <cellStyle name="20 % – Zvýraznění5 2 3" xfId="47"/>
    <cellStyle name="20 % – Zvýraznění5 2 4" xfId="48"/>
    <cellStyle name="20 % – Zvýraznění5 3" xfId="49"/>
    <cellStyle name="20 % – Zvýraznění5 4" xfId="50"/>
    <cellStyle name="20 % – Zvýraznění6 2" xfId="51"/>
    <cellStyle name="20 % – Zvýraznění6 2 2" xfId="52"/>
    <cellStyle name="20 % – Zvýraznění6 2 3" xfId="53"/>
    <cellStyle name="20 % – Zvýraznění6 2 4" xfId="54"/>
    <cellStyle name="20 % – Zvýraznění6 3" xfId="55"/>
    <cellStyle name="20 % – Zvýraznění6 4" xfId="56"/>
    <cellStyle name="40 % – Zvýraznění1 2" xfId="57"/>
    <cellStyle name="40 % – Zvýraznění1 2 2" xfId="58"/>
    <cellStyle name="40 % – Zvýraznění1 2 3" xfId="59"/>
    <cellStyle name="40 % – Zvýraznění1 2 4" xfId="60"/>
    <cellStyle name="40 % – Zvýraznění1 3" xfId="61"/>
    <cellStyle name="40 % – Zvýraznění1 4" xfId="62"/>
    <cellStyle name="40 % – Zvýraznění2 2" xfId="63"/>
    <cellStyle name="40 % – Zvýraznění2 2 2" xfId="64"/>
    <cellStyle name="40 % – Zvýraznění2 2 3" xfId="65"/>
    <cellStyle name="40 % – Zvýraznění2 2 4" xfId="66"/>
    <cellStyle name="40 % – Zvýraznění2 3" xfId="67"/>
    <cellStyle name="40 % – Zvýraznění2 4" xfId="68"/>
    <cellStyle name="40 % – Zvýraznění3 2" xfId="69"/>
    <cellStyle name="40 % – Zvýraznění3 2 2" xfId="70"/>
    <cellStyle name="40 % – Zvýraznění3 2 3" xfId="71"/>
    <cellStyle name="40 % – Zvýraznění3 2 4" xfId="72"/>
    <cellStyle name="40 % – Zvýraznění3 3" xfId="73"/>
    <cellStyle name="40 % – Zvýraznění3 4" xfId="74"/>
    <cellStyle name="40 % – Zvýraznění4 2" xfId="75"/>
    <cellStyle name="40 % – Zvýraznění4 2 2" xfId="76"/>
    <cellStyle name="40 % – Zvýraznění4 2 3" xfId="77"/>
    <cellStyle name="40 % – Zvýraznění4 2 4" xfId="78"/>
    <cellStyle name="40 % – Zvýraznění4 3" xfId="79"/>
    <cellStyle name="40 % – Zvýraznění4 4" xfId="80"/>
    <cellStyle name="40 % – Zvýraznění5 2" xfId="81"/>
    <cellStyle name="40 % – Zvýraznění5 2 2" xfId="82"/>
    <cellStyle name="40 % – Zvýraznění5 2 3" xfId="83"/>
    <cellStyle name="40 % – Zvýraznění5 2 4" xfId="84"/>
    <cellStyle name="40 % – Zvýraznění5 3" xfId="85"/>
    <cellStyle name="40 % – Zvýraznění5 4" xfId="86"/>
    <cellStyle name="40 % – Zvýraznění6 2" xfId="87"/>
    <cellStyle name="40 % – Zvýraznění6 2 2" xfId="88"/>
    <cellStyle name="40 % – Zvýraznění6 2 3" xfId="89"/>
    <cellStyle name="40 % – Zvýraznění6 2 4" xfId="90"/>
    <cellStyle name="40 % – Zvýraznění6 3" xfId="91"/>
    <cellStyle name="40 % – Zvýraznění6 4" xfId="92"/>
    <cellStyle name="60 % – Zvýraznění1 2" xfId="93"/>
    <cellStyle name="60 % – Zvýraznění1 3" xfId="94"/>
    <cellStyle name="60 % – Zvýraznění1 4" xfId="95"/>
    <cellStyle name="60 % – Zvýraznění2 2" xfId="96"/>
    <cellStyle name="60 % – Zvýraznění2 3" xfId="97"/>
    <cellStyle name="60 % – Zvýraznění2 4" xfId="98"/>
    <cellStyle name="60 % – Zvýraznění3 2" xfId="99"/>
    <cellStyle name="60 % – Zvýraznění3 3" xfId="100"/>
    <cellStyle name="60 % – Zvýraznění3 4" xfId="101"/>
    <cellStyle name="60 % – Zvýraznění4 2" xfId="102"/>
    <cellStyle name="60 % – Zvýraznění4 3" xfId="103"/>
    <cellStyle name="60 % – Zvýraznění4 4" xfId="104"/>
    <cellStyle name="60 % – Zvýraznění5 2" xfId="105"/>
    <cellStyle name="60 % – Zvýraznění5 3" xfId="106"/>
    <cellStyle name="60 % – Zvýraznění5 4" xfId="107"/>
    <cellStyle name="60 % – Zvýraznění6 2" xfId="108"/>
    <cellStyle name="60 % – Zvýraznění6 3" xfId="109"/>
    <cellStyle name="60 % – Zvýraznění6 4" xfId="110"/>
    <cellStyle name="Celkem 2" xfId="111"/>
    <cellStyle name="Celkem 3" xfId="112"/>
    <cellStyle name="Celkem 4" xfId="113"/>
    <cellStyle name="čárky 2" xfId="114"/>
    <cellStyle name="Dezimal [0]" xfId="115"/>
    <cellStyle name="Dezimal_Compiling Utility Macros" xfId="116"/>
    <cellStyle name="Euro" xfId="117"/>
    <cellStyle name="Excel Built-in Normal" xfId="118"/>
    <cellStyle name="Hypertextový odkaz 2" xfId="119"/>
    <cellStyle name="Hypertextový odkaz 3" xfId="120"/>
    <cellStyle name="Chybně 2" xfId="121"/>
    <cellStyle name="Chybně 3" xfId="122"/>
    <cellStyle name="Chybně 4" xfId="123"/>
    <cellStyle name="KAPITOLA" xfId="124"/>
    <cellStyle name="Kontrolní buňka 2" xfId="125"/>
    <cellStyle name="Kontrolní buňka 3" xfId="126"/>
    <cellStyle name="Kontrolní buňka 4" xfId="127"/>
    <cellStyle name="lehký dolní okraj" xfId="128"/>
    <cellStyle name="měny 2" xfId="129"/>
    <cellStyle name="MřížkaNormální" xfId="130"/>
    <cellStyle name="Nadpis 1 2" xfId="131"/>
    <cellStyle name="Nadpis 1 3" xfId="132"/>
    <cellStyle name="Nadpis 1 4" xfId="133"/>
    <cellStyle name="Nadpis 2 2" xfId="134"/>
    <cellStyle name="Nadpis 2 3" xfId="135"/>
    <cellStyle name="Nadpis 2 4" xfId="136"/>
    <cellStyle name="Nadpis 3 2" xfId="137"/>
    <cellStyle name="Nadpis 3 3" xfId="138"/>
    <cellStyle name="Nadpis 3 4" xfId="139"/>
    <cellStyle name="Nadpis 4 2" xfId="140"/>
    <cellStyle name="Nadpis 4 3" xfId="141"/>
    <cellStyle name="Nadpis 4 4" xfId="142"/>
    <cellStyle name="Nadpis2" xfId="143"/>
    <cellStyle name="Nadpis3" xfId="144"/>
    <cellStyle name="Název 2" xfId="145"/>
    <cellStyle name="Název 3" xfId="146"/>
    <cellStyle name="Název 4" xfId="147"/>
    <cellStyle name="Neutrální 2" xfId="148"/>
    <cellStyle name="Neutrální 3" xfId="149"/>
    <cellStyle name="Neutrální 4" xfId="150"/>
    <cellStyle name="Normale_NEWAY-£" xfId="151"/>
    <cellStyle name="normálne_HELIOS" xfId="152"/>
    <cellStyle name="normální 10" xfId="153"/>
    <cellStyle name="normální 10 2" xfId="154"/>
    <cellStyle name="normální 10_bezdrátová konference" xfId="155"/>
    <cellStyle name="normální 11" xfId="156"/>
    <cellStyle name="normální 12" xfId="157"/>
    <cellStyle name="normální 13" xfId="158"/>
    <cellStyle name="normální 14" xfId="159"/>
    <cellStyle name="normální 2 2" xfId="160"/>
    <cellStyle name="normální 2 2 2" xfId="161"/>
    <cellStyle name="normální 2 2 3" xfId="162"/>
    <cellStyle name="normální 2 2 4" xfId="163"/>
    <cellStyle name="normální 2 3" xfId="164"/>
    <cellStyle name="normální 2 4" xfId="165"/>
    <cellStyle name="normální 2 5" xfId="166"/>
    <cellStyle name="normální 2 6" xfId="167"/>
    <cellStyle name="normální 3" xfId="168"/>
    <cellStyle name="normální 4" xfId="169"/>
    <cellStyle name="normální 5" xfId="170"/>
    <cellStyle name="normální 6" xfId="171"/>
    <cellStyle name="normální 7" xfId="172"/>
    <cellStyle name="normální 8" xfId="173"/>
    <cellStyle name="normální 9" xfId="174"/>
    <cellStyle name="Normalny_Pr1taa2000A" xfId="175"/>
    <cellStyle name="ODDIL" xfId="176"/>
    <cellStyle name="POLOŽKA" xfId="177"/>
    <cellStyle name="PopisSystému" xfId="178"/>
    <cellStyle name="Poznámka 2" xfId="179"/>
    <cellStyle name="Poznámka 3" xfId="180"/>
    <cellStyle name="Poznámka 4" xfId="181"/>
    <cellStyle name="procent 2" xfId="182"/>
    <cellStyle name="Propojená buňka 2" xfId="183"/>
    <cellStyle name="Propojená buňka 3" xfId="184"/>
    <cellStyle name="Propojená buňka 4" xfId="185"/>
    <cellStyle name="Správně 2" xfId="186"/>
    <cellStyle name="Správně 3" xfId="187"/>
    <cellStyle name="Správně 4" xfId="188"/>
    <cellStyle name="Standard_Anpassen der Amortisation" xfId="189"/>
    <cellStyle name="Styl 1" xfId="190"/>
    <cellStyle name="Text upozornění 2" xfId="191"/>
    <cellStyle name="Text upozornění 3" xfId="192"/>
    <cellStyle name="Text upozornění 4" xfId="193"/>
    <cellStyle name="TYP ŘÁDKU_1" xfId="194"/>
    <cellStyle name="Vstup 2" xfId="195"/>
    <cellStyle name="Vstup 3" xfId="196"/>
    <cellStyle name="Vstup 4" xfId="197"/>
    <cellStyle name="Výpočet 2" xfId="198"/>
    <cellStyle name="Výpočet 3" xfId="199"/>
    <cellStyle name="Výpočet 4" xfId="200"/>
    <cellStyle name="Výstup 2" xfId="201"/>
    <cellStyle name="Výstup 3" xfId="202"/>
    <cellStyle name="Výstup 4" xfId="203"/>
    <cellStyle name="Vysvětlující text 2" xfId="204"/>
    <cellStyle name="Vysvětlující text 3" xfId="205"/>
    <cellStyle name="Vysvětlující text 4" xfId="206"/>
    <cellStyle name="Währung [0]" xfId="207"/>
    <cellStyle name="Währung_Compiling Utility Macros" xfId="208"/>
    <cellStyle name="Zvýraznění 1 2" xfId="209"/>
    <cellStyle name="Zvýraznění 1 3" xfId="210"/>
    <cellStyle name="Zvýraznění 1 4" xfId="211"/>
    <cellStyle name="Zvýraznění 2 2" xfId="212"/>
    <cellStyle name="Zvýraznění 2 3" xfId="213"/>
    <cellStyle name="Zvýraznění 2 4" xfId="214"/>
    <cellStyle name="Zvýraznění 3 2" xfId="215"/>
    <cellStyle name="Zvýraznění 3 3" xfId="216"/>
    <cellStyle name="Zvýraznění 3 4" xfId="217"/>
    <cellStyle name="Zvýraznění 4 2" xfId="218"/>
    <cellStyle name="Zvýraznění 4 3" xfId="219"/>
    <cellStyle name="Zvýraznění 4 4" xfId="220"/>
    <cellStyle name="Zvýraznění 5 2" xfId="221"/>
    <cellStyle name="Zvýraznění 5 3" xfId="222"/>
    <cellStyle name="Zvýraznění 5 4" xfId="223"/>
    <cellStyle name="Zvýraznění 6 2" xfId="224"/>
    <cellStyle name="Zvýraznění 6 3" xfId="225"/>
    <cellStyle name="Zvýraznění 6 4" xfId="226"/>
    <cellStyle name="Normální 26" xfId="2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GridLines="0" workbookViewId="0" topLeftCell="A1">
      <pane ySplit="13" topLeftCell="A14" activePane="bottomLeft" state="frozen"/>
      <selection pane="bottomLeft" activeCell="B7" sqref="B7"/>
    </sheetView>
  </sheetViews>
  <sheetFormatPr defaultColWidth="9.140625" defaultRowHeight="12.75"/>
  <cols>
    <col min="1" max="1" width="11.7109375" style="6" customWidth="1"/>
    <col min="2" max="2" width="62.8515625" style="6" customWidth="1"/>
    <col min="3" max="3" width="13.57421875" style="6" customWidth="1"/>
    <col min="4" max="4" width="13.7109375" style="6" hidden="1" customWidth="1"/>
    <col min="5" max="5" width="13.8515625" style="6" hidden="1" customWidth="1"/>
    <col min="6" max="6" width="9.140625" style="7" customWidth="1"/>
    <col min="7" max="16384" width="9.140625" style="6" customWidth="1"/>
  </cols>
  <sheetData>
    <row r="1" spans="1:5" ht="18">
      <c r="A1" s="8" t="s">
        <v>4</v>
      </c>
      <c r="B1" s="9"/>
      <c r="C1" s="9"/>
      <c r="D1" s="9"/>
      <c r="E1" s="9"/>
    </row>
    <row r="2" spans="1:5" ht="12.75">
      <c r="A2" s="10" t="s">
        <v>5</v>
      </c>
      <c r="B2" s="130" t="s">
        <v>817</v>
      </c>
      <c r="C2" s="11"/>
      <c r="D2" s="11"/>
      <c r="E2" s="11"/>
    </row>
    <row r="3" spans="1:5" ht="12.75">
      <c r="A3" s="10" t="s">
        <v>6</v>
      </c>
      <c r="B3" s="130" t="s">
        <v>818</v>
      </c>
      <c r="C3" s="12"/>
      <c r="D3" s="130"/>
      <c r="E3" s="13"/>
    </row>
    <row r="4" spans="1:5" ht="12.75">
      <c r="A4" s="10" t="s">
        <v>7</v>
      </c>
      <c r="B4" s="130" t="s">
        <v>819</v>
      </c>
      <c r="C4" s="12"/>
      <c r="D4" s="130"/>
      <c r="E4" s="13"/>
    </row>
    <row r="5" spans="1:5" ht="12.75">
      <c r="A5" s="14" t="s">
        <v>8</v>
      </c>
      <c r="B5" s="130" t="e">
        <f>#REF!</f>
        <v>#REF!</v>
      </c>
      <c r="C5" s="12"/>
      <c r="D5" s="130"/>
      <c r="E5" s="13"/>
    </row>
    <row r="6" spans="1:5" ht="6" customHeight="1">
      <c r="A6" s="14"/>
      <c r="B6" s="130"/>
      <c r="C6" s="12"/>
      <c r="D6" s="130"/>
      <c r="E6" s="13"/>
    </row>
    <row r="7" spans="1:5" ht="12.75">
      <c r="A7" s="15" t="s">
        <v>9</v>
      </c>
      <c r="B7" s="130" t="s">
        <v>820</v>
      </c>
      <c r="C7" s="12"/>
      <c r="D7" s="130"/>
      <c r="E7" s="13"/>
    </row>
    <row r="8" spans="1:5" ht="12.75">
      <c r="A8" s="15" t="s">
        <v>10</v>
      </c>
      <c r="B8" s="130" t="e">
        <f>#REF!</f>
        <v>#REF!</v>
      </c>
      <c r="C8" s="12"/>
      <c r="D8" s="130"/>
      <c r="E8" s="13"/>
    </row>
    <row r="9" spans="1:5" ht="12.75">
      <c r="A9" s="15" t="s">
        <v>11</v>
      </c>
      <c r="B9" s="129" t="e">
        <f>#REF!</f>
        <v>#REF!</v>
      </c>
      <c r="C9" s="12"/>
      <c r="D9" s="130"/>
      <c r="E9" s="13"/>
    </row>
    <row r="10" spans="1:5" ht="6.75" customHeight="1">
      <c r="A10" s="9"/>
      <c r="B10" s="9"/>
      <c r="C10" s="9"/>
      <c r="D10" s="9"/>
      <c r="E10" s="9"/>
    </row>
    <row r="11" spans="1:5" ht="12.75">
      <c r="A11" s="16" t="s">
        <v>12</v>
      </c>
      <c r="B11" s="17" t="s">
        <v>13</v>
      </c>
      <c r="C11" s="18" t="s">
        <v>14</v>
      </c>
      <c r="D11" s="19" t="s">
        <v>15</v>
      </c>
      <c r="E11" s="18" t="s">
        <v>16</v>
      </c>
    </row>
    <row r="12" spans="1:5" ht="12.75">
      <c r="A12" s="20">
        <v>1</v>
      </c>
      <c r="B12" s="21">
        <v>2</v>
      </c>
      <c r="C12" s="22">
        <v>3</v>
      </c>
      <c r="D12" s="23">
        <v>4</v>
      </c>
      <c r="E12" s="22">
        <v>5</v>
      </c>
    </row>
    <row r="13" spans="1:5" ht="4.5" customHeight="1">
      <c r="A13" s="24"/>
      <c r="B13" s="25"/>
      <c r="C13" s="25"/>
      <c r="D13" s="25"/>
      <c r="E13" s="26"/>
    </row>
    <row r="14" spans="1:5" s="1" customFormat="1" ht="11.25" hidden="1">
      <c r="A14" s="27" t="str">
        <f>'soupis neoceněný'!D14</f>
        <v>HSV</v>
      </c>
      <c r="B14" s="1" t="str">
        <f>'soupis neoceněný'!E14</f>
        <v>Práce a dodávky HSV</v>
      </c>
      <c r="C14" s="28">
        <f>'soupis neoceněný'!I14</f>
        <v>0</v>
      </c>
      <c r="D14" s="29">
        <f>'soupis neoceněný'!K14</f>
        <v>0</v>
      </c>
      <c r="E14" s="29">
        <f>'soupis neoceněný'!M14</f>
        <v>0</v>
      </c>
    </row>
    <row r="15" spans="1:5" s="2" customFormat="1" ht="11.25" hidden="1">
      <c r="A15" s="30" t="str">
        <f>'soupis neoceněný'!D15</f>
        <v>6</v>
      </c>
      <c r="B15" s="2" t="str">
        <f>'soupis neoceněný'!E15</f>
        <v>Úpravy povrchů, podlahy a osazování výplní</v>
      </c>
      <c r="C15" s="31">
        <f>'soupis neoceněný'!I15</f>
        <v>0</v>
      </c>
      <c r="D15" s="32">
        <f>'soupis neoceněný'!K15</f>
        <v>0</v>
      </c>
      <c r="E15" s="32">
        <f>'soupis neoceněný'!M15</f>
        <v>0</v>
      </c>
    </row>
    <row r="16" spans="1:5" s="2" customFormat="1" ht="11.25" hidden="1">
      <c r="A16" s="30" t="str">
        <f>'soupis neoceněný'!D29</f>
        <v>9</v>
      </c>
      <c r="B16" s="2" t="str">
        <f>'soupis neoceněný'!E29</f>
        <v>Ostatní konstrukce a práce, bourání</v>
      </c>
      <c r="C16" s="31">
        <f>'soupis neoceněný'!I29</f>
        <v>0</v>
      </c>
      <c r="D16" s="32">
        <f>'soupis neoceněný'!K29</f>
        <v>0</v>
      </c>
      <c r="E16" s="32">
        <f>'soupis neoceněný'!M29</f>
        <v>0</v>
      </c>
    </row>
    <row r="17" spans="1:5" s="2" customFormat="1" ht="11.25" hidden="1">
      <c r="A17" s="30" t="str">
        <f>'soupis neoceněný'!D126</f>
        <v>997</v>
      </c>
      <c r="B17" s="2" t="str">
        <f>'soupis neoceněný'!E126</f>
        <v>Přesun sutě</v>
      </c>
      <c r="C17" s="31">
        <f>'soupis neoceněný'!I126</f>
        <v>0</v>
      </c>
      <c r="D17" s="32">
        <f>'soupis neoceněný'!K126</f>
        <v>0</v>
      </c>
      <c r="E17" s="32">
        <f>'soupis neoceněný'!M126</f>
        <v>0</v>
      </c>
    </row>
    <row r="18" spans="1:5" s="2" customFormat="1" ht="11.25" hidden="1">
      <c r="A18" s="30" t="str">
        <f>'soupis neoceněný'!D135</f>
        <v>998</v>
      </c>
      <c r="B18" s="2" t="str">
        <f>'soupis neoceněný'!E135</f>
        <v>Přesun hmot</v>
      </c>
      <c r="C18" s="31">
        <f>'soupis neoceněný'!I135</f>
        <v>0</v>
      </c>
      <c r="D18" s="32">
        <f>'soupis neoceněný'!K135</f>
        <v>0</v>
      </c>
      <c r="E18" s="32">
        <f>'soupis neoceněný'!M135</f>
        <v>0</v>
      </c>
    </row>
    <row r="19" spans="1:5" s="1" customFormat="1" ht="11.25" hidden="1">
      <c r="A19" s="27" t="str">
        <f>'soupis neoceněný'!D143</f>
        <v>PSV</v>
      </c>
      <c r="B19" s="1" t="str">
        <f>'soupis neoceněný'!E143</f>
        <v>Práce a dodávky PSV</v>
      </c>
      <c r="C19" s="28">
        <f>'soupis neoceněný'!I143</f>
        <v>0</v>
      </c>
      <c r="D19" s="29">
        <f>'soupis neoceněný'!K143</f>
        <v>0</v>
      </c>
      <c r="E19" s="29">
        <f>'soupis neoceněný'!M143</f>
        <v>0</v>
      </c>
    </row>
    <row r="20" spans="1:5" s="2" customFormat="1" ht="11.25" hidden="1">
      <c r="A20" s="30" t="str">
        <f>'soupis neoceněný'!D144</f>
        <v>711</v>
      </c>
      <c r="B20" s="2" t="str">
        <f>'soupis neoceněný'!E144</f>
        <v>Izolace proti vodě, vlhkosti a plynům</v>
      </c>
      <c r="C20" s="31">
        <f>'soupis neoceněný'!I144</f>
        <v>0</v>
      </c>
      <c r="D20" s="32">
        <f>'soupis neoceněný'!K144</f>
        <v>0</v>
      </c>
      <c r="E20" s="32">
        <f>'soupis neoceněný'!M144</f>
        <v>0</v>
      </c>
    </row>
    <row r="21" spans="1:5" s="2" customFormat="1" ht="11.25" hidden="1">
      <c r="A21" s="30" t="str">
        <f>'soupis neoceněný'!D151</f>
        <v>725</v>
      </c>
      <c r="B21" s="2" t="str">
        <f>'soupis neoceněný'!E151</f>
        <v>Zdravotechnika - zařizovací předměty</v>
      </c>
      <c r="C21" s="31">
        <f>'soupis neoceněný'!I151</f>
        <v>0</v>
      </c>
      <c r="D21" s="32">
        <f>'soupis neoceněný'!K151</f>
        <v>0</v>
      </c>
      <c r="E21" s="32">
        <f>'soupis neoceněný'!M151</f>
        <v>0</v>
      </c>
    </row>
    <row r="22" spans="1:5" s="2" customFormat="1" ht="11.25" hidden="1">
      <c r="A22" s="30" t="str">
        <f>'soupis neoceněný'!D161</f>
        <v>775</v>
      </c>
      <c r="B22" s="2" t="str">
        <f>'soupis neoceněný'!E161</f>
        <v>Podlahy skládané</v>
      </c>
      <c r="C22" s="31">
        <f>'soupis neoceněný'!I161</f>
        <v>0</v>
      </c>
      <c r="D22" s="32">
        <f>'soupis neoceněný'!K161</f>
        <v>0</v>
      </c>
      <c r="E22" s="32">
        <f>'soupis neoceněný'!M161</f>
        <v>0</v>
      </c>
    </row>
    <row r="23" spans="1:5" s="2" customFormat="1" ht="11.25" hidden="1">
      <c r="A23" s="30" t="str">
        <f>'soupis neoceněný'!D197</f>
        <v>776</v>
      </c>
      <c r="B23" s="2" t="str">
        <f>'soupis neoceněný'!E197</f>
        <v>Podlahy povlakové</v>
      </c>
      <c r="C23" s="31">
        <f>'soupis neoceněný'!I197</f>
        <v>0</v>
      </c>
      <c r="D23" s="32">
        <f>'soupis neoceněný'!K197</f>
        <v>0</v>
      </c>
      <c r="E23" s="32">
        <f>'soupis neoceněný'!M197</f>
        <v>0</v>
      </c>
    </row>
    <row r="24" spans="1:5" s="2" customFormat="1" ht="11.25" hidden="1">
      <c r="A24" s="30" t="str">
        <f>'soupis neoceněný'!D247</f>
        <v>781</v>
      </c>
      <c r="B24" s="2" t="str">
        <f>'soupis neoceněný'!E247</f>
        <v>Dokončovací práce - obklady</v>
      </c>
      <c r="C24" s="31">
        <f>'soupis neoceněný'!I247</f>
        <v>0</v>
      </c>
      <c r="D24" s="32">
        <f>'soupis neoceněný'!K247</f>
        <v>0</v>
      </c>
      <c r="E24" s="32">
        <f>'soupis neoceněný'!M247</f>
        <v>0</v>
      </c>
    </row>
    <row r="25" spans="1:5" s="2" customFormat="1" ht="11.25" hidden="1">
      <c r="A25" s="30" t="str">
        <f>'soupis neoceněný'!D274</f>
        <v>784</v>
      </c>
      <c r="B25" s="2" t="str">
        <f>'soupis neoceněný'!E274</f>
        <v>Dokončovací práce - malby a tapety</v>
      </c>
      <c r="C25" s="31">
        <f>'soupis neoceněný'!I274</f>
        <v>0</v>
      </c>
      <c r="D25" s="32">
        <f>'soupis neoceněný'!K274</f>
        <v>0</v>
      </c>
      <c r="E25" s="32">
        <f>'soupis neoceněný'!M274</f>
        <v>0</v>
      </c>
    </row>
    <row r="26" spans="1:5" s="1" customFormat="1" ht="11.25" hidden="1">
      <c r="A26" s="27" t="str">
        <f>'soupis neoceněný'!D316</f>
        <v>EL</v>
      </c>
      <c r="B26" s="1" t="s">
        <v>17</v>
      </c>
      <c r="C26" s="28">
        <f>'soupis neoceněný'!I316</f>
        <v>0</v>
      </c>
      <c r="D26" s="29">
        <f>'soupis neoceněný'!K150</f>
        <v>0</v>
      </c>
      <c r="E26" s="29">
        <f>'soupis neoceněný'!M150</f>
        <v>0</v>
      </c>
    </row>
    <row r="27" spans="1:5" s="2" customFormat="1" ht="11.25" hidden="1">
      <c r="A27" s="30"/>
      <c r="B27" s="2" t="str">
        <f>'soupis neoceněný'!E317</f>
        <v>Slaboproudé rozvody + příslušenství</v>
      </c>
      <c r="C27" s="31">
        <f>'soupis neoceněný'!I317</f>
        <v>0</v>
      </c>
      <c r="D27" s="32"/>
      <c r="E27" s="32"/>
    </row>
    <row r="28" spans="1:5" s="2" customFormat="1" ht="11.25" hidden="1">
      <c r="A28" s="30"/>
      <c r="B28" s="2" t="str">
        <f>'soupis neoceněný'!E327</f>
        <v>Silnoproudé rozvody + příslušenství</v>
      </c>
      <c r="C28" s="31">
        <f>'soupis neoceněný'!I327</f>
        <v>0</v>
      </c>
      <c r="D28" s="32"/>
      <c r="E28" s="32"/>
    </row>
    <row r="29" spans="1:5" s="115" customFormat="1" ht="11.25" hidden="1">
      <c r="A29" s="116"/>
      <c r="B29" s="115" t="str">
        <f>'soupis neoceněný'!E349</f>
        <v>Provozní osvětlení</v>
      </c>
      <c r="C29" s="114">
        <f>'soupis neoceněný'!I349</f>
        <v>0</v>
      </c>
      <c r="D29" s="113"/>
      <c r="E29" s="113"/>
    </row>
    <row r="30" spans="1:5" s="2" customFormat="1" ht="11.25">
      <c r="A30" s="27" t="str">
        <f>'soupis neoceněný'!D360</f>
        <v>AVT</v>
      </c>
      <c r="B30" s="1" t="s">
        <v>18</v>
      </c>
      <c r="C30" s="28">
        <f>'soupis neoceněný'!I360</f>
        <v>0</v>
      </c>
      <c r="D30" s="32"/>
      <c r="E30" s="32"/>
    </row>
    <row r="31" spans="1:5" s="2" customFormat="1" ht="11.25">
      <c r="A31" s="30"/>
      <c r="B31" s="2" t="str">
        <f>'soupis neoceněný'!E361</f>
        <v>Interaktivní tabule+ vizualizér</v>
      </c>
      <c r="C31" s="31">
        <f>'soupis neoceněný'!I361</f>
        <v>0</v>
      </c>
      <c r="D31" s="32"/>
      <c r="E31" s="32"/>
    </row>
    <row r="32" spans="1:5" s="2" customFormat="1" ht="11.25">
      <c r="A32" s="30"/>
      <c r="B32" s="2" t="str">
        <f>'soupis neoceněný'!E373</f>
        <v>Technologie jazykové laboratoře se sdílením obrazu a zvuku</v>
      </c>
      <c r="C32" s="31">
        <f>'soupis neoceněný'!I373</f>
        <v>0</v>
      </c>
      <c r="D32" s="32"/>
      <c r="E32" s="32"/>
    </row>
    <row r="33" spans="1:5" s="2" customFormat="1" ht="11.25">
      <c r="A33" s="30"/>
      <c r="B33" s="2" t="str">
        <f>'soupis neoceněný'!E394</f>
        <v>Technologie jazykové laboratoře pro vzdálený přístup ke studijním materiálům</v>
      </c>
      <c r="C33" s="31">
        <f>'soupis neoceněný'!I394</f>
        <v>0</v>
      </c>
      <c r="D33" s="32"/>
      <c r="E33" s="32"/>
    </row>
    <row r="34" spans="1:5" s="2" customFormat="1" ht="11.25" hidden="1">
      <c r="A34" s="30"/>
      <c r="B34" s="66" t="str">
        <f>'soupis neoceněný'!E403</f>
        <v>Nábytek</v>
      </c>
      <c r="C34" s="31">
        <f>'soupis neoceněný'!I403</f>
        <v>0</v>
      </c>
      <c r="D34" s="32"/>
      <c r="E34" s="32"/>
    </row>
    <row r="35" spans="1:5" s="2" customFormat="1" ht="11.25" hidden="1">
      <c r="A35" s="30"/>
      <c r="B35" s="66" t="str">
        <f>'soupis neoceněný'!E409</f>
        <v>Stínící technika</v>
      </c>
      <c r="C35" s="31">
        <f>'soupis neoceněný'!I409</f>
        <v>0</v>
      </c>
      <c r="D35" s="32"/>
      <c r="E35" s="32"/>
    </row>
    <row r="36" spans="2:5" s="3" customFormat="1" ht="11.25">
      <c r="B36" s="3" t="s">
        <v>19</v>
      </c>
      <c r="C36" s="33">
        <f>'soupis neoceněný'!I415</f>
        <v>0</v>
      </c>
      <c r="D36" s="34">
        <f>'soupis neoceněný'!K415</f>
        <v>0</v>
      </c>
      <c r="E36" s="34">
        <f>'soupis neoceněný'!M415</f>
        <v>0</v>
      </c>
    </row>
    <row r="38" ht="12.75">
      <c r="C38" s="91"/>
    </row>
    <row r="39" ht="12.75">
      <c r="C39" s="91"/>
    </row>
    <row r="40" ht="12.75">
      <c r="C40" s="91"/>
    </row>
    <row r="41" ht="12.75">
      <c r="C41" s="91"/>
    </row>
    <row r="42" ht="12.75">
      <c r="C42" s="91"/>
    </row>
  </sheetData>
  <sheetProtection formatCells="0" formatColumns="0" formatRows="0" insertColumns="0" insertRows="0" insertHyperlinks="0" deleteColumns="0" deleteRows="0" sort="0" autoFilter="0" pivotTables="0"/>
  <printOptions horizontalCentered="1"/>
  <pageMargins left="1.1023622047244095" right="1.1023622047244095" top="0.7874015748031497" bottom="0.7874015748031497" header="0.5118110236220472" footer="0.5118110236220472"/>
  <pageSetup errors="blank" fitToHeight="999" fitToWidth="1" horizontalDpi="8189" verticalDpi="8189" orientation="portrait" paperSize="9" scale="8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15"/>
  <sheetViews>
    <sheetView showGridLines="0" tabSelected="1" workbookViewId="0" topLeftCell="A363">
      <selection activeCell="C7" sqref="C7:E7"/>
    </sheetView>
  </sheetViews>
  <sheetFormatPr defaultColWidth="9.140625" defaultRowHeight="12.75"/>
  <cols>
    <col min="1" max="1" width="5.57421875" style="35" customWidth="1"/>
    <col min="2" max="2" width="4.421875" style="35" customWidth="1"/>
    <col min="3" max="3" width="4.7109375" style="35" customWidth="1"/>
    <col min="4" max="4" width="12.7109375" style="78" customWidth="1"/>
    <col min="5" max="5" width="44.8515625" style="35" customWidth="1"/>
    <col min="6" max="6" width="6.00390625" style="35" customWidth="1"/>
    <col min="7" max="7" width="9.8515625" style="35" customWidth="1"/>
    <col min="8" max="8" width="9.7109375" style="35" customWidth="1"/>
    <col min="9" max="9" width="9.140625" style="35" customWidth="1"/>
    <col min="10" max="10" width="10.57421875" style="35" hidden="1" customWidth="1"/>
    <col min="11" max="11" width="10.8515625" style="35" hidden="1" customWidth="1"/>
    <col min="12" max="12" width="9.7109375" style="35" hidden="1" customWidth="1"/>
    <col min="13" max="13" width="11.57421875" style="35" hidden="1" customWidth="1"/>
    <col min="14" max="14" width="5.28125" style="35" customWidth="1"/>
    <col min="15" max="15" width="7.00390625" style="35" hidden="1" customWidth="1"/>
    <col min="16" max="16" width="7.28125" style="35" hidden="1" customWidth="1"/>
    <col min="17" max="17" width="9.140625" style="35" customWidth="1"/>
    <col min="18" max="19" width="9.140625" style="35" hidden="1" customWidth="1"/>
    <col min="20" max="20" width="3.8515625" style="35" hidden="1" customWidth="1"/>
    <col min="21" max="21" width="13.7109375" style="35" customWidth="1"/>
    <col min="22" max="22" width="17.8515625" style="35" customWidth="1"/>
    <col min="23" max="23" width="26.28125" style="35" bestFit="1" customWidth="1"/>
    <col min="24" max="24" width="19.8515625" style="35" customWidth="1"/>
    <col min="25" max="16384" width="9.140625" style="35" customWidth="1"/>
  </cols>
  <sheetData>
    <row r="1" spans="1:21" ht="18">
      <c r="A1" s="97" t="s">
        <v>814</v>
      </c>
      <c r="B1" s="36"/>
      <c r="C1" s="36"/>
      <c r="D1" s="70"/>
      <c r="E1" s="36"/>
      <c r="F1" s="36"/>
      <c r="G1" s="36"/>
      <c r="H1" s="36"/>
      <c r="I1" s="36"/>
      <c r="J1" s="36"/>
      <c r="K1" s="36"/>
      <c r="L1" s="36"/>
      <c r="M1" s="36"/>
      <c r="N1" s="36"/>
      <c r="O1" s="37"/>
      <c r="P1" s="37"/>
      <c r="Q1" s="36"/>
      <c r="R1" s="36"/>
      <c r="S1" s="36"/>
      <c r="T1" s="36"/>
      <c r="U1" s="36"/>
    </row>
    <row r="2" spans="1:21" ht="12.75">
      <c r="A2" s="10" t="s">
        <v>5</v>
      </c>
      <c r="B2" s="14"/>
      <c r="C2" s="130" t="s">
        <v>817</v>
      </c>
      <c r="D2" s="71"/>
      <c r="E2" s="38"/>
      <c r="F2" s="14"/>
      <c r="G2" s="14"/>
      <c r="H2" s="14"/>
      <c r="I2" s="14"/>
      <c r="J2" s="14"/>
      <c r="K2" s="14"/>
      <c r="L2" s="36"/>
      <c r="M2" s="36"/>
      <c r="N2" s="36"/>
      <c r="O2" s="37"/>
      <c r="P2" s="37"/>
      <c r="Q2" s="36"/>
      <c r="R2" s="36"/>
      <c r="S2" s="36"/>
      <c r="T2" s="36"/>
      <c r="U2" s="36"/>
    </row>
    <row r="3" spans="1:21" ht="12.75">
      <c r="A3" s="10" t="s">
        <v>6</v>
      </c>
      <c r="B3" s="14"/>
      <c r="C3" s="139" t="s">
        <v>818</v>
      </c>
      <c r="D3" s="138"/>
      <c r="E3" s="138"/>
      <c r="F3" s="14"/>
      <c r="G3" s="14"/>
      <c r="H3" s="14"/>
      <c r="I3" s="130"/>
      <c r="J3" s="38"/>
      <c r="K3" s="38"/>
      <c r="L3" s="36"/>
      <c r="M3" s="36"/>
      <c r="N3" s="36"/>
      <c r="O3" s="37"/>
      <c r="P3" s="37"/>
      <c r="Q3" s="36"/>
      <c r="R3" s="36"/>
      <c r="S3" s="36"/>
      <c r="T3" s="36"/>
      <c r="U3" s="36"/>
    </row>
    <row r="4" spans="1:21" ht="12.75">
      <c r="A4" s="10" t="s">
        <v>7</v>
      </c>
      <c r="B4" s="14"/>
      <c r="C4" s="130" t="s">
        <v>821</v>
      </c>
      <c r="D4" s="71"/>
      <c r="E4" s="38"/>
      <c r="F4" s="14"/>
      <c r="G4" s="14"/>
      <c r="H4" s="14"/>
      <c r="I4" s="130"/>
      <c r="J4" s="38"/>
      <c r="K4" s="38"/>
      <c r="L4" s="36"/>
      <c r="M4" s="36"/>
      <c r="N4" s="36"/>
      <c r="O4" s="37"/>
      <c r="P4" s="37"/>
      <c r="Q4" s="36"/>
      <c r="R4" s="36"/>
      <c r="S4" s="36"/>
      <c r="T4" s="36"/>
      <c r="U4" s="36"/>
    </row>
    <row r="5" spans="1:21" ht="12.75">
      <c r="A5" s="14" t="s">
        <v>20</v>
      </c>
      <c r="B5" s="14"/>
      <c r="C5" s="130" t="e">
        <f>#REF!</f>
        <v>#REF!</v>
      </c>
      <c r="D5" s="71"/>
      <c r="E5" s="38"/>
      <c r="F5" s="14"/>
      <c r="G5" s="14"/>
      <c r="H5" s="14"/>
      <c r="I5" s="130"/>
      <c r="J5" s="38"/>
      <c r="K5" s="38"/>
      <c r="L5" s="36"/>
      <c r="M5" s="36"/>
      <c r="N5" s="36"/>
      <c r="O5" s="37"/>
      <c r="P5" s="37"/>
      <c r="Q5" s="36"/>
      <c r="R5" s="36"/>
      <c r="S5" s="36"/>
      <c r="T5" s="36"/>
      <c r="U5" s="36"/>
    </row>
    <row r="6" spans="1:21" ht="6" customHeight="1">
      <c r="A6" s="14"/>
      <c r="B6" s="14"/>
      <c r="C6" s="130"/>
      <c r="D6" s="71"/>
      <c r="E6" s="38"/>
      <c r="F6" s="14"/>
      <c r="G6" s="14"/>
      <c r="H6" s="14"/>
      <c r="I6" s="130"/>
      <c r="J6" s="38"/>
      <c r="K6" s="38"/>
      <c r="L6" s="36"/>
      <c r="M6" s="36"/>
      <c r="N6" s="36"/>
      <c r="O6" s="37"/>
      <c r="P6" s="37"/>
      <c r="Q6" s="36"/>
      <c r="R6" s="36"/>
      <c r="S6" s="36"/>
      <c r="T6" s="36"/>
      <c r="U6" s="36"/>
    </row>
    <row r="7" spans="1:21" ht="12.75">
      <c r="A7" s="14" t="s">
        <v>9</v>
      </c>
      <c r="B7" s="14"/>
      <c r="C7" s="139" t="s">
        <v>820</v>
      </c>
      <c r="D7" s="138"/>
      <c r="E7" s="138"/>
      <c r="F7" s="14"/>
      <c r="G7" s="14"/>
      <c r="H7" s="14"/>
      <c r="I7" s="130"/>
      <c r="J7" s="38"/>
      <c r="K7" s="38"/>
      <c r="L7" s="36"/>
      <c r="M7" s="36"/>
      <c r="N7" s="36"/>
      <c r="O7" s="37"/>
      <c r="P7" s="37"/>
      <c r="Q7" s="36"/>
      <c r="R7" s="36"/>
      <c r="S7" s="36"/>
      <c r="T7" s="36"/>
      <c r="U7" s="36"/>
    </row>
    <row r="8" spans="1:21" ht="12.75">
      <c r="A8" s="14" t="s">
        <v>10</v>
      </c>
      <c r="B8" s="14"/>
      <c r="C8" s="139" t="e">
        <f>#REF!</f>
        <v>#REF!</v>
      </c>
      <c r="D8" s="138"/>
      <c r="E8" s="38"/>
      <c r="F8" s="14"/>
      <c r="G8" s="14"/>
      <c r="H8" s="14"/>
      <c r="I8" s="130"/>
      <c r="J8" s="38"/>
      <c r="K8" s="38"/>
      <c r="L8" s="36"/>
      <c r="M8" s="36"/>
      <c r="N8" s="36"/>
      <c r="O8" s="37"/>
      <c r="P8" s="37"/>
      <c r="Q8" s="36"/>
      <c r="R8" s="36"/>
      <c r="S8" s="36"/>
      <c r="T8" s="36"/>
      <c r="U8" s="36"/>
    </row>
    <row r="9" spans="1:21" ht="12.75">
      <c r="A9" s="14" t="s">
        <v>11</v>
      </c>
      <c r="B9" s="14"/>
      <c r="C9" s="137" t="e">
        <f>#REF!</f>
        <v>#REF!</v>
      </c>
      <c r="D9" s="138"/>
      <c r="E9" s="38"/>
      <c r="F9" s="14"/>
      <c r="G9" s="14"/>
      <c r="H9" s="14"/>
      <c r="I9" s="130"/>
      <c r="J9" s="38"/>
      <c r="K9" s="38"/>
      <c r="L9" s="36"/>
      <c r="M9" s="36"/>
      <c r="N9" s="36"/>
      <c r="O9" s="37"/>
      <c r="P9" s="37"/>
      <c r="Q9" s="36"/>
      <c r="R9" s="36"/>
      <c r="S9" s="36"/>
      <c r="T9" s="36"/>
      <c r="U9" s="36"/>
    </row>
    <row r="10" spans="1:21" ht="5.25" customHeight="1">
      <c r="A10" s="36"/>
      <c r="B10" s="36"/>
      <c r="C10" s="36"/>
      <c r="D10" s="70"/>
      <c r="E10" s="36"/>
      <c r="F10" s="36"/>
      <c r="G10" s="36"/>
      <c r="H10" s="36"/>
      <c r="I10" s="36"/>
      <c r="J10" s="36"/>
      <c r="K10" s="36"/>
      <c r="L10" s="36"/>
      <c r="M10" s="36"/>
      <c r="N10" s="36"/>
      <c r="O10" s="37"/>
      <c r="P10" s="37"/>
      <c r="Q10" s="36"/>
      <c r="R10" s="36"/>
      <c r="S10" s="36"/>
      <c r="T10" s="36"/>
      <c r="U10" s="36"/>
    </row>
    <row r="11" spans="1:22" ht="33.75">
      <c r="A11" s="16" t="s">
        <v>21</v>
      </c>
      <c r="B11" s="17" t="s">
        <v>22</v>
      </c>
      <c r="C11" s="17" t="s">
        <v>23</v>
      </c>
      <c r="D11" s="17" t="s">
        <v>24</v>
      </c>
      <c r="E11" s="17" t="s">
        <v>25</v>
      </c>
      <c r="F11" s="17" t="s">
        <v>26</v>
      </c>
      <c r="G11" s="17" t="s">
        <v>27</v>
      </c>
      <c r="H11" s="17" t="s">
        <v>28</v>
      </c>
      <c r="I11" s="17" t="s">
        <v>29</v>
      </c>
      <c r="J11" s="17" t="s">
        <v>30</v>
      </c>
      <c r="K11" s="17" t="s">
        <v>15</v>
      </c>
      <c r="L11" s="17" t="s">
        <v>31</v>
      </c>
      <c r="M11" s="17" t="s">
        <v>32</v>
      </c>
      <c r="N11" s="17" t="s">
        <v>33</v>
      </c>
      <c r="O11" s="39" t="s">
        <v>34</v>
      </c>
      <c r="P11" s="40" t="s">
        <v>35</v>
      </c>
      <c r="Q11" s="17" t="s">
        <v>36</v>
      </c>
      <c r="R11" s="17"/>
      <c r="S11" s="17"/>
      <c r="T11" s="41" t="s">
        <v>37</v>
      </c>
      <c r="U11" s="134" t="s">
        <v>815</v>
      </c>
      <c r="V11" s="42"/>
    </row>
    <row r="12" spans="1:22" ht="12.75">
      <c r="A12" s="20">
        <v>1</v>
      </c>
      <c r="B12" s="21">
        <v>2</v>
      </c>
      <c r="C12" s="21">
        <v>3</v>
      </c>
      <c r="D12" s="21">
        <v>4</v>
      </c>
      <c r="E12" s="21">
        <v>5</v>
      </c>
      <c r="F12" s="21">
        <v>6</v>
      </c>
      <c r="G12" s="21">
        <v>7</v>
      </c>
      <c r="H12" s="21">
        <v>8</v>
      </c>
      <c r="I12" s="21">
        <v>9</v>
      </c>
      <c r="J12" s="21"/>
      <c r="K12" s="21"/>
      <c r="L12" s="21"/>
      <c r="M12" s="21"/>
      <c r="N12" s="21">
        <v>10</v>
      </c>
      <c r="O12" s="43">
        <v>11</v>
      </c>
      <c r="P12" s="44">
        <v>12</v>
      </c>
      <c r="Q12" s="21">
        <v>11</v>
      </c>
      <c r="R12" s="21"/>
      <c r="S12" s="21"/>
      <c r="T12" s="45">
        <v>11</v>
      </c>
      <c r="U12" s="135">
        <v>12</v>
      </c>
      <c r="V12" s="42"/>
    </row>
    <row r="13" spans="1:21" ht="4.5" customHeight="1">
      <c r="A13" s="36"/>
      <c r="B13" s="36"/>
      <c r="C13" s="36"/>
      <c r="D13" s="70"/>
      <c r="E13" s="36"/>
      <c r="F13" s="36"/>
      <c r="G13" s="36"/>
      <c r="H13" s="36"/>
      <c r="I13" s="36"/>
      <c r="J13" s="36"/>
      <c r="K13" s="36"/>
      <c r="L13" s="36"/>
      <c r="M13" s="36"/>
      <c r="N13" s="46"/>
      <c r="O13" s="47"/>
      <c r="P13" s="48"/>
      <c r="Q13" s="46"/>
      <c r="R13" s="46"/>
      <c r="S13" s="46"/>
      <c r="T13" s="46"/>
      <c r="U13" s="46"/>
    </row>
    <row r="14" spans="1:17" s="1" customFormat="1" ht="11.25" customHeight="1" hidden="1">
      <c r="A14" s="98"/>
      <c r="B14" s="50" t="s">
        <v>3</v>
      </c>
      <c r="C14" s="49"/>
      <c r="D14" s="72" t="s">
        <v>0</v>
      </c>
      <c r="E14" s="49" t="s">
        <v>38</v>
      </c>
      <c r="F14" s="49"/>
      <c r="G14" s="49"/>
      <c r="H14" s="49"/>
      <c r="I14" s="51">
        <f>I15+I29+I126+I135</f>
        <v>0</v>
      </c>
      <c r="J14" s="49"/>
      <c r="K14" s="52">
        <f>K15+K29+K126+K135</f>
        <v>0</v>
      </c>
      <c r="L14" s="49"/>
      <c r="M14" s="52">
        <f>M15+M29+M126+M135</f>
        <v>0</v>
      </c>
      <c r="N14" s="49"/>
      <c r="P14" s="1" t="s">
        <v>39</v>
      </c>
      <c r="Q14" s="86"/>
    </row>
    <row r="15" spans="1:17" s="2" customFormat="1" ht="18" customHeight="1" hidden="1">
      <c r="A15" s="99"/>
      <c r="B15" s="30" t="s">
        <v>3</v>
      </c>
      <c r="D15" s="73" t="s">
        <v>40</v>
      </c>
      <c r="E15" s="2" t="s">
        <v>41</v>
      </c>
      <c r="I15" s="31">
        <f>SUM(I16:I28)</f>
        <v>0</v>
      </c>
      <c r="K15" s="32">
        <f>SUM(K16:K28)</f>
        <v>0</v>
      </c>
      <c r="M15" s="32">
        <f>SUM(M16:M28)</f>
        <v>0</v>
      </c>
      <c r="P15" s="2" t="s">
        <v>42</v>
      </c>
      <c r="Q15" s="85"/>
    </row>
    <row r="16" spans="1:22" s="4" customFormat="1" ht="11.25" customHeight="1" hidden="1">
      <c r="A16" s="53">
        <v>1</v>
      </c>
      <c r="B16" s="53" t="s">
        <v>43</v>
      </c>
      <c r="C16" s="53" t="s">
        <v>44</v>
      </c>
      <c r="D16" s="74" t="s">
        <v>45</v>
      </c>
      <c r="E16" s="65" t="s">
        <v>46</v>
      </c>
      <c r="F16" s="53" t="s">
        <v>47</v>
      </c>
      <c r="G16" s="54"/>
      <c r="H16" s="55">
        <v>363</v>
      </c>
      <c r="I16" s="55">
        <f aca="true" t="shared" si="0" ref="I16:I28">ROUND(G16*H16,2)</f>
        <v>0</v>
      </c>
      <c r="J16" s="56">
        <v>0.04</v>
      </c>
      <c r="K16" s="54">
        <f aca="true" t="shared" si="1" ref="K16:K28">G16*J16</f>
        <v>0</v>
      </c>
      <c r="L16" s="56">
        <v>0</v>
      </c>
      <c r="M16" s="54">
        <f aca="true" t="shared" si="2" ref="M16:M28">G16*L16</f>
        <v>0</v>
      </c>
      <c r="N16" s="57">
        <v>21</v>
      </c>
      <c r="O16" s="58">
        <v>4</v>
      </c>
      <c r="P16" s="127" t="s">
        <v>48</v>
      </c>
      <c r="Q16" s="55">
        <f>I16+((I16/100)*N16)</f>
        <v>0</v>
      </c>
      <c r="R16" s="127"/>
      <c r="S16" s="127"/>
      <c r="T16" s="127"/>
      <c r="U16" s="127"/>
      <c r="V16" s="127"/>
    </row>
    <row r="17" spans="1:21" s="4" customFormat="1" ht="11.25" customHeight="1" hidden="1">
      <c r="A17" s="53">
        <v>2</v>
      </c>
      <c r="B17" s="53" t="s">
        <v>43</v>
      </c>
      <c r="C17" s="53" t="s">
        <v>44</v>
      </c>
      <c r="D17" s="74" t="s">
        <v>49</v>
      </c>
      <c r="E17" s="65" t="s">
        <v>50</v>
      </c>
      <c r="F17" s="53" t="s">
        <v>47</v>
      </c>
      <c r="G17" s="54"/>
      <c r="H17" s="55">
        <v>827</v>
      </c>
      <c r="I17" s="55">
        <f t="shared" si="0"/>
        <v>0</v>
      </c>
      <c r="J17" s="56">
        <v>0.04153</v>
      </c>
      <c r="K17" s="54">
        <f t="shared" si="1"/>
        <v>0</v>
      </c>
      <c r="L17" s="56">
        <v>0</v>
      </c>
      <c r="M17" s="54">
        <f t="shared" si="2"/>
        <v>0</v>
      </c>
      <c r="N17" s="57">
        <v>21</v>
      </c>
      <c r="O17" s="58">
        <v>4</v>
      </c>
      <c r="P17" s="127" t="s">
        <v>48</v>
      </c>
      <c r="Q17" s="55">
        <f>I17+((I17/100)*N17)</f>
        <v>0</v>
      </c>
      <c r="U17" s="127"/>
    </row>
    <row r="18" spans="1:21" s="4" customFormat="1" ht="11.25" customHeight="1" hidden="1">
      <c r="A18" s="53">
        <v>3</v>
      </c>
      <c r="B18" s="53" t="s">
        <v>43</v>
      </c>
      <c r="C18" s="53" t="s">
        <v>44</v>
      </c>
      <c r="D18" s="74" t="s">
        <v>51</v>
      </c>
      <c r="E18" s="65" t="s">
        <v>52</v>
      </c>
      <c r="F18" s="53" t="s">
        <v>47</v>
      </c>
      <c r="G18" s="54"/>
      <c r="H18" s="55">
        <v>680</v>
      </c>
      <c r="I18" s="55">
        <f t="shared" si="0"/>
        <v>0</v>
      </c>
      <c r="J18" s="56">
        <v>0.04153</v>
      </c>
      <c r="K18" s="54">
        <f t="shared" si="1"/>
        <v>0</v>
      </c>
      <c r="L18" s="56">
        <v>0</v>
      </c>
      <c r="M18" s="54">
        <f t="shared" si="2"/>
        <v>0</v>
      </c>
      <c r="N18" s="57">
        <v>21</v>
      </c>
      <c r="O18" s="58">
        <v>4</v>
      </c>
      <c r="P18" s="127" t="s">
        <v>48</v>
      </c>
      <c r="Q18" s="55">
        <f aca="true" t="shared" si="3" ref="Q18:Q81">I18+((I18/100)*N18)</f>
        <v>0</v>
      </c>
      <c r="U18" s="127"/>
    </row>
    <row r="19" spans="1:21" s="4" customFormat="1" ht="11.25" customHeight="1" hidden="1">
      <c r="A19" s="53">
        <v>4</v>
      </c>
      <c r="B19" s="53" t="s">
        <v>43</v>
      </c>
      <c r="C19" s="53" t="s">
        <v>44</v>
      </c>
      <c r="D19" s="74" t="s">
        <v>53</v>
      </c>
      <c r="E19" s="65" t="s">
        <v>54</v>
      </c>
      <c r="F19" s="53" t="s">
        <v>47</v>
      </c>
      <c r="G19" s="54"/>
      <c r="H19" s="55">
        <v>606</v>
      </c>
      <c r="I19" s="55">
        <f t="shared" si="0"/>
        <v>0</v>
      </c>
      <c r="J19" s="56">
        <v>0.04153</v>
      </c>
      <c r="K19" s="54">
        <f t="shared" si="1"/>
        <v>0</v>
      </c>
      <c r="L19" s="56">
        <v>0</v>
      </c>
      <c r="M19" s="54">
        <f t="shared" si="2"/>
        <v>0</v>
      </c>
      <c r="N19" s="57">
        <v>21</v>
      </c>
      <c r="O19" s="58">
        <v>4</v>
      </c>
      <c r="P19" s="127" t="s">
        <v>48</v>
      </c>
      <c r="Q19" s="55">
        <f t="shared" si="3"/>
        <v>0</v>
      </c>
      <c r="U19" s="127"/>
    </row>
    <row r="20" spans="1:21" s="4" customFormat="1" ht="11.25" customHeight="1" hidden="1">
      <c r="A20" s="53">
        <v>3</v>
      </c>
      <c r="B20" s="53" t="s">
        <v>43</v>
      </c>
      <c r="C20" s="53" t="s">
        <v>44</v>
      </c>
      <c r="D20" s="74" t="s">
        <v>55</v>
      </c>
      <c r="E20" s="65" t="s">
        <v>56</v>
      </c>
      <c r="F20" s="53" t="s">
        <v>47</v>
      </c>
      <c r="G20" s="54"/>
      <c r="H20" s="55">
        <v>322</v>
      </c>
      <c r="I20" s="55">
        <f t="shared" si="0"/>
        <v>0</v>
      </c>
      <c r="J20" s="56">
        <v>0.04</v>
      </c>
      <c r="K20" s="54">
        <f t="shared" si="1"/>
        <v>0</v>
      </c>
      <c r="L20" s="56">
        <v>0</v>
      </c>
      <c r="M20" s="54">
        <f t="shared" si="2"/>
        <v>0</v>
      </c>
      <c r="N20" s="57">
        <v>21</v>
      </c>
      <c r="O20" s="58">
        <v>4</v>
      </c>
      <c r="P20" s="127" t="s">
        <v>48</v>
      </c>
      <c r="Q20" s="55">
        <f t="shared" si="3"/>
        <v>0</v>
      </c>
      <c r="U20" s="127"/>
    </row>
    <row r="21" spans="1:21" s="4" customFormat="1" ht="22.5" customHeight="1" hidden="1">
      <c r="A21" s="53">
        <v>6</v>
      </c>
      <c r="B21" s="53" t="s">
        <v>43</v>
      </c>
      <c r="C21" s="53" t="s">
        <v>57</v>
      </c>
      <c r="D21" s="74" t="s">
        <v>58</v>
      </c>
      <c r="E21" s="65" t="s">
        <v>59</v>
      </c>
      <c r="F21" s="53" t="s">
        <v>47</v>
      </c>
      <c r="G21" s="54"/>
      <c r="H21" s="55">
        <v>177</v>
      </c>
      <c r="I21" s="55">
        <f t="shared" si="0"/>
        <v>0</v>
      </c>
      <c r="J21" s="56">
        <v>0.0154</v>
      </c>
      <c r="K21" s="54">
        <f t="shared" si="1"/>
        <v>0</v>
      </c>
      <c r="L21" s="56">
        <v>0</v>
      </c>
      <c r="M21" s="54">
        <f t="shared" si="2"/>
        <v>0</v>
      </c>
      <c r="N21" s="57">
        <v>21</v>
      </c>
      <c r="O21" s="58">
        <v>4</v>
      </c>
      <c r="P21" s="127" t="s">
        <v>48</v>
      </c>
      <c r="Q21" s="55">
        <f t="shared" si="3"/>
        <v>0</v>
      </c>
      <c r="U21" s="127"/>
    </row>
    <row r="22" spans="1:21" s="4" customFormat="1" ht="11.25" customHeight="1" hidden="1">
      <c r="A22" s="53">
        <v>4</v>
      </c>
      <c r="B22" s="53" t="s">
        <v>43</v>
      </c>
      <c r="C22" s="53" t="s">
        <v>44</v>
      </c>
      <c r="D22" s="74" t="s">
        <v>60</v>
      </c>
      <c r="E22" s="65" t="s">
        <v>61</v>
      </c>
      <c r="F22" s="53" t="s">
        <v>47</v>
      </c>
      <c r="G22" s="54"/>
      <c r="H22" s="55">
        <v>689</v>
      </c>
      <c r="I22" s="55">
        <f t="shared" si="0"/>
        <v>0</v>
      </c>
      <c r="J22" s="56">
        <v>0.04153</v>
      </c>
      <c r="K22" s="54">
        <f t="shared" si="1"/>
        <v>0</v>
      </c>
      <c r="L22" s="56">
        <v>0</v>
      </c>
      <c r="M22" s="54">
        <f t="shared" si="2"/>
        <v>0</v>
      </c>
      <c r="N22" s="57">
        <v>21</v>
      </c>
      <c r="O22" s="58">
        <v>4</v>
      </c>
      <c r="P22" s="127" t="s">
        <v>48</v>
      </c>
      <c r="Q22" s="55">
        <f t="shared" si="3"/>
        <v>0</v>
      </c>
      <c r="U22" s="127"/>
    </row>
    <row r="23" spans="1:21" s="4" customFormat="1" ht="11.25" customHeight="1" hidden="1">
      <c r="A23" s="53">
        <v>8</v>
      </c>
      <c r="B23" s="53" t="s">
        <v>43</v>
      </c>
      <c r="C23" s="53" t="s">
        <v>44</v>
      </c>
      <c r="D23" s="74" t="s">
        <v>62</v>
      </c>
      <c r="E23" s="65" t="s">
        <v>63</v>
      </c>
      <c r="F23" s="53" t="s">
        <v>47</v>
      </c>
      <c r="G23" s="54"/>
      <c r="H23" s="55">
        <v>574</v>
      </c>
      <c r="I23" s="55">
        <f t="shared" si="0"/>
        <v>0</v>
      </c>
      <c r="J23" s="56">
        <v>0.04153</v>
      </c>
      <c r="K23" s="54">
        <f t="shared" si="1"/>
        <v>0</v>
      </c>
      <c r="L23" s="56">
        <v>0</v>
      </c>
      <c r="M23" s="54">
        <f t="shared" si="2"/>
        <v>0</v>
      </c>
      <c r="N23" s="57">
        <v>21</v>
      </c>
      <c r="O23" s="58">
        <v>4</v>
      </c>
      <c r="P23" s="127" t="s">
        <v>48</v>
      </c>
      <c r="Q23" s="55">
        <f t="shared" si="3"/>
        <v>0</v>
      </c>
      <c r="U23" s="127"/>
    </row>
    <row r="24" spans="1:21" s="4" customFormat="1" ht="11.25" customHeight="1" hidden="1">
      <c r="A24" s="53">
        <v>9</v>
      </c>
      <c r="B24" s="53" t="s">
        <v>43</v>
      </c>
      <c r="C24" s="53" t="s">
        <v>44</v>
      </c>
      <c r="D24" s="74" t="s">
        <v>64</v>
      </c>
      <c r="E24" s="65" t="s">
        <v>65</v>
      </c>
      <c r="F24" s="53" t="s">
        <v>47</v>
      </c>
      <c r="G24" s="54"/>
      <c r="H24" s="55">
        <v>517</v>
      </c>
      <c r="I24" s="55">
        <f t="shared" si="0"/>
        <v>0</v>
      </c>
      <c r="J24" s="56">
        <v>0.04153</v>
      </c>
      <c r="K24" s="54">
        <f t="shared" si="1"/>
        <v>0</v>
      </c>
      <c r="L24" s="56">
        <v>0</v>
      </c>
      <c r="M24" s="54">
        <f t="shared" si="2"/>
        <v>0</v>
      </c>
      <c r="N24" s="57">
        <v>21</v>
      </c>
      <c r="O24" s="58">
        <v>4</v>
      </c>
      <c r="P24" s="127" t="s">
        <v>48</v>
      </c>
      <c r="Q24" s="55">
        <f t="shared" si="3"/>
        <v>0</v>
      </c>
      <c r="U24" s="127"/>
    </row>
    <row r="25" spans="1:21" s="4" customFormat="1" ht="22.5" customHeight="1" hidden="1">
      <c r="A25" s="53">
        <v>10</v>
      </c>
      <c r="B25" s="53" t="s">
        <v>43</v>
      </c>
      <c r="C25" s="53" t="s">
        <v>44</v>
      </c>
      <c r="D25" s="74" t="s">
        <v>66</v>
      </c>
      <c r="E25" s="65" t="s">
        <v>67</v>
      </c>
      <c r="F25" s="53" t="s">
        <v>68</v>
      </c>
      <c r="G25" s="54"/>
      <c r="H25" s="55">
        <v>342</v>
      </c>
      <c r="I25" s="55">
        <f t="shared" si="0"/>
        <v>0</v>
      </c>
      <c r="J25" s="56">
        <v>0.0382</v>
      </c>
      <c r="K25" s="54">
        <f t="shared" si="1"/>
        <v>0</v>
      </c>
      <c r="L25" s="56">
        <v>0</v>
      </c>
      <c r="M25" s="54">
        <f t="shared" si="2"/>
        <v>0</v>
      </c>
      <c r="N25" s="57">
        <v>21</v>
      </c>
      <c r="O25" s="58">
        <v>4</v>
      </c>
      <c r="P25" s="127" t="s">
        <v>48</v>
      </c>
      <c r="Q25" s="55">
        <f t="shared" si="3"/>
        <v>0</v>
      </c>
      <c r="U25" s="127"/>
    </row>
    <row r="26" spans="1:21" s="4" customFormat="1" ht="24.75" customHeight="1" hidden="1">
      <c r="A26" s="53">
        <v>5</v>
      </c>
      <c r="B26" s="53" t="s">
        <v>43</v>
      </c>
      <c r="C26" s="53" t="s">
        <v>44</v>
      </c>
      <c r="D26" s="74" t="s">
        <v>69</v>
      </c>
      <c r="E26" s="65" t="s">
        <v>70</v>
      </c>
      <c r="F26" s="53" t="s">
        <v>68</v>
      </c>
      <c r="G26" s="54"/>
      <c r="H26" s="55">
        <v>1230</v>
      </c>
      <c r="I26" s="55">
        <f t="shared" si="0"/>
        <v>0</v>
      </c>
      <c r="J26" s="56">
        <v>0.147</v>
      </c>
      <c r="K26" s="54">
        <f t="shared" si="1"/>
        <v>0</v>
      </c>
      <c r="L26" s="56">
        <v>0</v>
      </c>
      <c r="M26" s="54">
        <f t="shared" si="2"/>
        <v>0</v>
      </c>
      <c r="N26" s="57">
        <v>21</v>
      </c>
      <c r="O26" s="58">
        <v>4</v>
      </c>
      <c r="P26" s="127" t="s">
        <v>48</v>
      </c>
      <c r="Q26" s="55">
        <f t="shared" si="3"/>
        <v>0</v>
      </c>
      <c r="U26" s="127"/>
    </row>
    <row r="27" spans="1:21" s="4" customFormat="1" ht="11.25" customHeight="1" hidden="1">
      <c r="A27" s="53">
        <v>6</v>
      </c>
      <c r="B27" s="53" t="s">
        <v>43</v>
      </c>
      <c r="C27" s="53" t="s">
        <v>57</v>
      </c>
      <c r="D27" s="74" t="s">
        <v>71</v>
      </c>
      <c r="E27" s="65" t="s">
        <v>72</v>
      </c>
      <c r="F27" s="53" t="s">
        <v>47</v>
      </c>
      <c r="G27" s="54"/>
      <c r="H27" s="55">
        <v>22.2</v>
      </c>
      <c r="I27" s="55">
        <f t="shared" si="0"/>
        <v>0</v>
      </c>
      <c r="J27" s="56">
        <v>0.00012</v>
      </c>
      <c r="K27" s="54">
        <f t="shared" si="1"/>
        <v>0</v>
      </c>
      <c r="L27" s="56">
        <v>0</v>
      </c>
      <c r="M27" s="54">
        <f t="shared" si="2"/>
        <v>0</v>
      </c>
      <c r="N27" s="57">
        <v>21</v>
      </c>
      <c r="O27" s="58">
        <v>4</v>
      </c>
      <c r="P27" s="127" t="s">
        <v>48</v>
      </c>
      <c r="Q27" s="55">
        <f t="shared" si="3"/>
        <v>0</v>
      </c>
      <c r="U27" s="127"/>
    </row>
    <row r="28" spans="1:21" s="4" customFormat="1" ht="11.25" customHeight="1" hidden="1">
      <c r="A28" s="53">
        <v>7</v>
      </c>
      <c r="B28" s="53" t="s">
        <v>43</v>
      </c>
      <c r="C28" s="53" t="s">
        <v>57</v>
      </c>
      <c r="D28" s="74" t="s">
        <v>73</v>
      </c>
      <c r="E28" s="65" t="s">
        <v>74</v>
      </c>
      <c r="F28" s="53" t="s">
        <v>47</v>
      </c>
      <c r="G28" s="54"/>
      <c r="H28" s="55">
        <v>44.7</v>
      </c>
      <c r="I28" s="55">
        <f t="shared" si="0"/>
        <v>0</v>
      </c>
      <c r="J28" s="56">
        <v>0.00024</v>
      </c>
      <c r="K28" s="54">
        <f t="shared" si="1"/>
        <v>0</v>
      </c>
      <c r="L28" s="56">
        <v>0</v>
      </c>
      <c r="M28" s="54">
        <f t="shared" si="2"/>
        <v>0</v>
      </c>
      <c r="N28" s="57">
        <v>21</v>
      </c>
      <c r="O28" s="58">
        <v>4</v>
      </c>
      <c r="P28" s="127" t="s">
        <v>48</v>
      </c>
      <c r="Q28" s="55">
        <f t="shared" si="3"/>
        <v>0</v>
      </c>
      <c r="U28" s="127"/>
    </row>
    <row r="29" spans="1:17" s="2" customFormat="1" ht="18.75" customHeight="1" hidden="1">
      <c r="A29" s="99"/>
      <c r="B29" s="30" t="s">
        <v>3</v>
      </c>
      <c r="D29" s="73" t="s">
        <v>75</v>
      </c>
      <c r="E29" s="85" t="s">
        <v>76</v>
      </c>
      <c r="G29" s="121"/>
      <c r="H29" s="121"/>
      <c r="I29" s="31">
        <f>SUM(I36:I125)</f>
        <v>0</v>
      </c>
      <c r="K29" s="32">
        <f>SUM(K30:K123)</f>
        <v>0</v>
      </c>
      <c r="M29" s="32">
        <f>SUM(M30:M123)</f>
        <v>0</v>
      </c>
      <c r="P29" s="2" t="s">
        <v>42</v>
      </c>
      <c r="Q29" s="55"/>
    </row>
    <row r="30" spans="1:21" s="4" customFormat="1" ht="22.5" customHeight="1" hidden="1">
      <c r="A30" s="53">
        <v>14</v>
      </c>
      <c r="B30" s="53" t="s">
        <v>43</v>
      </c>
      <c r="C30" s="53" t="s">
        <v>44</v>
      </c>
      <c r="D30" s="74" t="s">
        <v>77</v>
      </c>
      <c r="E30" s="65" t="s">
        <v>78</v>
      </c>
      <c r="F30" s="53" t="s">
        <v>47</v>
      </c>
      <c r="G30" s="119"/>
      <c r="H30" s="120">
        <v>31.4</v>
      </c>
      <c r="I30" s="55">
        <f aca="true" t="shared" si="4" ref="I30:I61">ROUND(G30*H30,2)</f>
        <v>0</v>
      </c>
      <c r="J30" s="56">
        <v>1E-05</v>
      </c>
      <c r="K30" s="54">
        <f aca="true" t="shared" si="5" ref="K30:K61">G30*J30</f>
        <v>0</v>
      </c>
      <c r="L30" s="56">
        <v>0</v>
      </c>
      <c r="M30" s="54">
        <f aca="true" t="shared" si="6" ref="M30:M61">G30*L30</f>
        <v>0</v>
      </c>
      <c r="N30" s="57">
        <v>21</v>
      </c>
      <c r="O30" s="58">
        <v>4</v>
      </c>
      <c r="P30" s="127" t="s">
        <v>48</v>
      </c>
      <c r="Q30" s="55">
        <f t="shared" si="3"/>
        <v>0</v>
      </c>
      <c r="U30" s="127"/>
    </row>
    <row r="31" spans="1:21" s="4" customFormat="1" ht="22.5" customHeight="1" hidden="1">
      <c r="A31" s="53">
        <v>15</v>
      </c>
      <c r="B31" s="53" t="s">
        <v>43</v>
      </c>
      <c r="C31" s="53" t="s">
        <v>44</v>
      </c>
      <c r="D31" s="74" t="s">
        <v>79</v>
      </c>
      <c r="E31" s="65" t="s">
        <v>80</v>
      </c>
      <c r="F31" s="53" t="s">
        <v>47</v>
      </c>
      <c r="G31" s="119"/>
      <c r="H31" s="120">
        <v>23.8</v>
      </c>
      <c r="I31" s="55">
        <f t="shared" si="4"/>
        <v>0</v>
      </c>
      <c r="J31" s="56">
        <v>1E-05</v>
      </c>
      <c r="K31" s="54">
        <f t="shared" si="5"/>
        <v>0</v>
      </c>
      <c r="L31" s="56">
        <v>0</v>
      </c>
      <c r="M31" s="54">
        <f t="shared" si="6"/>
        <v>0</v>
      </c>
      <c r="N31" s="57">
        <v>21</v>
      </c>
      <c r="O31" s="58">
        <v>4</v>
      </c>
      <c r="P31" s="127" t="s">
        <v>48</v>
      </c>
      <c r="Q31" s="55">
        <f t="shared" si="3"/>
        <v>0</v>
      </c>
      <c r="U31" s="127"/>
    </row>
    <row r="32" spans="1:21" s="4" customFormat="1" ht="22.5" customHeight="1" hidden="1">
      <c r="A32" s="53">
        <v>16</v>
      </c>
      <c r="B32" s="53" t="s">
        <v>43</v>
      </c>
      <c r="C32" s="53" t="s">
        <v>44</v>
      </c>
      <c r="D32" s="74" t="s">
        <v>81</v>
      </c>
      <c r="E32" s="65" t="s">
        <v>82</v>
      </c>
      <c r="F32" s="53" t="s">
        <v>47</v>
      </c>
      <c r="G32" s="119"/>
      <c r="H32" s="120">
        <v>19.1</v>
      </c>
      <c r="I32" s="55">
        <f t="shared" si="4"/>
        <v>0</v>
      </c>
      <c r="J32" s="56">
        <v>1E-05</v>
      </c>
      <c r="K32" s="54">
        <f t="shared" si="5"/>
        <v>0</v>
      </c>
      <c r="L32" s="56">
        <v>0</v>
      </c>
      <c r="M32" s="54">
        <f t="shared" si="6"/>
        <v>0</v>
      </c>
      <c r="N32" s="57">
        <v>21</v>
      </c>
      <c r="O32" s="58">
        <v>4</v>
      </c>
      <c r="P32" s="127" t="s">
        <v>48</v>
      </c>
      <c r="Q32" s="55">
        <f t="shared" si="3"/>
        <v>0</v>
      </c>
      <c r="U32" s="127"/>
    </row>
    <row r="33" spans="1:21" s="4" customFormat="1" ht="22.5" customHeight="1" hidden="1">
      <c r="A33" s="53">
        <v>17</v>
      </c>
      <c r="B33" s="53" t="s">
        <v>43</v>
      </c>
      <c r="C33" s="53" t="s">
        <v>44</v>
      </c>
      <c r="D33" s="74" t="s">
        <v>83</v>
      </c>
      <c r="E33" s="65" t="s">
        <v>84</v>
      </c>
      <c r="F33" s="53" t="s">
        <v>47</v>
      </c>
      <c r="G33" s="119"/>
      <c r="H33" s="120">
        <v>14.3</v>
      </c>
      <c r="I33" s="55">
        <f t="shared" si="4"/>
        <v>0</v>
      </c>
      <c r="J33" s="56">
        <v>1E-05</v>
      </c>
      <c r="K33" s="54">
        <f t="shared" si="5"/>
        <v>0</v>
      </c>
      <c r="L33" s="56">
        <v>0</v>
      </c>
      <c r="M33" s="54">
        <f t="shared" si="6"/>
        <v>0</v>
      </c>
      <c r="N33" s="57">
        <v>21</v>
      </c>
      <c r="O33" s="58">
        <v>4</v>
      </c>
      <c r="P33" s="127" t="s">
        <v>48</v>
      </c>
      <c r="Q33" s="55">
        <f t="shared" si="3"/>
        <v>0</v>
      </c>
      <c r="U33" s="127"/>
    </row>
    <row r="34" spans="1:21" s="4" customFormat="1" ht="22.5" customHeight="1" hidden="1">
      <c r="A34" s="53">
        <v>18</v>
      </c>
      <c r="B34" s="53" t="s">
        <v>43</v>
      </c>
      <c r="C34" s="53" t="s">
        <v>44</v>
      </c>
      <c r="D34" s="74" t="s">
        <v>85</v>
      </c>
      <c r="E34" s="65" t="s">
        <v>86</v>
      </c>
      <c r="F34" s="53" t="s">
        <v>47</v>
      </c>
      <c r="G34" s="119"/>
      <c r="H34" s="120">
        <v>44.7</v>
      </c>
      <c r="I34" s="55">
        <f t="shared" si="4"/>
        <v>0</v>
      </c>
      <c r="J34" s="56">
        <v>2E-05</v>
      </c>
      <c r="K34" s="54">
        <f t="shared" si="5"/>
        <v>0</v>
      </c>
      <c r="L34" s="56">
        <v>0</v>
      </c>
      <c r="M34" s="54">
        <f t="shared" si="6"/>
        <v>0</v>
      </c>
      <c r="N34" s="57">
        <v>21</v>
      </c>
      <c r="O34" s="58">
        <v>4</v>
      </c>
      <c r="P34" s="127" t="s">
        <v>48</v>
      </c>
      <c r="Q34" s="55">
        <f t="shared" si="3"/>
        <v>0</v>
      </c>
      <c r="U34" s="127"/>
    </row>
    <row r="35" spans="1:21" s="4" customFormat="1" ht="22.5" customHeight="1" hidden="1">
      <c r="A35" s="53">
        <v>19</v>
      </c>
      <c r="B35" s="53" t="s">
        <v>43</v>
      </c>
      <c r="C35" s="53" t="s">
        <v>44</v>
      </c>
      <c r="D35" s="74" t="s">
        <v>87</v>
      </c>
      <c r="E35" s="65" t="s">
        <v>88</v>
      </c>
      <c r="F35" s="53" t="s">
        <v>47</v>
      </c>
      <c r="G35" s="119"/>
      <c r="H35" s="120">
        <v>31</v>
      </c>
      <c r="I35" s="55">
        <f t="shared" si="4"/>
        <v>0</v>
      </c>
      <c r="J35" s="56">
        <v>2E-05</v>
      </c>
      <c r="K35" s="54">
        <f t="shared" si="5"/>
        <v>0</v>
      </c>
      <c r="L35" s="56">
        <v>0</v>
      </c>
      <c r="M35" s="54">
        <f t="shared" si="6"/>
        <v>0</v>
      </c>
      <c r="N35" s="57">
        <v>21</v>
      </c>
      <c r="O35" s="58">
        <v>4</v>
      </c>
      <c r="P35" s="127" t="s">
        <v>48</v>
      </c>
      <c r="Q35" s="55">
        <f t="shared" si="3"/>
        <v>0</v>
      </c>
      <c r="U35" s="127"/>
    </row>
    <row r="36" spans="1:21" s="4" customFormat="1" ht="22.5" customHeight="1" hidden="1">
      <c r="A36" s="53">
        <v>8</v>
      </c>
      <c r="B36" s="53" t="s">
        <v>43</v>
      </c>
      <c r="C36" s="53" t="s">
        <v>44</v>
      </c>
      <c r="D36" s="74" t="s">
        <v>89</v>
      </c>
      <c r="E36" s="65" t="s">
        <v>90</v>
      </c>
      <c r="F36" s="53" t="s">
        <v>47</v>
      </c>
      <c r="G36" s="54"/>
      <c r="H36" s="55">
        <v>24.6</v>
      </c>
      <c r="I36" s="55">
        <f t="shared" si="4"/>
        <v>0</v>
      </c>
      <c r="J36" s="56">
        <v>2E-05</v>
      </c>
      <c r="K36" s="54">
        <f t="shared" si="5"/>
        <v>0</v>
      </c>
      <c r="L36" s="56">
        <v>0</v>
      </c>
      <c r="M36" s="54">
        <f t="shared" si="6"/>
        <v>0</v>
      </c>
      <c r="N36" s="57">
        <v>21</v>
      </c>
      <c r="O36" s="58">
        <v>4</v>
      </c>
      <c r="P36" s="127" t="s">
        <v>48</v>
      </c>
      <c r="Q36" s="55">
        <f t="shared" si="3"/>
        <v>0</v>
      </c>
      <c r="U36" s="127"/>
    </row>
    <row r="37" spans="1:21" s="4" customFormat="1" ht="22.5" customHeight="1" hidden="1">
      <c r="A37" s="53">
        <v>21</v>
      </c>
      <c r="B37" s="53" t="s">
        <v>43</v>
      </c>
      <c r="C37" s="53" t="s">
        <v>44</v>
      </c>
      <c r="D37" s="74" t="s">
        <v>91</v>
      </c>
      <c r="E37" s="65" t="s">
        <v>92</v>
      </c>
      <c r="F37" s="53" t="s">
        <v>47</v>
      </c>
      <c r="G37" s="54"/>
      <c r="H37" s="55">
        <v>18.5</v>
      </c>
      <c r="I37" s="55">
        <f t="shared" si="4"/>
        <v>0</v>
      </c>
      <c r="J37" s="56">
        <v>2E-05</v>
      </c>
      <c r="K37" s="54">
        <f t="shared" si="5"/>
        <v>0</v>
      </c>
      <c r="L37" s="56">
        <v>0</v>
      </c>
      <c r="M37" s="54">
        <f t="shared" si="6"/>
        <v>0</v>
      </c>
      <c r="N37" s="57">
        <v>21</v>
      </c>
      <c r="O37" s="58">
        <v>4</v>
      </c>
      <c r="P37" s="127" t="s">
        <v>48</v>
      </c>
      <c r="Q37" s="55">
        <f t="shared" si="3"/>
        <v>0</v>
      </c>
      <c r="U37" s="127"/>
    </row>
    <row r="38" spans="1:21" s="4" customFormat="1" ht="11.25" customHeight="1" hidden="1">
      <c r="A38" s="53">
        <v>22</v>
      </c>
      <c r="B38" s="53" t="s">
        <v>43</v>
      </c>
      <c r="C38" s="53" t="s">
        <v>44</v>
      </c>
      <c r="D38" s="74" t="s">
        <v>93</v>
      </c>
      <c r="E38" s="65" t="s">
        <v>94</v>
      </c>
      <c r="F38" s="53" t="s">
        <v>47</v>
      </c>
      <c r="G38" s="54"/>
      <c r="H38" s="55">
        <v>23.7</v>
      </c>
      <c r="I38" s="55">
        <f t="shared" si="4"/>
        <v>0</v>
      </c>
      <c r="J38" s="56">
        <v>1E-05</v>
      </c>
      <c r="K38" s="54">
        <f t="shared" si="5"/>
        <v>0</v>
      </c>
      <c r="L38" s="56">
        <v>0</v>
      </c>
      <c r="M38" s="54">
        <f t="shared" si="6"/>
        <v>0</v>
      </c>
      <c r="N38" s="57">
        <v>21</v>
      </c>
      <c r="O38" s="58">
        <v>4</v>
      </c>
      <c r="P38" s="127" t="s">
        <v>48</v>
      </c>
      <c r="Q38" s="55">
        <f t="shared" si="3"/>
        <v>0</v>
      </c>
      <c r="U38" s="127"/>
    </row>
    <row r="39" spans="1:21" s="4" customFormat="1" ht="11.25" customHeight="1" hidden="1">
      <c r="A39" s="53">
        <v>9</v>
      </c>
      <c r="B39" s="53" t="s">
        <v>43</v>
      </c>
      <c r="C39" s="53" t="s">
        <v>44</v>
      </c>
      <c r="D39" s="74" t="s">
        <v>95</v>
      </c>
      <c r="E39" s="65" t="s">
        <v>96</v>
      </c>
      <c r="F39" s="53" t="s">
        <v>47</v>
      </c>
      <c r="G39" s="54"/>
      <c r="H39" s="55">
        <v>18</v>
      </c>
      <c r="I39" s="55">
        <f t="shared" si="4"/>
        <v>0</v>
      </c>
      <c r="J39" s="56">
        <v>1E-05</v>
      </c>
      <c r="K39" s="54">
        <f t="shared" si="5"/>
        <v>0</v>
      </c>
      <c r="L39" s="56">
        <v>0</v>
      </c>
      <c r="M39" s="54">
        <f t="shared" si="6"/>
        <v>0</v>
      </c>
      <c r="N39" s="57">
        <v>21</v>
      </c>
      <c r="O39" s="58">
        <v>4</v>
      </c>
      <c r="P39" s="127" t="s">
        <v>48</v>
      </c>
      <c r="Q39" s="55">
        <f t="shared" si="3"/>
        <v>0</v>
      </c>
      <c r="U39" s="127"/>
    </row>
    <row r="40" spans="1:21" s="4" customFormat="1" ht="11.25" customHeight="1" hidden="1">
      <c r="A40" s="53">
        <v>19</v>
      </c>
      <c r="B40" s="53" t="s">
        <v>43</v>
      </c>
      <c r="C40" s="53" t="s">
        <v>44</v>
      </c>
      <c r="D40" s="74" t="s">
        <v>97</v>
      </c>
      <c r="E40" s="65" t="s">
        <v>98</v>
      </c>
      <c r="F40" s="53" t="s">
        <v>47</v>
      </c>
      <c r="G40" s="54"/>
      <c r="H40" s="55">
        <v>15.2</v>
      </c>
      <c r="I40" s="55">
        <f t="shared" si="4"/>
        <v>0</v>
      </c>
      <c r="J40" s="56">
        <v>1E-05</v>
      </c>
      <c r="K40" s="54">
        <f t="shared" si="5"/>
        <v>0</v>
      </c>
      <c r="L40" s="56">
        <v>0</v>
      </c>
      <c r="M40" s="54">
        <f t="shared" si="6"/>
        <v>0</v>
      </c>
      <c r="N40" s="57">
        <v>21</v>
      </c>
      <c r="O40" s="58">
        <v>4</v>
      </c>
      <c r="P40" s="127" t="s">
        <v>48</v>
      </c>
      <c r="Q40" s="55">
        <f t="shared" si="3"/>
        <v>0</v>
      </c>
      <c r="U40" s="127"/>
    </row>
    <row r="41" spans="1:21" s="4" customFormat="1" ht="11.25" customHeight="1" hidden="1">
      <c r="A41" s="53">
        <v>10</v>
      </c>
      <c r="B41" s="53" t="s">
        <v>43</v>
      </c>
      <c r="C41" s="53" t="s">
        <v>44</v>
      </c>
      <c r="D41" s="74" t="s">
        <v>99</v>
      </c>
      <c r="E41" s="65" t="s">
        <v>100</v>
      </c>
      <c r="F41" s="53" t="s">
        <v>47</v>
      </c>
      <c r="G41" s="54"/>
      <c r="H41" s="55">
        <v>2.13</v>
      </c>
      <c r="I41" s="55">
        <f t="shared" si="4"/>
        <v>0</v>
      </c>
      <c r="J41" s="56">
        <v>0</v>
      </c>
      <c r="K41" s="54">
        <f t="shared" si="5"/>
        <v>0</v>
      </c>
      <c r="L41" s="56">
        <v>0</v>
      </c>
      <c r="M41" s="54">
        <f t="shared" si="6"/>
        <v>0</v>
      </c>
      <c r="N41" s="57">
        <v>21</v>
      </c>
      <c r="O41" s="58">
        <v>4</v>
      </c>
      <c r="P41" s="127" t="s">
        <v>48</v>
      </c>
      <c r="Q41" s="55">
        <f t="shared" si="3"/>
        <v>0</v>
      </c>
      <c r="U41" s="127"/>
    </row>
    <row r="42" spans="1:21" s="4" customFormat="1" ht="11.25" customHeight="1" hidden="1">
      <c r="A42" s="53">
        <v>11</v>
      </c>
      <c r="B42" s="53" t="s">
        <v>43</v>
      </c>
      <c r="C42" s="53" t="s">
        <v>44</v>
      </c>
      <c r="D42" s="74" t="s">
        <v>101</v>
      </c>
      <c r="E42" s="65" t="s">
        <v>102</v>
      </c>
      <c r="F42" s="53" t="s">
        <v>47</v>
      </c>
      <c r="G42" s="54"/>
      <c r="H42" s="55">
        <v>4.31</v>
      </c>
      <c r="I42" s="55">
        <f t="shared" si="4"/>
        <v>0</v>
      </c>
      <c r="J42" s="56">
        <v>1E-05</v>
      </c>
      <c r="K42" s="54">
        <f t="shared" si="5"/>
        <v>0</v>
      </c>
      <c r="L42" s="56">
        <v>0</v>
      </c>
      <c r="M42" s="54">
        <f t="shared" si="6"/>
        <v>0</v>
      </c>
      <c r="N42" s="57">
        <v>21</v>
      </c>
      <c r="O42" s="58">
        <v>4</v>
      </c>
      <c r="P42" s="127" t="s">
        <v>48</v>
      </c>
      <c r="Q42" s="55">
        <f t="shared" si="3"/>
        <v>0</v>
      </c>
      <c r="U42" s="127"/>
    </row>
    <row r="43" spans="1:21" s="4" customFormat="1" ht="11.25" customHeight="1" hidden="1">
      <c r="A43" s="53">
        <v>12</v>
      </c>
      <c r="B43" s="53" t="s">
        <v>43</v>
      </c>
      <c r="C43" s="53" t="s">
        <v>44</v>
      </c>
      <c r="D43" s="74" t="s">
        <v>103</v>
      </c>
      <c r="E43" s="65" t="s">
        <v>104</v>
      </c>
      <c r="F43" s="53" t="s">
        <v>47</v>
      </c>
      <c r="G43" s="54"/>
      <c r="H43" s="55">
        <v>8.56</v>
      </c>
      <c r="I43" s="55">
        <f t="shared" si="4"/>
        <v>0</v>
      </c>
      <c r="J43" s="56">
        <v>0</v>
      </c>
      <c r="K43" s="54">
        <f t="shared" si="5"/>
        <v>0</v>
      </c>
      <c r="L43" s="56">
        <v>0</v>
      </c>
      <c r="M43" s="54">
        <f t="shared" si="6"/>
        <v>0</v>
      </c>
      <c r="N43" s="57">
        <v>21</v>
      </c>
      <c r="O43" s="58">
        <v>4</v>
      </c>
      <c r="P43" s="127" t="s">
        <v>48</v>
      </c>
      <c r="Q43" s="55">
        <f t="shared" si="3"/>
        <v>0</v>
      </c>
      <c r="U43" s="127"/>
    </row>
    <row r="44" spans="1:21" s="4" customFormat="1" ht="11.25" customHeight="1" hidden="1">
      <c r="A44" s="53">
        <v>20.6</v>
      </c>
      <c r="B44" s="53" t="s">
        <v>43</v>
      </c>
      <c r="C44" s="53" t="s">
        <v>105</v>
      </c>
      <c r="D44" s="74" t="s">
        <v>106</v>
      </c>
      <c r="E44" s="65" t="s">
        <v>107</v>
      </c>
      <c r="F44" s="53" t="s">
        <v>68</v>
      </c>
      <c r="G44" s="54"/>
      <c r="H44" s="55">
        <v>22.2</v>
      </c>
      <c r="I44" s="55">
        <f t="shared" si="4"/>
        <v>0</v>
      </c>
      <c r="J44" s="56">
        <v>0</v>
      </c>
      <c r="K44" s="54">
        <f t="shared" si="5"/>
        <v>0</v>
      </c>
      <c r="L44" s="56">
        <v>0</v>
      </c>
      <c r="M44" s="54">
        <f t="shared" si="6"/>
        <v>0</v>
      </c>
      <c r="N44" s="57">
        <v>21</v>
      </c>
      <c r="O44" s="58">
        <v>4</v>
      </c>
      <c r="P44" s="127" t="s">
        <v>48</v>
      </c>
      <c r="Q44" s="55">
        <f t="shared" si="3"/>
        <v>0</v>
      </c>
      <c r="U44" s="127"/>
    </row>
    <row r="45" spans="1:21" s="4" customFormat="1" ht="11.25" customHeight="1" hidden="1">
      <c r="A45" s="53">
        <v>21</v>
      </c>
      <c r="B45" s="53" t="s">
        <v>43</v>
      </c>
      <c r="C45" s="53" t="s">
        <v>105</v>
      </c>
      <c r="D45" s="74" t="s">
        <v>108</v>
      </c>
      <c r="E45" s="65" t="s">
        <v>109</v>
      </c>
      <c r="F45" s="53" t="s">
        <v>68</v>
      </c>
      <c r="G45" s="54"/>
      <c r="H45" s="55">
        <v>28.6</v>
      </c>
      <c r="I45" s="55">
        <f t="shared" si="4"/>
        <v>0</v>
      </c>
      <c r="J45" s="56">
        <v>0</v>
      </c>
      <c r="K45" s="54">
        <f t="shared" si="5"/>
        <v>0</v>
      </c>
      <c r="L45" s="56">
        <v>0</v>
      </c>
      <c r="M45" s="54">
        <f t="shared" si="6"/>
        <v>0</v>
      </c>
      <c r="N45" s="57">
        <v>21</v>
      </c>
      <c r="O45" s="58">
        <v>4</v>
      </c>
      <c r="P45" s="127" t="s">
        <v>48</v>
      </c>
      <c r="Q45" s="55">
        <f t="shared" si="3"/>
        <v>0</v>
      </c>
      <c r="U45" s="127"/>
    </row>
    <row r="46" spans="1:21" s="4" customFormat="1" ht="11.25" customHeight="1" hidden="1">
      <c r="A46" s="53">
        <v>21.4</v>
      </c>
      <c r="B46" s="53" t="s">
        <v>43</v>
      </c>
      <c r="C46" s="53" t="s">
        <v>105</v>
      </c>
      <c r="D46" s="74" t="s">
        <v>110</v>
      </c>
      <c r="E46" s="65" t="s">
        <v>111</v>
      </c>
      <c r="F46" s="53" t="s">
        <v>68</v>
      </c>
      <c r="G46" s="54"/>
      <c r="H46" s="55">
        <v>47.8</v>
      </c>
      <c r="I46" s="55">
        <f t="shared" si="4"/>
        <v>0</v>
      </c>
      <c r="J46" s="56">
        <v>0</v>
      </c>
      <c r="K46" s="54">
        <f t="shared" si="5"/>
        <v>0</v>
      </c>
      <c r="L46" s="56">
        <v>0.001</v>
      </c>
      <c r="M46" s="54">
        <f t="shared" si="6"/>
        <v>0</v>
      </c>
      <c r="N46" s="57">
        <v>21</v>
      </c>
      <c r="O46" s="58">
        <v>4</v>
      </c>
      <c r="P46" s="127" t="s">
        <v>48</v>
      </c>
      <c r="Q46" s="55">
        <f t="shared" si="3"/>
        <v>0</v>
      </c>
      <c r="U46" s="127"/>
    </row>
    <row r="47" spans="1:21" s="4" customFormat="1" ht="11.25" customHeight="1" hidden="1">
      <c r="A47" s="53">
        <v>21.8</v>
      </c>
      <c r="B47" s="53" t="s">
        <v>43</v>
      </c>
      <c r="C47" s="53" t="s">
        <v>105</v>
      </c>
      <c r="D47" s="74" t="s">
        <v>112</v>
      </c>
      <c r="E47" s="65" t="s">
        <v>113</v>
      </c>
      <c r="F47" s="53" t="s">
        <v>68</v>
      </c>
      <c r="G47" s="54"/>
      <c r="H47" s="55">
        <v>83.2</v>
      </c>
      <c r="I47" s="55">
        <f t="shared" si="4"/>
        <v>0</v>
      </c>
      <c r="J47" s="56">
        <v>0</v>
      </c>
      <c r="K47" s="54">
        <f t="shared" si="5"/>
        <v>0</v>
      </c>
      <c r="L47" s="56">
        <v>0.005</v>
      </c>
      <c r="M47" s="54">
        <f t="shared" si="6"/>
        <v>0</v>
      </c>
      <c r="N47" s="57">
        <v>21</v>
      </c>
      <c r="O47" s="58">
        <v>4</v>
      </c>
      <c r="P47" s="127" t="s">
        <v>48</v>
      </c>
      <c r="Q47" s="55">
        <f t="shared" si="3"/>
        <v>0</v>
      </c>
      <c r="U47" s="127"/>
    </row>
    <row r="48" spans="1:21" s="4" customFormat="1" ht="22.5" customHeight="1" hidden="1">
      <c r="A48" s="53">
        <v>22.2</v>
      </c>
      <c r="B48" s="53" t="s">
        <v>43</v>
      </c>
      <c r="C48" s="53" t="s">
        <v>105</v>
      </c>
      <c r="D48" s="74" t="s">
        <v>114</v>
      </c>
      <c r="E48" s="65" t="s">
        <v>115</v>
      </c>
      <c r="F48" s="53" t="s">
        <v>68</v>
      </c>
      <c r="G48" s="54"/>
      <c r="H48" s="55">
        <v>20.1</v>
      </c>
      <c r="I48" s="55">
        <f t="shared" si="4"/>
        <v>0</v>
      </c>
      <c r="J48" s="56">
        <v>0</v>
      </c>
      <c r="K48" s="54">
        <f t="shared" si="5"/>
        <v>0</v>
      </c>
      <c r="L48" s="56">
        <v>0</v>
      </c>
      <c r="M48" s="54">
        <f t="shared" si="6"/>
        <v>0</v>
      </c>
      <c r="N48" s="57">
        <v>21</v>
      </c>
      <c r="O48" s="58">
        <v>4</v>
      </c>
      <c r="P48" s="127" t="s">
        <v>48</v>
      </c>
      <c r="Q48" s="55">
        <f t="shared" si="3"/>
        <v>0</v>
      </c>
      <c r="U48" s="127"/>
    </row>
    <row r="49" spans="1:21" s="4" customFormat="1" ht="22.5" customHeight="1" hidden="1">
      <c r="A49" s="53">
        <v>22.6</v>
      </c>
      <c r="B49" s="53" t="s">
        <v>43</v>
      </c>
      <c r="C49" s="53" t="s">
        <v>105</v>
      </c>
      <c r="D49" s="74" t="s">
        <v>116</v>
      </c>
      <c r="E49" s="65" t="s">
        <v>117</v>
      </c>
      <c r="F49" s="53" t="s">
        <v>68</v>
      </c>
      <c r="G49" s="54"/>
      <c r="H49" s="55">
        <v>27.4</v>
      </c>
      <c r="I49" s="55">
        <f t="shared" si="4"/>
        <v>0</v>
      </c>
      <c r="J49" s="56">
        <v>0</v>
      </c>
      <c r="K49" s="54">
        <f t="shared" si="5"/>
        <v>0</v>
      </c>
      <c r="L49" s="56">
        <v>0</v>
      </c>
      <c r="M49" s="54">
        <f t="shared" si="6"/>
        <v>0</v>
      </c>
      <c r="N49" s="57">
        <v>21</v>
      </c>
      <c r="O49" s="58">
        <v>4</v>
      </c>
      <c r="P49" s="127" t="s">
        <v>48</v>
      </c>
      <c r="Q49" s="55">
        <f t="shared" si="3"/>
        <v>0</v>
      </c>
      <c r="U49" s="127"/>
    </row>
    <row r="50" spans="1:21" s="4" customFormat="1" ht="22.5" customHeight="1" hidden="1">
      <c r="A50" s="53">
        <v>23</v>
      </c>
      <c r="B50" s="53" t="s">
        <v>43</v>
      </c>
      <c r="C50" s="53" t="s">
        <v>105</v>
      </c>
      <c r="D50" s="74" t="s">
        <v>118</v>
      </c>
      <c r="E50" s="65" t="s">
        <v>119</v>
      </c>
      <c r="F50" s="53" t="s">
        <v>68</v>
      </c>
      <c r="G50" s="54"/>
      <c r="H50" s="55">
        <v>35.9</v>
      </c>
      <c r="I50" s="55">
        <f t="shared" si="4"/>
        <v>0</v>
      </c>
      <c r="J50" s="56">
        <v>0</v>
      </c>
      <c r="K50" s="54">
        <f t="shared" si="5"/>
        <v>0</v>
      </c>
      <c r="L50" s="56">
        <v>0.001</v>
      </c>
      <c r="M50" s="54">
        <f t="shared" si="6"/>
        <v>0</v>
      </c>
      <c r="N50" s="57">
        <v>21</v>
      </c>
      <c r="O50" s="58">
        <v>4</v>
      </c>
      <c r="P50" s="127" t="s">
        <v>48</v>
      </c>
      <c r="Q50" s="55">
        <f t="shared" si="3"/>
        <v>0</v>
      </c>
      <c r="U50" s="127"/>
    </row>
    <row r="51" spans="1:21" s="4" customFormat="1" ht="22.5" customHeight="1" hidden="1">
      <c r="A51" s="53">
        <v>23.4</v>
      </c>
      <c r="B51" s="53" t="s">
        <v>43</v>
      </c>
      <c r="C51" s="53" t="s">
        <v>105</v>
      </c>
      <c r="D51" s="74" t="s">
        <v>120</v>
      </c>
      <c r="E51" s="65" t="s">
        <v>121</v>
      </c>
      <c r="F51" s="53" t="s">
        <v>68</v>
      </c>
      <c r="G51" s="54"/>
      <c r="H51" s="55">
        <v>76.6</v>
      </c>
      <c r="I51" s="55">
        <f t="shared" si="4"/>
        <v>0</v>
      </c>
      <c r="J51" s="56">
        <v>0</v>
      </c>
      <c r="K51" s="54">
        <f t="shared" si="5"/>
        <v>0</v>
      </c>
      <c r="L51" s="56">
        <v>0.003</v>
      </c>
      <c r="M51" s="54">
        <f t="shared" si="6"/>
        <v>0</v>
      </c>
      <c r="N51" s="57">
        <v>21</v>
      </c>
      <c r="O51" s="58">
        <v>4</v>
      </c>
      <c r="P51" s="127" t="s">
        <v>48</v>
      </c>
      <c r="Q51" s="55">
        <f t="shared" si="3"/>
        <v>0</v>
      </c>
      <c r="U51" s="127"/>
    </row>
    <row r="52" spans="1:21" s="4" customFormat="1" ht="22.5" customHeight="1" hidden="1">
      <c r="A52" s="53">
        <v>23.8</v>
      </c>
      <c r="B52" s="53" t="s">
        <v>43</v>
      </c>
      <c r="C52" s="53" t="s">
        <v>105</v>
      </c>
      <c r="D52" s="74" t="s">
        <v>122</v>
      </c>
      <c r="E52" s="65" t="s">
        <v>123</v>
      </c>
      <c r="F52" s="53" t="s">
        <v>68</v>
      </c>
      <c r="G52" s="54"/>
      <c r="H52" s="55">
        <v>32.2</v>
      </c>
      <c r="I52" s="55">
        <f t="shared" si="4"/>
        <v>0</v>
      </c>
      <c r="J52" s="56">
        <v>0</v>
      </c>
      <c r="K52" s="54">
        <f t="shared" si="5"/>
        <v>0</v>
      </c>
      <c r="L52" s="56">
        <v>0</v>
      </c>
      <c r="M52" s="54">
        <f t="shared" si="6"/>
        <v>0</v>
      </c>
      <c r="N52" s="57">
        <v>21</v>
      </c>
      <c r="O52" s="58">
        <v>4</v>
      </c>
      <c r="P52" s="127" t="s">
        <v>48</v>
      </c>
      <c r="Q52" s="55">
        <f t="shared" si="3"/>
        <v>0</v>
      </c>
      <c r="U52" s="127"/>
    </row>
    <row r="53" spans="1:21" s="4" customFormat="1" ht="22.5" customHeight="1" hidden="1">
      <c r="A53" s="53">
        <v>24.2</v>
      </c>
      <c r="B53" s="53" t="s">
        <v>43</v>
      </c>
      <c r="C53" s="53" t="s">
        <v>105</v>
      </c>
      <c r="D53" s="74" t="s">
        <v>124</v>
      </c>
      <c r="E53" s="65" t="s">
        <v>125</v>
      </c>
      <c r="F53" s="53" t="s">
        <v>68</v>
      </c>
      <c r="G53" s="54"/>
      <c r="H53" s="55">
        <v>43.5</v>
      </c>
      <c r="I53" s="55">
        <f t="shared" si="4"/>
        <v>0</v>
      </c>
      <c r="J53" s="56">
        <v>0</v>
      </c>
      <c r="K53" s="54">
        <f t="shared" si="5"/>
        <v>0</v>
      </c>
      <c r="L53" s="56">
        <v>0</v>
      </c>
      <c r="M53" s="54">
        <f t="shared" si="6"/>
        <v>0</v>
      </c>
      <c r="N53" s="57">
        <v>21</v>
      </c>
      <c r="O53" s="58">
        <v>4</v>
      </c>
      <c r="P53" s="127" t="s">
        <v>48</v>
      </c>
      <c r="Q53" s="55">
        <f t="shared" si="3"/>
        <v>0</v>
      </c>
      <c r="U53" s="127"/>
    </row>
    <row r="54" spans="1:21" s="4" customFormat="1" ht="22.5" customHeight="1" hidden="1">
      <c r="A54" s="53">
        <v>24.6</v>
      </c>
      <c r="B54" s="53" t="s">
        <v>43</v>
      </c>
      <c r="C54" s="53" t="s">
        <v>105</v>
      </c>
      <c r="D54" s="74" t="s">
        <v>126</v>
      </c>
      <c r="E54" s="65" t="s">
        <v>127</v>
      </c>
      <c r="F54" s="53" t="s">
        <v>68</v>
      </c>
      <c r="G54" s="54"/>
      <c r="H54" s="55">
        <v>69</v>
      </c>
      <c r="I54" s="55">
        <f t="shared" si="4"/>
        <v>0</v>
      </c>
      <c r="J54" s="56">
        <v>0</v>
      </c>
      <c r="K54" s="54">
        <f t="shared" si="5"/>
        <v>0</v>
      </c>
      <c r="L54" s="56">
        <v>0.001</v>
      </c>
      <c r="M54" s="54">
        <f t="shared" si="6"/>
        <v>0</v>
      </c>
      <c r="N54" s="57">
        <v>21</v>
      </c>
      <c r="O54" s="58">
        <v>4</v>
      </c>
      <c r="P54" s="127" t="s">
        <v>48</v>
      </c>
      <c r="Q54" s="55">
        <f t="shared" si="3"/>
        <v>0</v>
      </c>
      <c r="U54" s="127"/>
    </row>
    <row r="55" spans="1:21" s="4" customFormat="1" ht="22.5" customHeight="1" hidden="1">
      <c r="A55" s="53">
        <v>25</v>
      </c>
      <c r="B55" s="53" t="s">
        <v>43</v>
      </c>
      <c r="C55" s="53" t="s">
        <v>105</v>
      </c>
      <c r="D55" s="74" t="s">
        <v>128</v>
      </c>
      <c r="E55" s="65" t="s">
        <v>129</v>
      </c>
      <c r="F55" s="53" t="s">
        <v>68</v>
      </c>
      <c r="G55" s="54"/>
      <c r="H55" s="55">
        <v>158</v>
      </c>
      <c r="I55" s="55">
        <f t="shared" si="4"/>
        <v>0</v>
      </c>
      <c r="J55" s="56">
        <v>0</v>
      </c>
      <c r="K55" s="54">
        <f t="shared" si="5"/>
        <v>0</v>
      </c>
      <c r="L55" s="56">
        <v>0.003</v>
      </c>
      <c r="M55" s="54">
        <f t="shared" si="6"/>
        <v>0</v>
      </c>
      <c r="N55" s="57">
        <v>21</v>
      </c>
      <c r="O55" s="58">
        <v>4</v>
      </c>
      <c r="P55" s="127" t="s">
        <v>48</v>
      </c>
      <c r="Q55" s="55">
        <f t="shared" si="3"/>
        <v>0</v>
      </c>
      <c r="U55" s="127"/>
    </row>
    <row r="56" spans="1:21" s="4" customFormat="1" ht="11.25" customHeight="1" hidden="1">
      <c r="A56" s="53">
        <v>25.4</v>
      </c>
      <c r="B56" s="53" t="s">
        <v>43</v>
      </c>
      <c r="C56" s="53" t="s">
        <v>105</v>
      </c>
      <c r="D56" s="74" t="s">
        <v>130</v>
      </c>
      <c r="E56" s="65" t="s">
        <v>131</v>
      </c>
      <c r="F56" s="53" t="s">
        <v>68</v>
      </c>
      <c r="G56" s="54"/>
      <c r="H56" s="55">
        <v>17.3</v>
      </c>
      <c r="I56" s="55">
        <f t="shared" si="4"/>
        <v>0</v>
      </c>
      <c r="J56" s="56">
        <v>0</v>
      </c>
      <c r="K56" s="54">
        <f t="shared" si="5"/>
        <v>0</v>
      </c>
      <c r="L56" s="56">
        <v>0</v>
      </c>
      <c r="M56" s="54">
        <f t="shared" si="6"/>
        <v>0</v>
      </c>
      <c r="N56" s="57">
        <v>21</v>
      </c>
      <c r="O56" s="58">
        <v>4</v>
      </c>
      <c r="P56" s="127" t="s">
        <v>48</v>
      </c>
      <c r="Q56" s="55">
        <f t="shared" si="3"/>
        <v>0</v>
      </c>
      <c r="U56" s="127"/>
    </row>
    <row r="57" spans="1:21" s="4" customFormat="1" ht="11.25" customHeight="1" hidden="1">
      <c r="A57" s="53">
        <v>25.8</v>
      </c>
      <c r="B57" s="53" t="s">
        <v>43</v>
      </c>
      <c r="C57" s="53" t="s">
        <v>105</v>
      </c>
      <c r="D57" s="74" t="s">
        <v>132</v>
      </c>
      <c r="E57" s="65" t="s">
        <v>133</v>
      </c>
      <c r="F57" s="53" t="s">
        <v>68</v>
      </c>
      <c r="G57" s="54"/>
      <c r="H57" s="55">
        <v>22</v>
      </c>
      <c r="I57" s="55">
        <f t="shared" si="4"/>
        <v>0</v>
      </c>
      <c r="J57" s="56">
        <v>0</v>
      </c>
      <c r="K57" s="54">
        <f t="shared" si="5"/>
        <v>0</v>
      </c>
      <c r="L57" s="56">
        <v>0</v>
      </c>
      <c r="M57" s="54">
        <f t="shared" si="6"/>
        <v>0</v>
      </c>
      <c r="N57" s="57">
        <v>21</v>
      </c>
      <c r="O57" s="58">
        <v>4</v>
      </c>
      <c r="P57" s="127" t="s">
        <v>48</v>
      </c>
      <c r="Q57" s="55">
        <f t="shared" si="3"/>
        <v>0</v>
      </c>
      <c r="U57" s="127"/>
    </row>
    <row r="58" spans="1:21" s="4" customFormat="1" ht="11.25" customHeight="1" hidden="1">
      <c r="A58" s="53">
        <v>26.2</v>
      </c>
      <c r="B58" s="53" t="s">
        <v>43</v>
      </c>
      <c r="C58" s="53" t="s">
        <v>105</v>
      </c>
      <c r="D58" s="74" t="s">
        <v>134</v>
      </c>
      <c r="E58" s="65" t="s">
        <v>135</v>
      </c>
      <c r="F58" s="53" t="s">
        <v>68</v>
      </c>
      <c r="G58" s="54"/>
      <c r="H58" s="55">
        <v>25.1</v>
      </c>
      <c r="I58" s="55">
        <f t="shared" si="4"/>
        <v>0</v>
      </c>
      <c r="J58" s="56">
        <v>0</v>
      </c>
      <c r="K58" s="54">
        <f t="shared" si="5"/>
        <v>0</v>
      </c>
      <c r="L58" s="56">
        <v>0.001</v>
      </c>
      <c r="M58" s="54">
        <f t="shared" si="6"/>
        <v>0</v>
      </c>
      <c r="N58" s="57">
        <v>21</v>
      </c>
      <c r="O58" s="58">
        <v>4</v>
      </c>
      <c r="P58" s="127" t="s">
        <v>48</v>
      </c>
      <c r="Q58" s="55">
        <f t="shared" si="3"/>
        <v>0</v>
      </c>
      <c r="U58" s="127"/>
    </row>
    <row r="59" spans="1:21" s="4" customFormat="1" ht="11.25" customHeight="1" hidden="1">
      <c r="A59" s="53">
        <v>26.6</v>
      </c>
      <c r="B59" s="53" t="s">
        <v>43</v>
      </c>
      <c r="C59" s="53" t="s">
        <v>105</v>
      </c>
      <c r="D59" s="74" t="s">
        <v>136</v>
      </c>
      <c r="E59" s="65" t="s">
        <v>137</v>
      </c>
      <c r="F59" s="53" t="s">
        <v>68</v>
      </c>
      <c r="G59" s="54"/>
      <c r="H59" s="55">
        <v>52</v>
      </c>
      <c r="I59" s="55">
        <f t="shared" si="4"/>
        <v>0</v>
      </c>
      <c r="J59" s="56">
        <v>0</v>
      </c>
      <c r="K59" s="54">
        <f t="shared" si="5"/>
        <v>0</v>
      </c>
      <c r="L59" s="56">
        <v>0.002</v>
      </c>
      <c r="M59" s="54">
        <f t="shared" si="6"/>
        <v>0</v>
      </c>
      <c r="N59" s="57">
        <v>21</v>
      </c>
      <c r="O59" s="58">
        <v>4</v>
      </c>
      <c r="P59" s="127" t="s">
        <v>48</v>
      </c>
      <c r="Q59" s="55">
        <f t="shared" si="3"/>
        <v>0</v>
      </c>
      <c r="U59" s="127"/>
    </row>
    <row r="60" spans="1:21" s="4" customFormat="1" ht="11.25" customHeight="1" hidden="1">
      <c r="A60" s="53">
        <v>27</v>
      </c>
      <c r="B60" s="53" t="s">
        <v>43</v>
      </c>
      <c r="C60" s="53" t="s">
        <v>105</v>
      </c>
      <c r="D60" s="74" t="s">
        <v>138</v>
      </c>
      <c r="E60" s="65" t="s">
        <v>139</v>
      </c>
      <c r="F60" s="53" t="s">
        <v>68</v>
      </c>
      <c r="G60" s="54"/>
      <c r="H60" s="55">
        <v>32.2</v>
      </c>
      <c r="I60" s="55">
        <f t="shared" si="4"/>
        <v>0</v>
      </c>
      <c r="J60" s="56">
        <v>0</v>
      </c>
      <c r="K60" s="54">
        <f t="shared" si="5"/>
        <v>0</v>
      </c>
      <c r="L60" s="56">
        <v>0</v>
      </c>
      <c r="M60" s="54">
        <f t="shared" si="6"/>
        <v>0</v>
      </c>
      <c r="N60" s="57">
        <v>21</v>
      </c>
      <c r="O60" s="58">
        <v>4</v>
      </c>
      <c r="P60" s="127" t="s">
        <v>48</v>
      </c>
      <c r="Q60" s="55">
        <f t="shared" si="3"/>
        <v>0</v>
      </c>
      <c r="U60" s="127"/>
    </row>
    <row r="61" spans="1:21" s="4" customFormat="1" ht="11.25" customHeight="1" hidden="1">
      <c r="A61" s="53">
        <v>27.4</v>
      </c>
      <c r="B61" s="53" t="s">
        <v>43</v>
      </c>
      <c r="C61" s="53" t="s">
        <v>105</v>
      </c>
      <c r="D61" s="74" t="s">
        <v>140</v>
      </c>
      <c r="E61" s="65" t="s">
        <v>141</v>
      </c>
      <c r="F61" s="53" t="s">
        <v>68</v>
      </c>
      <c r="G61" s="54"/>
      <c r="H61" s="55">
        <v>49.2</v>
      </c>
      <c r="I61" s="55">
        <f t="shared" si="4"/>
        <v>0</v>
      </c>
      <c r="J61" s="56">
        <v>0</v>
      </c>
      <c r="K61" s="54">
        <f t="shared" si="5"/>
        <v>0</v>
      </c>
      <c r="L61" s="56">
        <v>0</v>
      </c>
      <c r="M61" s="54">
        <f t="shared" si="6"/>
        <v>0</v>
      </c>
      <c r="N61" s="57">
        <v>21</v>
      </c>
      <c r="O61" s="58">
        <v>4</v>
      </c>
      <c r="P61" s="127" t="s">
        <v>48</v>
      </c>
      <c r="Q61" s="55">
        <f t="shared" si="3"/>
        <v>0</v>
      </c>
      <c r="U61" s="127"/>
    </row>
    <row r="62" spans="1:21" s="4" customFormat="1" ht="11.25" customHeight="1" hidden="1">
      <c r="A62" s="53">
        <v>27.8</v>
      </c>
      <c r="B62" s="53" t="s">
        <v>43</v>
      </c>
      <c r="C62" s="53" t="s">
        <v>105</v>
      </c>
      <c r="D62" s="74" t="s">
        <v>142</v>
      </c>
      <c r="E62" s="65" t="s">
        <v>143</v>
      </c>
      <c r="F62" s="53" t="s">
        <v>68</v>
      </c>
      <c r="G62" s="54"/>
      <c r="H62" s="55">
        <v>75.9</v>
      </c>
      <c r="I62" s="55">
        <f aca="true" t="shared" si="7" ref="I62:I93">ROUND(G62*H62,2)</f>
        <v>0</v>
      </c>
      <c r="J62" s="56">
        <v>0</v>
      </c>
      <c r="K62" s="54">
        <f aca="true" t="shared" si="8" ref="K62:K93">G62*J62</f>
        <v>0</v>
      </c>
      <c r="L62" s="56">
        <v>0.001</v>
      </c>
      <c r="M62" s="54">
        <f aca="true" t="shared" si="9" ref="M62:M93">G62*L62</f>
        <v>0</v>
      </c>
      <c r="N62" s="57">
        <v>21</v>
      </c>
      <c r="O62" s="58">
        <v>4</v>
      </c>
      <c r="P62" s="127" t="s">
        <v>48</v>
      </c>
      <c r="Q62" s="55">
        <f t="shared" si="3"/>
        <v>0</v>
      </c>
      <c r="U62" s="127"/>
    </row>
    <row r="63" spans="1:21" s="4" customFormat="1" ht="11.25" customHeight="1" hidden="1">
      <c r="A63" s="53">
        <v>28.2</v>
      </c>
      <c r="B63" s="53" t="s">
        <v>43</v>
      </c>
      <c r="C63" s="53" t="s">
        <v>105</v>
      </c>
      <c r="D63" s="74" t="s">
        <v>144</v>
      </c>
      <c r="E63" s="65" t="s">
        <v>145</v>
      </c>
      <c r="F63" s="53" t="s">
        <v>68</v>
      </c>
      <c r="G63" s="54"/>
      <c r="H63" s="55">
        <v>150</v>
      </c>
      <c r="I63" s="55">
        <f t="shared" si="7"/>
        <v>0</v>
      </c>
      <c r="J63" s="56">
        <v>0</v>
      </c>
      <c r="K63" s="54">
        <f t="shared" si="8"/>
        <v>0</v>
      </c>
      <c r="L63" s="56">
        <v>0.005</v>
      </c>
      <c r="M63" s="54">
        <f t="shared" si="9"/>
        <v>0</v>
      </c>
      <c r="N63" s="57">
        <v>21</v>
      </c>
      <c r="O63" s="58">
        <v>4</v>
      </c>
      <c r="P63" s="127" t="s">
        <v>48</v>
      </c>
      <c r="Q63" s="55">
        <f t="shared" si="3"/>
        <v>0</v>
      </c>
      <c r="U63" s="127"/>
    </row>
    <row r="64" spans="1:21" s="4" customFormat="1" ht="11.25" customHeight="1" hidden="1">
      <c r="A64" s="53">
        <v>28.6</v>
      </c>
      <c r="B64" s="53" t="s">
        <v>43</v>
      </c>
      <c r="C64" s="53" t="s">
        <v>105</v>
      </c>
      <c r="D64" s="74" t="s">
        <v>146</v>
      </c>
      <c r="E64" s="65" t="s">
        <v>147</v>
      </c>
      <c r="F64" s="53" t="s">
        <v>148</v>
      </c>
      <c r="G64" s="54"/>
      <c r="H64" s="55">
        <v>48.5</v>
      </c>
      <c r="I64" s="55">
        <f t="shared" si="7"/>
        <v>0</v>
      </c>
      <c r="J64" s="56">
        <v>0</v>
      </c>
      <c r="K64" s="54">
        <f t="shared" si="8"/>
        <v>0</v>
      </c>
      <c r="L64" s="56">
        <v>0.002</v>
      </c>
      <c r="M64" s="54">
        <f t="shared" si="9"/>
        <v>0</v>
      </c>
      <c r="N64" s="57">
        <v>21</v>
      </c>
      <c r="O64" s="58">
        <v>4</v>
      </c>
      <c r="P64" s="127" t="s">
        <v>48</v>
      </c>
      <c r="Q64" s="55">
        <f t="shared" si="3"/>
        <v>0</v>
      </c>
      <c r="U64" s="127"/>
    </row>
    <row r="65" spans="1:21" s="4" customFormat="1" ht="11.25" customHeight="1" hidden="1">
      <c r="A65" s="53">
        <v>29</v>
      </c>
      <c r="B65" s="53" t="s">
        <v>43</v>
      </c>
      <c r="C65" s="53" t="s">
        <v>105</v>
      </c>
      <c r="D65" s="74" t="s">
        <v>149</v>
      </c>
      <c r="E65" s="65" t="s">
        <v>150</v>
      </c>
      <c r="F65" s="53" t="s">
        <v>148</v>
      </c>
      <c r="G65" s="54"/>
      <c r="H65" s="55">
        <v>55.6</v>
      </c>
      <c r="I65" s="55">
        <f t="shared" si="7"/>
        <v>0</v>
      </c>
      <c r="J65" s="56">
        <v>0</v>
      </c>
      <c r="K65" s="54">
        <f t="shared" si="8"/>
        <v>0</v>
      </c>
      <c r="L65" s="56">
        <v>0.004</v>
      </c>
      <c r="M65" s="54">
        <f t="shared" si="9"/>
        <v>0</v>
      </c>
      <c r="N65" s="57">
        <v>21</v>
      </c>
      <c r="O65" s="58">
        <v>4</v>
      </c>
      <c r="P65" s="127" t="s">
        <v>48</v>
      </c>
      <c r="Q65" s="55">
        <f t="shared" si="3"/>
        <v>0</v>
      </c>
      <c r="U65" s="127"/>
    </row>
    <row r="66" spans="1:21" s="4" customFormat="1" ht="11.25" customHeight="1" hidden="1">
      <c r="A66" s="53">
        <v>29.4</v>
      </c>
      <c r="B66" s="53" t="s">
        <v>43</v>
      </c>
      <c r="C66" s="53" t="s">
        <v>105</v>
      </c>
      <c r="D66" s="74" t="s">
        <v>151</v>
      </c>
      <c r="E66" s="65" t="s">
        <v>152</v>
      </c>
      <c r="F66" s="53" t="s">
        <v>148</v>
      </c>
      <c r="G66" s="54"/>
      <c r="H66" s="55">
        <v>57.9</v>
      </c>
      <c r="I66" s="55">
        <f t="shared" si="7"/>
        <v>0</v>
      </c>
      <c r="J66" s="56">
        <v>0</v>
      </c>
      <c r="K66" s="54">
        <f t="shared" si="8"/>
        <v>0</v>
      </c>
      <c r="L66" s="56">
        <v>0.005</v>
      </c>
      <c r="M66" s="54">
        <f t="shared" si="9"/>
        <v>0</v>
      </c>
      <c r="N66" s="57">
        <v>21</v>
      </c>
      <c r="O66" s="58">
        <v>4</v>
      </c>
      <c r="P66" s="127" t="s">
        <v>48</v>
      </c>
      <c r="Q66" s="55">
        <f t="shared" si="3"/>
        <v>0</v>
      </c>
      <c r="U66" s="127"/>
    </row>
    <row r="67" spans="1:21" s="4" customFormat="1" ht="11.25" customHeight="1" hidden="1">
      <c r="A67" s="53">
        <v>29.8</v>
      </c>
      <c r="B67" s="53" t="s">
        <v>43</v>
      </c>
      <c r="C67" s="53" t="s">
        <v>105</v>
      </c>
      <c r="D67" s="74" t="s">
        <v>153</v>
      </c>
      <c r="E67" s="65" t="s">
        <v>154</v>
      </c>
      <c r="F67" s="53" t="s">
        <v>148</v>
      </c>
      <c r="G67" s="54"/>
      <c r="H67" s="55">
        <v>72.4</v>
      </c>
      <c r="I67" s="55">
        <f t="shared" si="7"/>
        <v>0</v>
      </c>
      <c r="J67" s="56">
        <v>0</v>
      </c>
      <c r="K67" s="54">
        <f t="shared" si="8"/>
        <v>0</v>
      </c>
      <c r="L67" s="56">
        <v>0.013</v>
      </c>
      <c r="M67" s="54">
        <f t="shared" si="9"/>
        <v>0</v>
      </c>
      <c r="N67" s="57">
        <v>21</v>
      </c>
      <c r="O67" s="58">
        <v>4</v>
      </c>
      <c r="P67" s="127" t="s">
        <v>48</v>
      </c>
      <c r="Q67" s="55">
        <f t="shared" si="3"/>
        <v>0</v>
      </c>
      <c r="U67" s="127"/>
    </row>
    <row r="68" spans="1:21" s="4" customFormat="1" ht="11.25" customHeight="1" hidden="1">
      <c r="A68" s="53">
        <v>30.2</v>
      </c>
      <c r="B68" s="53" t="s">
        <v>43</v>
      </c>
      <c r="C68" s="53" t="s">
        <v>105</v>
      </c>
      <c r="D68" s="74" t="s">
        <v>155</v>
      </c>
      <c r="E68" s="65" t="s">
        <v>156</v>
      </c>
      <c r="F68" s="53" t="s">
        <v>148</v>
      </c>
      <c r="G68" s="54"/>
      <c r="H68" s="55">
        <v>69.8</v>
      </c>
      <c r="I68" s="55">
        <f t="shared" si="7"/>
        <v>0</v>
      </c>
      <c r="J68" s="56">
        <v>0</v>
      </c>
      <c r="K68" s="54">
        <f t="shared" si="8"/>
        <v>0</v>
      </c>
      <c r="L68" s="56">
        <v>0.006</v>
      </c>
      <c r="M68" s="54">
        <f t="shared" si="9"/>
        <v>0</v>
      </c>
      <c r="N68" s="57">
        <v>21</v>
      </c>
      <c r="O68" s="58">
        <v>4</v>
      </c>
      <c r="P68" s="127" t="s">
        <v>48</v>
      </c>
      <c r="Q68" s="55">
        <f t="shared" si="3"/>
        <v>0</v>
      </c>
      <c r="U68" s="127"/>
    </row>
    <row r="69" spans="1:21" s="4" customFormat="1" ht="11.25" customHeight="1" hidden="1">
      <c r="A69" s="53">
        <v>30.6</v>
      </c>
      <c r="B69" s="53" t="s">
        <v>43</v>
      </c>
      <c r="C69" s="53" t="s">
        <v>105</v>
      </c>
      <c r="D69" s="74" t="s">
        <v>157</v>
      </c>
      <c r="E69" s="65" t="s">
        <v>158</v>
      </c>
      <c r="F69" s="53" t="s">
        <v>148</v>
      </c>
      <c r="G69" s="54"/>
      <c r="H69" s="55">
        <v>71.2</v>
      </c>
      <c r="I69" s="55">
        <f t="shared" si="7"/>
        <v>0</v>
      </c>
      <c r="J69" s="56">
        <v>0</v>
      </c>
      <c r="K69" s="54">
        <f t="shared" si="8"/>
        <v>0</v>
      </c>
      <c r="L69" s="56">
        <v>0.009</v>
      </c>
      <c r="M69" s="54">
        <f t="shared" si="9"/>
        <v>0</v>
      </c>
      <c r="N69" s="57">
        <v>21</v>
      </c>
      <c r="O69" s="58">
        <v>4</v>
      </c>
      <c r="P69" s="127" t="s">
        <v>48</v>
      </c>
      <c r="Q69" s="55">
        <f t="shared" si="3"/>
        <v>0</v>
      </c>
      <c r="U69" s="127"/>
    </row>
    <row r="70" spans="1:21" s="4" customFormat="1" ht="11.25" customHeight="1" hidden="1">
      <c r="A70" s="53">
        <v>31</v>
      </c>
      <c r="B70" s="53" t="s">
        <v>43</v>
      </c>
      <c r="C70" s="53" t="s">
        <v>105</v>
      </c>
      <c r="D70" s="74" t="s">
        <v>159</v>
      </c>
      <c r="E70" s="65" t="s">
        <v>160</v>
      </c>
      <c r="F70" s="53" t="s">
        <v>148</v>
      </c>
      <c r="G70" s="54"/>
      <c r="H70" s="55">
        <v>80.9</v>
      </c>
      <c r="I70" s="55">
        <f t="shared" si="7"/>
        <v>0</v>
      </c>
      <c r="J70" s="56">
        <v>0</v>
      </c>
      <c r="K70" s="54">
        <f t="shared" si="8"/>
        <v>0</v>
      </c>
      <c r="L70" s="56">
        <v>0.013</v>
      </c>
      <c r="M70" s="54">
        <f t="shared" si="9"/>
        <v>0</v>
      </c>
      <c r="N70" s="57">
        <v>21</v>
      </c>
      <c r="O70" s="58">
        <v>4</v>
      </c>
      <c r="P70" s="127" t="s">
        <v>48</v>
      </c>
      <c r="Q70" s="55">
        <f t="shared" si="3"/>
        <v>0</v>
      </c>
      <c r="U70" s="127"/>
    </row>
    <row r="71" spans="1:21" s="4" customFormat="1" ht="11.25" customHeight="1" hidden="1">
      <c r="A71" s="53">
        <v>31.4</v>
      </c>
      <c r="B71" s="53" t="s">
        <v>43</v>
      </c>
      <c r="C71" s="53" t="s">
        <v>105</v>
      </c>
      <c r="D71" s="74" t="s">
        <v>161</v>
      </c>
      <c r="E71" s="65" t="s">
        <v>162</v>
      </c>
      <c r="F71" s="53" t="s">
        <v>148</v>
      </c>
      <c r="G71" s="54"/>
      <c r="H71" s="55">
        <v>96.7</v>
      </c>
      <c r="I71" s="55">
        <f t="shared" si="7"/>
        <v>0</v>
      </c>
      <c r="J71" s="56">
        <v>0</v>
      </c>
      <c r="K71" s="54">
        <f t="shared" si="8"/>
        <v>0</v>
      </c>
      <c r="L71" s="56">
        <v>0.018</v>
      </c>
      <c r="M71" s="54">
        <f t="shared" si="9"/>
        <v>0</v>
      </c>
      <c r="N71" s="57">
        <v>21</v>
      </c>
      <c r="O71" s="58">
        <v>4</v>
      </c>
      <c r="P71" s="127" t="s">
        <v>48</v>
      </c>
      <c r="Q71" s="55">
        <f t="shared" si="3"/>
        <v>0</v>
      </c>
      <c r="U71" s="127"/>
    </row>
    <row r="72" spans="1:21" s="4" customFormat="1" ht="11.25" customHeight="1" hidden="1">
      <c r="A72" s="53">
        <v>31.8</v>
      </c>
      <c r="B72" s="53" t="s">
        <v>43</v>
      </c>
      <c r="C72" s="53" t="s">
        <v>105</v>
      </c>
      <c r="D72" s="74" t="s">
        <v>163</v>
      </c>
      <c r="E72" s="65" t="s">
        <v>164</v>
      </c>
      <c r="F72" s="53" t="s">
        <v>148</v>
      </c>
      <c r="G72" s="54"/>
      <c r="H72" s="55">
        <v>62.7</v>
      </c>
      <c r="I72" s="55">
        <f t="shared" si="7"/>
        <v>0</v>
      </c>
      <c r="J72" s="56">
        <v>0</v>
      </c>
      <c r="K72" s="54">
        <f t="shared" si="8"/>
        <v>0</v>
      </c>
      <c r="L72" s="56">
        <v>0.009</v>
      </c>
      <c r="M72" s="54">
        <f t="shared" si="9"/>
        <v>0</v>
      </c>
      <c r="N72" s="57">
        <v>21</v>
      </c>
      <c r="O72" s="58">
        <v>4</v>
      </c>
      <c r="P72" s="127" t="s">
        <v>48</v>
      </c>
      <c r="Q72" s="55">
        <f t="shared" si="3"/>
        <v>0</v>
      </c>
      <c r="U72" s="127"/>
    </row>
    <row r="73" spans="1:21" s="4" customFormat="1" ht="11.25" customHeight="1" hidden="1">
      <c r="A73" s="53">
        <v>32.2</v>
      </c>
      <c r="B73" s="53" t="s">
        <v>43</v>
      </c>
      <c r="C73" s="53" t="s">
        <v>105</v>
      </c>
      <c r="D73" s="74" t="s">
        <v>165</v>
      </c>
      <c r="E73" s="65" t="s">
        <v>166</v>
      </c>
      <c r="F73" s="53" t="s">
        <v>148</v>
      </c>
      <c r="G73" s="54"/>
      <c r="H73" s="55">
        <v>71.2</v>
      </c>
      <c r="I73" s="55">
        <f t="shared" si="7"/>
        <v>0</v>
      </c>
      <c r="J73" s="56">
        <v>0</v>
      </c>
      <c r="K73" s="54">
        <f t="shared" si="8"/>
        <v>0</v>
      </c>
      <c r="L73" s="56">
        <v>0.013</v>
      </c>
      <c r="M73" s="54">
        <f t="shared" si="9"/>
        <v>0</v>
      </c>
      <c r="N73" s="57">
        <v>21</v>
      </c>
      <c r="O73" s="58">
        <v>4</v>
      </c>
      <c r="P73" s="127" t="s">
        <v>48</v>
      </c>
      <c r="Q73" s="55">
        <f t="shared" si="3"/>
        <v>0</v>
      </c>
      <c r="U73" s="127"/>
    </row>
    <row r="74" spans="1:21" s="4" customFormat="1" ht="11.25" customHeight="1" hidden="1">
      <c r="A74" s="53">
        <v>32.6</v>
      </c>
      <c r="B74" s="53" t="s">
        <v>43</v>
      </c>
      <c r="C74" s="53" t="s">
        <v>105</v>
      </c>
      <c r="D74" s="74" t="s">
        <v>167</v>
      </c>
      <c r="E74" s="65" t="s">
        <v>168</v>
      </c>
      <c r="F74" s="53" t="s">
        <v>148</v>
      </c>
      <c r="G74" s="54"/>
      <c r="H74" s="55">
        <v>103</v>
      </c>
      <c r="I74" s="55">
        <f t="shared" si="7"/>
        <v>0</v>
      </c>
      <c r="J74" s="56">
        <v>0</v>
      </c>
      <c r="K74" s="54">
        <f t="shared" si="8"/>
        <v>0</v>
      </c>
      <c r="L74" s="56">
        <v>0.025</v>
      </c>
      <c r="M74" s="54">
        <f t="shared" si="9"/>
        <v>0</v>
      </c>
      <c r="N74" s="57">
        <v>21</v>
      </c>
      <c r="O74" s="58">
        <v>4</v>
      </c>
      <c r="P74" s="127" t="s">
        <v>48</v>
      </c>
      <c r="Q74" s="55">
        <f t="shared" si="3"/>
        <v>0</v>
      </c>
      <c r="U74" s="127"/>
    </row>
    <row r="75" spans="1:21" s="4" customFormat="1" ht="11.25" customHeight="1" hidden="1">
      <c r="A75" s="53">
        <v>33</v>
      </c>
      <c r="B75" s="53" t="s">
        <v>43</v>
      </c>
      <c r="C75" s="53" t="s">
        <v>105</v>
      </c>
      <c r="D75" s="74" t="s">
        <v>169</v>
      </c>
      <c r="E75" s="65" t="s">
        <v>170</v>
      </c>
      <c r="F75" s="53" t="s">
        <v>148</v>
      </c>
      <c r="G75" s="54"/>
      <c r="H75" s="55">
        <v>80.9</v>
      </c>
      <c r="I75" s="55">
        <f t="shared" si="7"/>
        <v>0</v>
      </c>
      <c r="J75" s="56">
        <v>0</v>
      </c>
      <c r="K75" s="54">
        <f t="shared" si="8"/>
        <v>0</v>
      </c>
      <c r="L75" s="56">
        <v>0.018</v>
      </c>
      <c r="M75" s="54">
        <f t="shared" si="9"/>
        <v>0</v>
      </c>
      <c r="N75" s="57">
        <v>21</v>
      </c>
      <c r="O75" s="58">
        <v>4</v>
      </c>
      <c r="P75" s="127" t="s">
        <v>48</v>
      </c>
      <c r="Q75" s="55">
        <f t="shared" si="3"/>
        <v>0</v>
      </c>
      <c r="U75" s="127"/>
    </row>
    <row r="76" spans="1:21" s="4" customFormat="1" ht="11.25" customHeight="1" hidden="1">
      <c r="A76" s="53">
        <v>33.4</v>
      </c>
      <c r="B76" s="53" t="s">
        <v>43</v>
      </c>
      <c r="C76" s="53" t="s">
        <v>105</v>
      </c>
      <c r="D76" s="74" t="s">
        <v>171</v>
      </c>
      <c r="E76" s="65" t="s">
        <v>172</v>
      </c>
      <c r="F76" s="53" t="s">
        <v>148</v>
      </c>
      <c r="G76" s="54"/>
      <c r="H76" s="55">
        <v>99.8</v>
      </c>
      <c r="I76" s="55">
        <f t="shared" si="7"/>
        <v>0</v>
      </c>
      <c r="J76" s="56">
        <v>0</v>
      </c>
      <c r="K76" s="54">
        <f t="shared" si="8"/>
        <v>0</v>
      </c>
      <c r="L76" s="56">
        <v>0.027</v>
      </c>
      <c r="M76" s="54">
        <f t="shared" si="9"/>
        <v>0</v>
      </c>
      <c r="N76" s="57">
        <v>21</v>
      </c>
      <c r="O76" s="58">
        <v>4</v>
      </c>
      <c r="P76" s="127" t="s">
        <v>48</v>
      </c>
      <c r="Q76" s="55">
        <f t="shared" si="3"/>
        <v>0</v>
      </c>
      <c r="U76" s="127"/>
    </row>
    <row r="77" spans="1:21" s="4" customFormat="1" ht="11.25" customHeight="1" hidden="1">
      <c r="A77" s="53">
        <v>33.8</v>
      </c>
      <c r="B77" s="53" t="s">
        <v>43</v>
      </c>
      <c r="C77" s="53" t="s">
        <v>105</v>
      </c>
      <c r="D77" s="74" t="s">
        <v>173</v>
      </c>
      <c r="E77" s="65" t="s">
        <v>174</v>
      </c>
      <c r="F77" s="53" t="s">
        <v>148</v>
      </c>
      <c r="G77" s="54"/>
      <c r="H77" s="55">
        <v>141</v>
      </c>
      <c r="I77" s="55">
        <f t="shared" si="7"/>
        <v>0</v>
      </c>
      <c r="J77" s="56">
        <v>0</v>
      </c>
      <c r="K77" s="54">
        <f t="shared" si="8"/>
        <v>0</v>
      </c>
      <c r="L77" s="56">
        <v>0.038</v>
      </c>
      <c r="M77" s="54">
        <f t="shared" si="9"/>
        <v>0</v>
      </c>
      <c r="N77" s="57">
        <v>21</v>
      </c>
      <c r="O77" s="58">
        <v>4</v>
      </c>
      <c r="P77" s="127" t="s">
        <v>48</v>
      </c>
      <c r="Q77" s="55">
        <f t="shared" si="3"/>
        <v>0</v>
      </c>
      <c r="U77" s="127"/>
    </row>
    <row r="78" spans="1:21" s="4" customFormat="1" ht="11.25" customHeight="1" hidden="1">
      <c r="A78" s="53">
        <v>34.2</v>
      </c>
      <c r="B78" s="53" t="s">
        <v>43</v>
      </c>
      <c r="C78" s="53" t="s">
        <v>105</v>
      </c>
      <c r="D78" s="74" t="s">
        <v>175</v>
      </c>
      <c r="E78" s="65" t="s">
        <v>176</v>
      </c>
      <c r="F78" s="53" t="s">
        <v>148</v>
      </c>
      <c r="G78" s="54"/>
      <c r="H78" s="55">
        <v>158</v>
      </c>
      <c r="I78" s="55">
        <f t="shared" si="7"/>
        <v>0</v>
      </c>
      <c r="J78" s="56">
        <v>0</v>
      </c>
      <c r="K78" s="54">
        <f t="shared" si="8"/>
        <v>0</v>
      </c>
      <c r="L78" s="56">
        <v>0.04</v>
      </c>
      <c r="M78" s="54">
        <f t="shared" si="9"/>
        <v>0</v>
      </c>
      <c r="N78" s="57">
        <v>21</v>
      </c>
      <c r="O78" s="58">
        <v>4</v>
      </c>
      <c r="P78" s="127" t="s">
        <v>48</v>
      </c>
      <c r="Q78" s="55">
        <f t="shared" si="3"/>
        <v>0</v>
      </c>
      <c r="U78" s="127"/>
    </row>
    <row r="79" spans="1:21" s="4" customFormat="1" ht="11.25" customHeight="1" hidden="1">
      <c r="A79" s="53">
        <v>34.6</v>
      </c>
      <c r="B79" s="53" t="s">
        <v>43</v>
      </c>
      <c r="C79" s="53" t="s">
        <v>105</v>
      </c>
      <c r="D79" s="74" t="s">
        <v>177</v>
      </c>
      <c r="E79" s="65" t="s">
        <v>178</v>
      </c>
      <c r="F79" s="53" t="s">
        <v>148</v>
      </c>
      <c r="G79" s="54"/>
      <c r="H79" s="55">
        <v>172</v>
      </c>
      <c r="I79" s="55">
        <f t="shared" si="7"/>
        <v>0</v>
      </c>
      <c r="J79" s="56">
        <v>0</v>
      </c>
      <c r="K79" s="54">
        <f t="shared" si="8"/>
        <v>0</v>
      </c>
      <c r="L79" s="56">
        <v>0.054</v>
      </c>
      <c r="M79" s="54">
        <f t="shared" si="9"/>
        <v>0</v>
      </c>
      <c r="N79" s="57">
        <v>21</v>
      </c>
      <c r="O79" s="58">
        <v>4</v>
      </c>
      <c r="P79" s="127" t="s">
        <v>48</v>
      </c>
      <c r="Q79" s="55">
        <f t="shared" si="3"/>
        <v>0</v>
      </c>
      <c r="U79" s="127"/>
    </row>
    <row r="80" spans="1:21" s="4" customFormat="1" ht="11.25" customHeight="1" hidden="1">
      <c r="A80" s="53">
        <v>35</v>
      </c>
      <c r="B80" s="53" t="s">
        <v>43</v>
      </c>
      <c r="C80" s="53" t="s">
        <v>105</v>
      </c>
      <c r="D80" s="74" t="s">
        <v>179</v>
      </c>
      <c r="E80" s="65" t="s">
        <v>180</v>
      </c>
      <c r="F80" s="53" t="s">
        <v>148</v>
      </c>
      <c r="G80" s="54"/>
      <c r="H80" s="55">
        <v>192</v>
      </c>
      <c r="I80" s="55">
        <f t="shared" si="7"/>
        <v>0</v>
      </c>
      <c r="J80" s="56">
        <v>0</v>
      </c>
      <c r="K80" s="54">
        <f t="shared" si="8"/>
        <v>0</v>
      </c>
      <c r="L80" s="56">
        <v>0.081</v>
      </c>
      <c r="M80" s="54">
        <f t="shared" si="9"/>
        <v>0</v>
      </c>
      <c r="N80" s="57">
        <v>21</v>
      </c>
      <c r="O80" s="58">
        <v>4</v>
      </c>
      <c r="P80" s="127" t="s">
        <v>48</v>
      </c>
      <c r="Q80" s="55">
        <f t="shared" si="3"/>
        <v>0</v>
      </c>
      <c r="U80" s="127"/>
    </row>
    <row r="81" spans="1:21" s="4" customFormat="1" ht="11.25" customHeight="1" hidden="1">
      <c r="A81" s="53">
        <v>13</v>
      </c>
      <c r="B81" s="53" t="s">
        <v>43</v>
      </c>
      <c r="C81" s="53" t="s">
        <v>105</v>
      </c>
      <c r="D81" s="74" t="s">
        <v>181</v>
      </c>
      <c r="E81" s="65" t="s">
        <v>182</v>
      </c>
      <c r="F81" s="53" t="s">
        <v>148</v>
      </c>
      <c r="G81" s="54"/>
      <c r="H81" s="55">
        <v>96.7</v>
      </c>
      <c r="I81" s="55">
        <f t="shared" si="7"/>
        <v>0</v>
      </c>
      <c r="J81" s="56">
        <v>0</v>
      </c>
      <c r="K81" s="54">
        <f t="shared" si="8"/>
        <v>0</v>
      </c>
      <c r="L81" s="56">
        <v>0.002</v>
      </c>
      <c r="M81" s="54">
        <f t="shared" si="9"/>
        <v>0</v>
      </c>
      <c r="N81" s="57">
        <v>21</v>
      </c>
      <c r="O81" s="58">
        <v>4</v>
      </c>
      <c r="P81" s="127" t="s">
        <v>48</v>
      </c>
      <c r="Q81" s="55">
        <f t="shared" si="3"/>
        <v>0</v>
      </c>
      <c r="U81" s="127"/>
    </row>
    <row r="82" spans="1:21" s="4" customFormat="1" ht="11.25" customHeight="1" hidden="1">
      <c r="A82" s="53">
        <v>35.8</v>
      </c>
      <c r="B82" s="53" t="s">
        <v>43</v>
      </c>
      <c r="C82" s="53" t="s">
        <v>105</v>
      </c>
      <c r="D82" s="74" t="s">
        <v>183</v>
      </c>
      <c r="E82" s="65" t="s">
        <v>184</v>
      </c>
      <c r="F82" s="53" t="s">
        <v>148</v>
      </c>
      <c r="G82" s="54"/>
      <c r="H82" s="55">
        <v>129</v>
      </c>
      <c r="I82" s="55">
        <f t="shared" si="7"/>
        <v>0</v>
      </c>
      <c r="J82" s="56">
        <v>0</v>
      </c>
      <c r="K82" s="54">
        <f t="shared" si="8"/>
        <v>0</v>
      </c>
      <c r="L82" s="56">
        <v>0.005</v>
      </c>
      <c r="M82" s="54">
        <f t="shared" si="9"/>
        <v>0</v>
      </c>
      <c r="N82" s="57">
        <v>21</v>
      </c>
      <c r="O82" s="58">
        <v>4</v>
      </c>
      <c r="P82" s="127" t="s">
        <v>48</v>
      </c>
      <c r="Q82" s="55">
        <f aca="true" t="shared" si="10" ref="Q82:Q145">I82+((I82/100)*N82)</f>
        <v>0</v>
      </c>
      <c r="U82" s="127"/>
    </row>
    <row r="83" spans="1:21" s="4" customFormat="1" ht="11.25" customHeight="1" hidden="1">
      <c r="A83" s="53">
        <v>36.2</v>
      </c>
      <c r="B83" s="53" t="s">
        <v>43</v>
      </c>
      <c r="C83" s="53" t="s">
        <v>105</v>
      </c>
      <c r="D83" s="74" t="s">
        <v>185</v>
      </c>
      <c r="E83" s="65" t="s">
        <v>186</v>
      </c>
      <c r="F83" s="53" t="s">
        <v>148</v>
      </c>
      <c r="G83" s="54"/>
      <c r="H83" s="55">
        <v>151</v>
      </c>
      <c r="I83" s="55">
        <f t="shared" si="7"/>
        <v>0</v>
      </c>
      <c r="J83" s="56">
        <v>0</v>
      </c>
      <c r="K83" s="54">
        <f t="shared" si="8"/>
        <v>0</v>
      </c>
      <c r="L83" s="56">
        <v>0.007</v>
      </c>
      <c r="M83" s="54">
        <f t="shared" si="9"/>
        <v>0</v>
      </c>
      <c r="N83" s="57">
        <v>21</v>
      </c>
      <c r="O83" s="58">
        <v>4</v>
      </c>
      <c r="P83" s="127" t="s">
        <v>48</v>
      </c>
      <c r="Q83" s="55">
        <f t="shared" si="10"/>
        <v>0</v>
      </c>
      <c r="U83" s="127"/>
    </row>
    <row r="84" spans="1:21" s="4" customFormat="1" ht="11.25" customHeight="1" hidden="1">
      <c r="A84" s="53">
        <v>36.6</v>
      </c>
      <c r="B84" s="53" t="s">
        <v>43</v>
      </c>
      <c r="C84" s="53" t="s">
        <v>105</v>
      </c>
      <c r="D84" s="74" t="s">
        <v>187</v>
      </c>
      <c r="E84" s="65" t="s">
        <v>188</v>
      </c>
      <c r="F84" s="53" t="s">
        <v>148</v>
      </c>
      <c r="G84" s="54"/>
      <c r="H84" s="55">
        <v>177</v>
      </c>
      <c r="I84" s="55">
        <f t="shared" si="7"/>
        <v>0</v>
      </c>
      <c r="J84" s="56">
        <v>0</v>
      </c>
      <c r="K84" s="54">
        <f t="shared" si="8"/>
        <v>0</v>
      </c>
      <c r="L84" s="56">
        <v>0.01</v>
      </c>
      <c r="M84" s="54">
        <f t="shared" si="9"/>
        <v>0</v>
      </c>
      <c r="N84" s="57">
        <v>21</v>
      </c>
      <c r="O84" s="58">
        <v>4</v>
      </c>
      <c r="P84" s="127" t="s">
        <v>48</v>
      </c>
      <c r="Q84" s="55">
        <f t="shared" si="10"/>
        <v>0</v>
      </c>
      <c r="U84" s="127"/>
    </row>
    <row r="85" spans="1:21" s="4" customFormat="1" ht="11.25" customHeight="1" hidden="1">
      <c r="A85" s="53">
        <v>37</v>
      </c>
      <c r="B85" s="53" t="s">
        <v>43</v>
      </c>
      <c r="C85" s="53" t="s">
        <v>105</v>
      </c>
      <c r="D85" s="74" t="s">
        <v>189</v>
      </c>
      <c r="E85" s="65" t="s">
        <v>190</v>
      </c>
      <c r="F85" s="53" t="s">
        <v>148</v>
      </c>
      <c r="G85" s="54"/>
      <c r="H85" s="55">
        <v>180</v>
      </c>
      <c r="I85" s="55">
        <f t="shared" si="7"/>
        <v>0</v>
      </c>
      <c r="J85" s="56">
        <v>0</v>
      </c>
      <c r="K85" s="54">
        <f t="shared" si="8"/>
        <v>0</v>
      </c>
      <c r="L85" s="56">
        <v>0.008</v>
      </c>
      <c r="M85" s="54">
        <f t="shared" si="9"/>
        <v>0</v>
      </c>
      <c r="N85" s="57">
        <v>21</v>
      </c>
      <c r="O85" s="58">
        <v>4</v>
      </c>
      <c r="P85" s="127" t="s">
        <v>48</v>
      </c>
      <c r="Q85" s="55">
        <f t="shared" si="10"/>
        <v>0</v>
      </c>
      <c r="U85" s="127"/>
    </row>
    <row r="86" spans="1:21" s="4" customFormat="1" ht="11.25" customHeight="1" hidden="1">
      <c r="A86" s="53">
        <v>14</v>
      </c>
      <c r="B86" s="53" t="s">
        <v>43</v>
      </c>
      <c r="C86" s="53" t="s">
        <v>105</v>
      </c>
      <c r="D86" s="74" t="s">
        <v>191</v>
      </c>
      <c r="E86" s="65" t="s">
        <v>192</v>
      </c>
      <c r="F86" s="53" t="s">
        <v>148</v>
      </c>
      <c r="G86" s="54"/>
      <c r="H86" s="55">
        <v>214</v>
      </c>
      <c r="I86" s="55">
        <f t="shared" si="7"/>
        <v>0</v>
      </c>
      <c r="J86" s="56">
        <v>0</v>
      </c>
      <c r="K86" s="54">
        <f t="shared" si="8"/>
        <v>0</v>
      </c>
      <c r="L86" s="56">
        <v>0.011</v>
      </c>
      <c r="M86" s="54">
        <f t="shared" si="9"/>
        <v>0</v>
      </c>
      <c r="N86" s="57">
        <v>21</v>
      </c>
      <c r="O86" s="58">
        <v>4</v>
      </c>
      <c r="P86" s="127" t="s">
        <v>48</v>
      </c>
      <c r="Q86" s="55">
        <f t="shared" si="10"/>
        <v>0</v>
      </c>
      <c r="U86" s="127"/>
    </row>
    <row r="87" spans="1:21" s="4" customFormat="1" ht="11.25" customHeight="1" hidden="1">
      <c r="A87" s="53">
        <v>37.8</v>
      </c>
      <c r="B87" s="53" t="s">
        <v>43</v>
      </c>
      <c r="C87" s="53" t="s">
        <v>105</v>
      </c>
      <c r="D87" s="74" t="s">
        <v>193</v>
      </c>
      <c r="E87" s="65" t="s">
        <v>194</v>
      </c>
      <c r="F87" s="53" t="s">
        <v>148</v>
      </c>
      <c r="G87" s="54"/>
      <c r="H87" s="55">
        <v>236</v>
      </c>
      <c r="I87" s="55">
        <f t="shared" si="7"/>
        <v>0</v>
      </c>
      <c r="J87" s="56">
        <v>0</v>
      </c>
      <c r="K87" s="54">
        <f t="shared" si="8"/>
        <v>0</v>
      </c>
      <c r="L87" s="56">
        <v>0.016</v>
      </c>
      <c r="M87" s="54">
        <f t="shared" si="9"/>
        <v>0</v>
      </c>
      <c r="N87" s="57">
        <v>21</v>
      </c>
      <c r="O87" s="58">
        <v>4</v>
      </c>
      <c r="P87" s="127" t="s">
        <v>48</v>
      </c>
      <c r="Q87" s="55">
        <f t="shared" si="10"/>
        <v>0</v>
      </c>
      <c r="U87" s="127"/>
    </row>
    <row r="88" spans="1:21" s="4" customFormat="1" ht="11.25" customHeight="1" hidden="1">
      <c r="A88" s="53">
        <v>38.2</v>
      </c>
      <c r="B88" s="53" t="s">
        <v>43</v>
      </c>
      <c r="C88" s="53" t="s">
        <v>105</v>
      </c>
      <c r="D88" s="74" t="s">
        <v>195</v>
      </c>
      <c r="E88" s="65" t="s">
        <v>196</v>
      </c>
      <c r="F88" s="53" t="s">
        <v>148</v>
      </c>
      <c r="G88" s="54"/>
      <c r="H88" s="55">
        <v>180</v>
      </c>
      <c r="I88" s="55">
        <f t="shared" si="7"/>
        <v>0</v>
      </c>
      <c r="J88" s="56">
        <v>0</v>
      </c>
      <c r="K88" s="54">
        <f t="shared" si="8"/>
        <v>0</v>
      </c>
      <c r="L88" s="56">
        <v>0.011</v>
      </c>
      <c r="M88" s="54">
        <f t="shared" si="9"/>
        <v>0</v>
      </c>
      <c r="N88" s="57">
        <v>21</v>
      </c>
      <c r="O88" s="58">
        <v>4</v>
      </c>
      <c r="P88" s="127" t="s">
        <v>48</v>
      </c>
      <c r="Q88" s="55">
        <f t="shared" si="10"/>
        <v>0</v>
      </c>
      <c r="U88" s="127"/>
    </row>
    <row r="89" spans="1:21" s="4" customFormat="1" ht="11.25" customHeight="1" hidden="1">
      <c r="A89" s="53">
        <v>38.6</v>
      </c>
      <c r="B89" s="53" t="s">
        <v>43</v>
      </c>
      <c r="C89" s="53" t="s">
        <v>105</v>
      </c>
      <c r="D89" s="74" t="s">
        <v>197</v>
      </c>
      <c r="E89" s="65" t="s">
        <v>198</v>
      </c>
      <c r="F89" s="53" t="s">
        <v>148</v>
      </c>
      <c r="G89" s="54"/>
      <c r="H89" s="55">
        <v>213</v>
      </c>
      <c r="I89" s="55">
        <f t="shared" si="7"/>
        <v>0</v>
      </c>
      <c r="J89" s="56">
        <v>0</v>
      </c>
      <c r="K89" s="54">
        <f t="shared" si="8"/>
        <v>0</v>
      </c>
      <c r="L89" s="56">
        <v>0.015</v>
      </c>
      <c r="M89" s="54">
        <f t="shared" si="9"/>
        <v>0</v>
      </c>
      <c r="N89" s="57">
        <v>21</v>
      </c>
      <c r="O89" s="58">
        <v>4</v>
      </c>
      <c r="P89" s="127" t="s">
        <v>48</v>
      </c>
      <c r="Q89" s="55">
        <f t="shared" si="10"/>
        <v>0</v>
      </c>
      <c r="U89" s="127"/>
    </row>
    <row r="90" spans="1:21" s="4" customFormat="1" ht="11.25" customHeight="1" hidden="1">
      <c r="A90" s="53">
        <v>39</v>
      </c>
      <c r="B90" s="53" t="s">
        <v>43</v>
      </c>
      <c r="C90" s="53" t="s">
        <v>105</v>
      </c>
      <c r="D90" s="74" t="s">
        <v>199</v>
      </c>
      <c r="E90" s="65" t="s">
        <v>200</v>
      </c>
      <c r="F90" s="53" t="s">
        <v>148</v>
      </c>
      <c r="G90" s="54"/>
      <c r="H90" s="55">
        <v>269</v>
      </c>
      <c r="I90" s="55">
        <f t="shared" si="7"/>
        <v>0</v>
      </c>
      <c r="J90" s="56">
        <v>0</v>
      </c>
      <c r="K90" s="54">
        <f t="shared" si="8"/>
        <v>0</v>
      </c>
      <c r="L90" s="56">
        <v>0.023</v>
      </c>
      <c r="M90" s="54">
        <f t="shared" si="9"/>
        <v>0</v>
      </c>
      <c r="N90" s="57">
        <v>21</v>
      </c>
      <c r="O90" s="58">
        <v>4</v>
      </c>
      <c r="P90" s="127" t="s">
        <v>48</v>
      </c>
      <c r="Q90" s="55">
        <f t="shared" si="10"/>
        <v>0</v>
      </c>
      <c r="U90" s="127"/>
    </row>
    <row r="91" spans="1:21" s="4" customFormat="1" ht="11.25" customHeight="1" hidden="1">
      <c r="A91" s="53">
        <v>39.4</v>
      </c>
      <c r="B91" s="53" t="s">
        <v>43</v>
      </c>
      <c r="C91" s="53" t="s">
        <v>105</v>
      </c>
      <c r="D91" s="74" t="s">
        <v>201</v>
      </c>
      <c r="E91" s="65" t="s">
        <v>202</v>
      </c>
      <c r="F91" s="53" t="s">
        <v>148</v>
      </c>
      <c r="G91" s="54"/>
      <c r="H91" s="55">
        <v>301</v>
      </c>
      <c r="I91" s="55">
        <f t="shared" si="7"/>
        <v>0</v>
      </c>
      <c r="J91" s="56">
        <v>0</v>
      </c>
      <c r="K91" s="54">
        <f t="shared" si="8"/>
        <v>0</v>
      </c>
      <c r="L91" s="56">
        <v>0.022</v>
      </c>
      <c r="M91" s="54">
        <f t="shared" si="9"/>
        <v>0</v>
      </c>
      <c r="N91" s="57">
        <v>21</v>
      </c>
      <c r="O91" s="58">
        <v>4</v>
      </c>
      <c r="P91" s="127" t="s">
        <v>48</v>
      </c>
      <c r="Q91" s="55">
        <f t="shared" si="10"/>
        <v>0</v>
      </c>
      <c r="U91" s="127"/>
    </row>
    <row r="92" spans="1:21" s="4" customFormat="1" ht="11.25" customHeight="1" hidden="1">
      <c r="A92" s="53">
        <v>39.8</v>
      </c>
      <c r="B92" s="53" t="s">
        <v>43</v>
      </c>
      <c r="C92" s="53" t="s">
        <v>105</v>
      </c>
      <c r="D92" s="74" t="s">
        <v>203</v>
      </c>
      <c r="E92" s="65" t="s">
        <v>204</v>
      </c>
      <c r="F92" s="53" t="s">
        <v>148</v>
      </c>
      <c r="G92" s="54"/>
      <c r="H92" s="55">
        <v>365</v>
      </c>
      <c r="I92" s="55">
        <f t="shared" si="7"/>
        <v>0</v>
      </c>
      <c r="J92" s="56">
        <v>0</v>
      </c>
      <c r="K92" s="54">
        <f t="shared" si="8"/>
        <v>0</v>
      </c>
      <c r="L92" s="56">
        <v>0.033</v>
      </c>
      <c r="M92" s="54">
        <f t="shared" si="9"/>
        <v>0</v>
      </c>
      <c r="N92" s="57">
        <v>21</v>
      </c>
      <c r="O92" s="58">
        <v>4</v>
      </c>
      <c r="P92" s="127" t="s">
        <v>48</v>
      </c>
      <c r="Q92" s="55">
        <f t="shared" si="10"/>
        <v>0</v>
      </c>
      <c r="U92" s="127"/>
    </row>
    <row r="93" spans="1:21" s="4" customFormat="1" ht="11.25" customHeight="1" hidden="1">
      <c r="A93" s="53">
        <v>40.2</v>
      </c>
      <c r="B93" s="53" t="s">
        <v>43</v>
      </c>
      <c r="C93" s="53" t="s">
        <v>105</v>
      </c>
      <c r="D93" s="74" t="s">
        <v>205</v>
      </c>
      <c r="E93" s="65" t="s">
        <v>206</v>
      </c>
      <c r="F93" s="53" t="s">
        <v>148</v>
      </c>
      <c r="G93" s="54"/>
      <c r="H93" s="55">
        <v>423</v>
      </c>
      <c r="I93" s="55">
        <f t="shared" si="7"/>
        <v>0</v>
      </c>
      <c r="J93" s="56">
        <v>0</v>
      </c>
      <c r="K93" s="54">
        <f t="shared" si="8"/>
        <v>0</v>
      </c>
      <c r="L93" s="56">
        <v>0.046</v>
      </c>
      <c r="M93" s="54">
        <f t="shared" si="9"/>
        <v>0</v>
      </c>
      <c r="N93" s="57">
        <v>21</v>
      </c>
      <c r="O93" s="58">
        <v>4</v>
      </c>
      <c r="P93" s="127" t="s">
        <v>48</v>
      </c>
      <c r="Q93" s="55">
        <f t="shared" si="10"/>
        <v>0</v>
      </c>
      <c r="U93" s="127"/>
    </row>
    <row r="94" spans="1:21" s="4" customFormat="1" ht="11.25" customHeight="1" hidden="1">
      <c r="A94" s="53">
        <v>40.6</v>
      </c>
      <c r="B94" s="53" t="s">
        <v>43</v>
      </c>
      <c r="C94" s="53" t="s">
        <v>105</v>
      </c>
      <c r="D94" s="74" t="s">
        <v>207</v>
      </c>
      <c r="E94" s="65" t="s">
        <v>208</v>
      </c>
      <c r="F94" s="53" t="s">
        <v>148</v>
      </c>
      <c r="G94" s="54"/>
      <c r="H94" s="55">
        <v>460</v>
      </c>
      <c r="I94" s="55">
        <f aca="true" t="shared" si="11" ref="I94:I125">ROUND(G94*H94,2)</f>
        <v>0</v>
      </c>
      <c r="J94" s="56">
        <v>0</v>
      </c>
      <c r="K94" s="54">
        <f aca="true" t="shared" si="12" ref="K94:K123">G94*J94</f>
        <v>0</v>
      </c>
      <c r="L94" s="56">
        <v>0.049</v>
      </c>
      <c r="M94" s="54">
        <f aca="true" t="shared" si="13" ref="M94:M123">G94*L94</f>
        <v>0</v>
      </c>
      <c r="N94" s="57">
        <v>21</v>
      </c>
      <c r="O94" s="58">
        <v>4</v>
      </c>
      <c r="P94" s="127" t="s">
        <v>48</v>
      </c>
      <c r="Q94" s="55">
        <f t="shared" si="10"/>
        <v>0</v>
      </c>
      <c r="U94" s="127"/>
    </row>
    <row r="95" spans="1:21" s="4" customFormat="1" ht="11.25" customHeight="1" hidden="1">
      <c r="A95" s="53">
        <v>41</v>
      </c>
      <c r="B95" s="53" t="s">
        <v>43</v>
      </c>
      <c r="C95" s="53" t="s">
        <v>105</v>
      </c>
      <c r="D95" s="74" t="s">
        <v>209</v>
      </c>
      <c r="E95" s="65" t="s">
        <v>210</v>
      </c>
      <c r="F95" s="53" t="s">
        <v>148</v>
      </c>
      <c r="G95" s="54"/>
      <c r="H95" s="55">
        <v>489</v>
      </c>
      <c r="I95" s="55">
        <f t="shared" si="11"/>
        <v>0</v>
      </c>
      <c r="J95" s="56">
        <v>0</v>
      </c>
      <c r="K95" s="54">
        <f t="shared" si="12"/>
        <v>0</v>
      </c>
      <c r="L95" s="56">
        <v>0.066</v>
      </c>
      <c r="M95" s="54">
        <f t="shared" si="13"/>
        <v>0</v>
      </c>
      <c r="N95" s="57">
        <v>21</v>
      </c>
      <c r="O95" s="58">
        <v>4</v>
      </c>
      <c r="P95" s="127" t="s">
        <v>48</v>
      </c>
      <c r="Q95" s="55">
        <f t="shared" si="10"/>
        <v>0</v>
      </c>
      <c r="U95" s="127"/>
    </row>
    <row r="96" spans="1:21" s="4" customFormat="1" ht="11.25" customHeight="1" hidden="1">
      <c r="A96" s="53">
        <v>41.4</v>
      </c>
      <c r="B96" s="53" t="s">
        <v>43</v>
      </c>
      <c r="C96" s="53" t="s">
        <v>105</v>
      </c>
      <c r="D96" s="74" t="s">
        <v>211</v>
      </c>
      <c r="E96" s="65" t="s">
        <v>212</v>
      </c>
      <c r="F96" s="53" t="s">
        <v>148</v>
      </c>
      <c r="G96" s="54"/>
      <c r="H96" s="55">
        <v>862</v>
      </c>
      <c r="I96" s="55">
        <f t="shared" si="11"/>
        <v>0</v>
      </c>
      <c r="J96" s="56">
        <v>0</v>
      </c>
      <c r="K96" s="54">
        <f t="shared" si="12"/>
        <v>0</v>
      </c>
      <c r="L96" s="56">
        <v>0.087</v>
      </c>
      <c r="M96" s="54">
        <f t="shared" si="13"/>
        <v>0</v>
      </c>
      <c r="N96" s="57">
        <v>21</v>
      </c>
      <c r="O96" s="58">
        <v>4</v>
      </c>
      <c r="P96" s="127" t="s">
        <v>48</v>
      </c>
      <c r="Q96" s="55">
        <f t="shared" si="10"/>
        <v>0</v>
      </c>
      <c r="U96" s="127"/>
    </row>
    <row r="97" spans="1:21" s="4" customFormat="1" ht="11.25" customHeight="1" hidden="1">
      <c r="A97" s="53">
        <v>41.8</v>
      </c>
      <c r="B97" s="53" t="s">
        <v>43</v>
      </c>
      <c r="C97" s="53" t="s">
        <v>105</v>
      </c>
      <c r="D97" s="74" t="s">
        <v>213</v>
      </c>
      <c r="E97" s="65" t="s">
        <v>214</v>
      </c>
      <c r="F97" s="53" t="s">
        <v>148</v>
      </c>
      <c r="G97" s="54"/>
      <c r="H97" s="55">
        <v>1040</v>
      </c>
      <c r="I97" s="55">
        <f t="shared" si="11"/>
        <v>0</v>
      </c>
      <c r="J97" s="56">
        <v>0</v>
      </c>
      <c r="K97" s="54">
        <f t="shared" si="12"/>
        <v>0</v>
      </c>
      <c r="L97" s="56">
        <v>0.124</v>
      </c>
      <c r="M97" s="54">
        <f t="shared" si="13"/>
        <v>0</v>
      </c>
      <c r="N97" s="57">
        <v>21</v>
      </c>
      <c r="O97" s="58">
        <v>4</v>
      </c>
      <c r="P97" s="127" t="s">
        <v>48</v>
      </c>
      <c r="Q97" s="55">
        <f t="shared" si="10"/>
        <v>0</v>
      </c>
      <c r="U97" s="127"/>
    </row>
    <row r="98" spans="1:21" s="4" customFormat="1" ht="11.25" customHeight="1" hidden="1">
      <c r="A98" s="53">
        <v>42.2</v>
      </c>
      <c r="B98" s="53" t="s">
        <v>43</v>
      </c>
      <c r="C98" s="53" t="s">
        <v>105</v>
      </c>
      <c r="D98" s="74" t="s">
        <v>215</v>
      </c>
      <c r="E98" s="65" t="s">
        <v>216</v>
      </c>
      <c r="F98" s="53" t="s">
        <v>148</v>
      </c>
      <c r="G98" s="54"/>
      <c r="H98" s="55">
        <v>27.2</v>
      </c>
      <c r="I98" s="55">
        <f t="shared" si="11"/>
        <v>0</v>
      </c>
      <c r="J98" s="56">
        <v>0</v>
      </c>
      <c r="K98" s="54">
        <f t="shared" si="12"/>
        <v>0</v>
      </c>
      <c r="L98" s="56">
        <v>0.001</v>
      </c>
      <c r="M98" s="54">
        <f t="shared" si="13"/>
        <v>0</v>
      </c>
      <c r="N98" s="57">
        <v>21</v>
      </c>
      <c r="O98" s="58">
        <v>4</v>
      </c>
      <c r="P98" s="127" t="s">
        <v>48</v>
      </c>
      <c r="Q98" s="55">
        <f t="shared" si="10"/>
        <v>0</v>
      </c>
      <c r="U98" s="127"/>
    </row>
    <row r="99" spans="1:21" s="4" customFormat="1" ht="11.25" customHeight="1" hidden="1">
      <c r="A99" s="53">
        <v>15</v>
      </c>
      <c r="B99" s="53" t="s">
        <v>43</v>
      </c>
      <c r="C99" s="53" t="s">
        <v>105</v>
      </c>
      <c r="D99" s="74" t="s">
        <v>217</v>
      </c>
      <c r="E99" s="65" t="s">
        <v>218</v>
      </c>
      <c r="F99" s="53" t="s">
        <v>148</v>
      </c>
      <c r="G99" s="54"/>
      <c r="H99" s="55">
        <v>28.4</v>
      </c>
      <c r="I99" s="55">
        <f t="shared" si="11"/>
        <v>0</v>
      </c>
      <c r="J99" s="56">
        <v>0</v>
      </c>
      <c r="K99" s="54">
        <f t="shared" si="12"/>
        <v>0</v>
      </c>
      <c r="L99" s="56">
        <v>0.002</v>
      </c>
      <c r="M99" s="54">
        <f t="shared" si="13"/>
        <v>0</v>
      </c>
      <c r="N99" s="57">
        <v>21</v>
      </c>
      <c r="O99" s="58">
        <v>4</v>
      </c>
      <c r="P99" s="127" t="s">
        <v>48</v>
      </c>
      <c r="Q99" s="55">
        <f t="shared" si="10"/>
        <v>0</v>
      </c>
      <c r="U99" s="127"/>
    </row>
    <row r="100" spans="1:21" s="4" customFormat="1" ht="11.25" customHeight="1" hidden="1">
      <c r="A100" s="53">
        <v>43</v>
      </c>
      <c r="B100" s="53" t="s">
        <v>43</v>
      </c>
      <c r="C100" s="53" t="s">
        <v>105</v>
      </c>
      <c r="D100" s="74" t="s">
        <v>219</v>
      </c>
      <c r="E100" s="65" t="s">
        <v>220</v>
      </c>
      <c r="F100" s="53" t="s">
        <v>148</v>
      </c>
      <c r="G100" s="54"/>
      <c r="H100" s="55">
        <v>29.6</v>
      </c>
      <c r="I100" s="55">
        <f t="shared" si="11"/>
        <v>0</v>
      </c>
      <c r="J100" s="56">
        <v>0</v>
      </c>
      <c r="K100" s="54">
        <f t="shared" si="12"/>
        <v>0</v>
      </c>
      <c r="L100" s="56">
        <v>0.002</v>
      </c>
      <c r="M100" s="54">
        <f t="shared" si="13"/>
        <v>0</v>
      </c>
      <c r="N100" s="57">
        <v>21</v>
      </c>
      <c r="O100" s="58">
        <v>4</v>
      </c>
      <c r="P100" s="127" t="s">
        <v>48</v>
      </c>
      <c r="Q100" s="55">
        <f t="shared" si="10"/>
        <v>0</v>
      </c>
      <c r="U100" s="127"/>
    </row>
    <row r="101" spans="1:21" s="4" customFormat="1" ht="11.25" customHeight="1" hidden="1">
      <c r="A101" s="53">
        <v>43.4</v>
      </c>
      <c r="B101" s="53" t="s">
        <v>43</v>
      </c>
      <c r="C101" s="53" t="s">
        <v>105</v>
      </c>
      <c r="D101" s="74" t="s">
        <v>221</v>
      </c>
      <c r="E101" s="65" t="s">
        <v>222</v>
      </c>
      <c r="F101" s="53" t="s">
        <v>148</v>
      </c>
      <c r="G101" s="54"/>
      <c r="H101" s="55">
        <v>34.3</v>
      </c>
      <c r="I101" s="55">
        <f t="shared" si="11"/>
        <v>0</v>
      </c>
      <c r="J101" s="56">
        <v>0</v>
      </c>
      <c r="K101" s="54">
        <f t="shared" si="12"/>
        <v>0</v>
      </c>
      <c r="L101" s="56">
        <v>0.003</v>
      </c>
      <c r="M101" s="54">
        <f t="shared" si="13"/>
        <v>0</v>
      </c>
      <c r="N101" s="57">
        <v>21</v>
      </c>
      <c r="O101" s="58">
        <v>4</v>
      </c>
      <c r="P101" s="127" t="s">
        <v>48</v>
      </c>
      <c r="Q101" s="55">
        <f t="shared" si="10"/>
        <v>0</v>
      </c>
      <c r="U101" s="127"/>
    </row>
    <row r="102" spans="1:21" s="4" customFormat="1" ht="11.25" customHeight="1" hidden="1">
      <c r="A102" s="53">
        <v>43.8</v>
      </c>
      <c r="B102" s="53" t="s">
        <v>43</v>
      </c>
      <c r="C102" s="53" t="s">
        <v>105</v>
      </c>
      <c r="D102" s="74" t="s">
        <v>223</v>
      </c>
      <c r="E102" s="65" t="s">
        <v>224</v>
      </c>
      <c r="F102" s="53" t="s">
        <v>148</v>
      </c>
      <c r="G102" s="54"/>
      <c r="H102" s="55">
        <v>36.7</v>
      </c>
      <c r="I102" s="55">
        <f t="shared" si="11"/>
        <v>0</v>
      </c>
      <c r="J102" s="56">
        <v>0</v>
      </c>
      <c r="K102" s="54">
        <f t="shared" si="12"/>
        <v>0</v>
      </c>
      <c r="L102" s="56">
        <v>0.005</v>
      </c>
      <c r="M102" s="54">
        <f t="shared" si="13"/>
        <v>0</v>
      </c>
      <c r="N102" s="57">
        <v>21</v>
      </c>
      <c r="O102" s="58">
        <v>4</v>
      </c>
      <c r="P102" s="127" t="s">
        <v>48</v>
      </c>
      <c r="Q102" s="55">
        <f t="shared" si="10"/>
        <v>0</v>
      </c>
      <c r="U102" s="127"/>
    </row>
    <row r="103" spans="1:21" s="4" customFormat="1" ht="11.25" customHeight="1" hidden="1">
      <c r="A103" s="53">
        <v>44.2</v>
      </c>
      <c r="B103" s="53" t="s">
        <v>43</v>
      </c>
      <c r="C103" s="53" t="s">
        <v>105</v>
      </c>
      <c r="D103" s="74" t="s">
        <v>225</v>
      </c>
      <c r="E103" s="65" t="s">
        <v>226</v>
      </c>
      <c r="F103" s="53" t="s">
        <v>148</v>
      </c>
      <c r="G103" s="54"/>
      <c r="H103" s="55">
        <v>52.3</v>
      </c>
      <c r="I103" s="55">
        <f t="shared" si="11"/>
        <v>0</v>
      </c>
      <c r="J103" s="56">
        <v>0</v>
      </c>
      <c r="K103" s="54">
        <f t="shared" si="12"/>
        <v>0</v>
      </c>
      <c r="L103" s="56">
        <v>0.001</v>
      </c>
      <c r="M103" s="54">
        <f t="shared" si="13"/>
        <v>0</v>
      </c>
      <c r="N103" s="57">
        <v>21</v>
      </c>
      <c r="O103" s="58">
        <v>4</v>
      </c>
      <c r="P103" s="127" t="s">
        <v>48</v>
      </c>
      <c r="Q103" s="55">
        <f t="shared" si="10"/>
        <v>0</v>
      </c>
      <c r="U103" s="127"/>
    </row>
    <row r="104" spans="1:21" s="4" customFormat="1" ht="11.25" customHeight="1" hidden="1">
      <c r="A104" s="53">
        <v>44.6</v>
      </c>
      <c r="B104" s="53" t="s">
        <v>43</v>
      </c>
      <c r="C104" s="53" t="s">
        <v>105</v>
      </c>
      <c r="D104" s="74" t="s">
        <v>227</v>
      </c>
      <c r="E104" s="65" t="s">
        <v>228</v>
      </c>
      <c r="F104" s="53" t="s">
        <v>148</v>
      </c>
      <c r="G104" s="54"/>
      <c r="H104" s="55">
        <v>53.4</v>
      </c>
      <c r="I104" s="55">
        <f t="shared" si="11"/>
        <v>0</v>
      </c>
      <c r="J104" s="56">
        <v>0</v>
      </c>
      <c r="K104" s="54">
        <f t="shared" si="12"/>
        <v>0</v>
      </c>
      <c r="L104" s="56">
        <v>0.002</v>
      </c>
      <c r="M104" s="54">
        <f t="shared" si="13"/>
        <v>0</v>
      </c>
      <c r="N104" s="57">
        <v>21</v>
      </c>
      <c r="O104" s="58">
        <v>4</v>
      </c>
      <c r="P104" s="127" t="s">
        <v>48</v>
      </c>
      <c r="Q104" s="55">
        <f t="shared" si="10"/>
        <v>0</v>
      </c>
      <c r="U104" s="127"/>
    </row>
    <row r="105" spans="1:21" s="4" customFormat="1" ht="11.25" customHeight="1" hidden="1">
      <c r="A105" s="53">
        <v>45</v>
      </c>
      <c r="B105" s="53" t="s">
        <v>43</v>
      </c>
      <c r="C105" s="53" t="s">
        <v>105</v>
      </c>
      <c r="D105" s="74" t="s">
        <v>229</v>
      </c>
      <c r="E105" s="65" t="s">
        <v>230</v>
      </c>
      <c r="F105" s="53" t="s">
        <v>148</v>
      </c>
      <c r="G105" s="54"/>
      <c r="H105" s="55">
        <v>54.6</v>
      </c>
      <c r="I105" s="55">
        <f t="shared" si="11"/>
        <v>0</v>
      </c>
      <c r="J105" s="56">
        <v>0</v>
      </c>
      <c r="K105" s="54">
        <f t="shared" si="12"/>
        <v>0</v>
      </c>
      <c r="L105" s="56">
        <v>0.002</v>
      </c>
      <c r="M105" s="54">
        <f t="shared" si="13"/>
        <v>0</v>
      </c>
      <c r="N105" s="57">
        <v>21</v>
      </c>
      <c r="O105" s="58">
        <v>4</v>
      </c>
      <c r="P105" s="127" t="s">
        <v>48</v>
      </c>
      <c r="Q105" s="55">
        <f t="shared" si="10"/>
        <v>0</v>
      </c>
      <c r="U105" s="127"/>
    </row>
    <row r="106" spans="1:21" s="4" customFormat="1" ht="11.25" customHeight="1" hidden="1">
      <c r="A106" s="53">
        <v>45.4</v>
      </c>
      <c r="B106" s="53" t="s">
        <v>43</v>
      </c>
      <c r="C106" s="53" t="s">
        <v>105</v>
      </c>
      <c r="D106" s="74" t="s">
        <v>231</v>
      </c>
      <c r="E106" s="65" t="s">
        <v>232</v>
      </c>
      <c r="F106" s="53" t="s">
        <v>148</v>
      </c>
      <c r="G106" s="54"/>
      <c r="H106" s="55">
        <v>60.5</v>
      </c>
      <c r="I106" s="55">
        <f t="shared" si="11"/>
        <v>0</v>
      </c>
      <c r="J106" s="56">
        <v>0</v>
      </c>
      <c r="K106" s="54">
        <f t="shared" si="12"/>
        <v>0</v>
      </c>
      <c r="L106" s="56">
        <v>0.003</v>
      </c>
      <c r="M106" s="54">
        <f t="shared" si="13"/>
        <v>0</v>
      </c>
      <c r="N106" s="57">
        <v>21</v>
      </c>
      <c r="O106" s="58">
        <v>4</v>
      </c>
      <c r="P106" s="127" t="s">
        <v>48</v>
      </c>
      <c r="Q106" s="55">
        <f t="shared" si="10"/>
        <v>0</v>
      </c>
      <c r="U106" s="127"/>
    </row>
    <row r="107" spans="1:21" s="4" customFormat="1" ht="11.25" customHeight="1" hidden="1">
      <c r="A107" s="53">
        <v>45.8</v>
      </c>
      <c r="B107" s="53" t="s">
        <v>43</v>
      </c>
      <c r="C107" s="53" t="s">
        <v>105</v>
      </c>
      <c r="D107" s="74" t="s">
        <v>233</v>
      </c>
      <c r="E107" s="65" t="s">
        <v>234</v>
      </c>
      <c r="F107" s="53" t="s">
        <v>148</v>
      </c>
      <c r="G107" s="54"/>
      <c r="H107" s="55">
        <v>66.4</v>
      </c>
      <c r="I107" s="55">
        <f t="shared" si="11"/>
        <v>0</v>
      </c>
      <c r="J107" s="56">
        <v>0</v>
      </c>
      <c r="K107" s="54">
        <f t="shared" si="12"/>
        <v>0</v>
      </c>
      <c r="L107" s="56">
        <v>0.005</v>
      </c>
      <c r="M107" s="54">
        <f t="shared" si="13"/>
        <v>0</v>
      </c>
      <c r="N107" s="57">
        <v>21</v>
      </c>
      <c r="O107" s="58">
        <v>4</v>
      </c>
      <c r="P107" s="127" t="s">
        <v>48</v>
      </c>
      <c r="Q107" s="55">
        <f t="shared" si="10"/>
        <v>0</v>
      </c>
      <c r="U107" s="127"/>
    </row>
    <row r="108" spans="1:21" s="4" customFormat="1" ht="22.5" customHeight="1" hidden="1">
      <c r="A108" s="53">
        <v>46.2</v>
      </c>
      <c r="B108" s="53" t="s">
        <v>43</v>
      </c>
      <c r="C108" s="53" t="s">
        <v>105</v>
      </c>
      <c r="D108" s="74" t="s">
        <v>235</v>
      </c>
      <c r="E108" s="65" t="s">
        <v>236</v>
      </c>
      <c r="F108" s="53" t="s">
        <v>148</v>
      </c>
      <c r="G108" s="54"/>
      <c r="H108" s="55">
        <v>128</v>
      </c>
      <c r="I108" s="55">
        <f t="shared" si="11"/>
        <v>0</v>
      </c>
      <c r="J108" s="56">
        <v>0</v>
      </c>
      <c r="K108" s="54">
        <f t="shared" si="12"/>
        <v>0</v>
      </c>
      <c r="L108" s="56">
        <v>0.002</v>
      </c>
      <c r="M108" s="54">
        <f t="shared" si="13"/>
        <v>0</v>
      </c>
      <c r="N108" s="57">
        <v>21</v>
      </c>
      <c r="O108" s="58">
        <v>4</v>
      </c>
      <c r="P108" s="127" t="s">
        <v>48</v>
      </c>
      <c r="Q108" s="55">
        <f t="shared" si="10"/>
        <v>0</v>
      </c>
      <c r="U108" s="127"/>
    </row>
    <row r="109" spans="1:21" s="4" customFormat="1" ht="22.5" customHeight="1" hidden="1">
      <c r="A109" s="53">
        <v>46.6</v>
      </c>
      <c r="B109" s="53" t="s">
        <v>43</v>
      </c>
      <c r="C109" s="53" t="s">
        <v>105</v>
      </c>
      <c r="D109" s="74" t="s">
        <v>237</v>
      </c>
      <c r="E109" s="65" t="s">
        <v>238</v>
      </c>
      <c r="F109" s="53" t="s">
        <v>148</v>
      </c>
      <c r="G109" s="54"/>
      <c r="H109" s="55">
        <v>152</v>
      </c>
      <c r="I109" s="55">
        <f t="shared" si="11"/>
        <v>0</v>
      </c>
      <c r="J109" s="56">
        <v>0</v>
      </c>
      <c r="K109" s="54">
        <f t="shared" si="12"/>
        <v>0</v>
      </c>
      <c r="L109" s="56">
        <v>0.005</v>
      </c>
      <c r="M109" s="54">
        <f t="shared" si="13"/>
        <v>0</v>
      </c>
      <c r="N109" s="57">
        <v>21</v>
      </c>
      <c r="O109" s="58">
        <v>4</v>
      </c>
      <c r="P109" s="127" t="s">
        <v>48</v>
      </c>
      <c r="Q109" s="55">
        <f t="shared" si="10"/>
        <v>0</v>
      </c>
      <c r="U109" s="127"/>
    </row>
    <row r="110" spans="1:21" s="4" customFormat="1" ht="22.5" customHeight="1" hidden="1">
      <c r="A110" s="53">
        <v>47</v>
      </c>
      <c r="B110" s="53" t="s">
        <v>43</v>
      </c>
      <c r="C110" s="53" t="s">
        <v>105</v>
      </c>
      <c r="D110" s="74" t="s">
        <v>239</v>
      </c>
      <c r="E110" s="65" t="s">
        <v>240</v>
      </c>
      <c r="F110" s="53" t="s">
        <v>148</v>
      </c>
      <c r="G110" s="54"/>
      <c r="H110" s="55">
        <v>177</v>
      </c>
      <c r="I110" s="55">
        <f t="shared" si="11"/>
        <v>0</v>
      </c>
      <c r="J110" s="56">
        <v>0</v>
      </c>
      <c r="K110" s="54">
        <f t="shared" si="12"/>
        <v>0</v>
      </c>
      <c r="L110" s="56">
        <v>0.007</v>
      </c>
      <c r="M110" s="54">
        <f t="shared" si="13"/>
        <v>0</v>
      </c>
      <c r="N110" s="57">
        <v>21</v>
      </c>
      <c r="O110" s="58">
        <v>4</v>
      </c>
      <c r="P110" s="127" t="s">
        <v>48</v>
      </c>
      <c r="Q110" s="55">
        <f t="shared" si="10"/>
        <v>0</v>
      </c>
      <c r="U110" s="127"/>
    </row>
    <row r="111" spans="1:21" s="4" customFormat="1" ht="22.5" customHeight="1" hidden="1">
      <c r="A111" s="53">
        <v>47.4</v>
      </c>
      <c r="B111" s="53" t="s">
        <v>43</v>
      </c>
      <c r="C111" s="53" t="s">
        <v>105</v>
      </c>
      <c r="D111" s="74" t="s">
        <v>241</v>
      </c>
      <c r="E111" s="65" t="s">
        <v>242</v>
      </c>
      <c r="F111" s="53" t="s">
        <v>148</v>
      </c>
      <c r="G111" s="54"/>
      <c r="H111" s="55">
        <v>206</v>
      </c>
      <c r="I111" s="55">
        <f t="shared" si="11"/>
        <v>0</v>
      </c>
      <c r="J111" s="56">
        <v>0</v>
      </c>
      <c r="K111" s="54">
        <f t="shared" si="12"/>
        <v>0</v>
      </c>
      <c r="L111" s="56">
        <v>0.01</v>
      </c>
      <c r="M111" s="54">
        <f t="shared" si="13"/>
        <v>0</v>
      </c>
      <c r="N111" s="57">
        <v>21</v>
      </c>
      <c r="O111" s="58">
        <v>4</v>
      </c>
      <c r="P111" s="127" t="s">
        <v>48</v>
      </c>
      <c r="Q111" s="55">
        <f t="shared" si="10"/>
        <v>0</v>
      </c>
      <c r="U111" s="127"/>
    </row>
    <row r="112" spans="1:21" s="4" customFormat="1" ht="22.5" customHeight="1" hidden="1">
      <c r="A112" s="53">
        <v>47.8</v>
      </c>
      <c r="B112" s="53" t="s">
        <v>43</v>
      </c>
      <c r="C112" s="53" t="s">
        <v>105</v>
      </c>
      <c r="D112" s="74" t="s">
        <v>243</v>
      </c>
      <c r="E112" s="65" t="s">
        <v>244</v>
      </c>
      <c r="F112" s="53" t="s">
        <v>148</v>
      </c>
      <c r="G112" s="54"/>
      <c r="H112" s="55">
        <v>209</v>
      </c>
      <c r="I112" s="55">
        <f t="shared" si="11"/>
        <v>0</v>
      </c>
      <c r="J112" s="56">
        <v>0</v>
      </c>
      <c r="K112" s="54">
        <f t="shared" si="12"/>
        <v>0</v>
      </c>
      <c r="L112" s="56">
        <v>0.008</v>
      </c>
      <c r="M112" s="54">
        <f t="shared" si="13"/>
        <v>0</v>
      </c>
      <c r="N112" s="57">
        <v>21</v>
      </c>
      <c r="O112" s="58">
        <v>4</v>
      </c>
      <c r="P112" s="127" t="s">
        <v>48</v>
      </c>
      <c r="Q112" s="55">
        <f t="shared" si="10"/>
        <v>0</v>
      </c>
      <c r="U112" s="127"/>
    </row>
    <row r="113" spans="1:21" s="4" customFormat="1" ht="22.5" customHeight="1" hidden="1">
      <c r="A113" s="53">
        <v>48.2</v>
      </c>
      <c r="B113" s="53" t="s">
        <v>43</v>
      </c>
      <c r="C113" s="53" t="s">
        <v>105</v>
      </c>
      <c r="D113" s="74" t="s">
        <v>245</v>
      </c>
      <c r="E113" s="65" t="s">
        <v>246</v>
      </c>
      <c r="F113" s="53" t="s">
        <v>148</v>
      </c>
      <c r="G113" s="54"/>
      <c r="H113" s="55">
        <v>248</v>
      </c>
      <c r="I113" s="55">
        <f t="shared" si="11"/>
        <v>0</v>
      </c>
      <c r="J113" s="56">
        <v>0</v>
      </c>
      <c r="K113" s="54">
        <f t="shared" si="12"/>
        <v>0</v>
      </c>
      <c r="L113" s="56">
        <v>0.014</v>
      </c>
      <c r="M113" s="54">
        <f t="shared" si="13"/>
        <v>0</v>
      </c>
      <c r="N113" s="57">
        <v>21</v>
      </c>
      <c r="O113" s="58">
        <v>4</v>
      </c>
      <c r="P113" s="127" t="s">
        <v>48</v>
      </c>
      <c r="Q113" s="55">
        <f t="shared" si="10"/>
        <v>0</v>
      </c>
      <c r="U113" s="127"/>
    </row>
    <row r="114" spans="1:21" s="4" customFormat="1" ht="22.5" customHeight="1" hidden="1">
      <c r="A114" s="53">
        <v>48.6</v>
      </c>
      <c r="B114" s="53" t="s">
        <v>43</v>
      </c>
      <c r="C114" s="53" t="s">
        <v>105</v>
      </c>
      <c r="D114" s="74" t="s">
        <v>247</v>
      </c>
      <c r="E114" s="65" t="s">
        <v>248</v>
      </c>
      <c r="F114" s="53" t="s">
        <v>148</v>
      </c>
      <c r="G114" s="54"/>
      <c r="H114" s="55">
        <v>272</v>
      </c>
      <c r="I114" s="55">
        <f t="shared" si="11"/>
        <v>0</v>
      </c>
      <c r="J114" s="56">
        <v>0</v>
      </c>
      <c r="K114" s="54">
        <f t="shared" si="12"/>
        <v>0</v>
      </c>
      <c r="L114" s="56">
        <v>0.018</v>
      </c>
      <c r="M114" s="54">
        <f t="shared" si="13"/>
        <v>0</v>
      </c>
      <c r="N114" s="57">
        <v>21</v>
      </c>
      <c r="O114" s="58">
        <v>4</v>
      </c>
      <c r="P114" s="127" t="s">
        <v>48</v>
      </c>
      <c r="Q114" s="55">
        <f t="shared" si="10"/>
        <v>0</v>
      </c>
      <c r="U114" s="127"/>
    </row>
    <row r="115" spans="1:21" s="4" customFormat="1" ht="11.25" customHeight="1" hidden="1">
      <c r="A115" s="53">
        <v>49</v>
      </c>
      <c r="B115" s="53" t="s">
        <v>43</v>
      </c>
      <c r="C115" s="53" t="s">
        <v>105</v>
      </c>
      <c r="D115" s="74" t="s">
        <v>249</v>
      </c>
      <c r="E115" s="65" t="s">
        <v>250</v>
      </c>
      <c r="F115" s="53" t="s">
        <v>148</v>
      </c>
      <c r="G115" s="54"/>
      <c r="H115" s="55">
        <v>61.7</v>
      </c>
      <c r="I115" s="55">
        <f t="shared" si="11"/>
        <v>0</v>
      </c>
      <c r="J115" s="56">
        <v>0</v>
      </c>
      <c r="K115" s="54">
        <f t="shared" si="12"/>
        <v>0</v>
      </c>
      <c r="L115" s="56">
        <v>0</v>
      </c>
      <c r="M115" s="54">
        <f t="shared" si="13"/>
        <v>0</v>
      </c>
      <c r="N115" s="57">
        <v>21</v>
      </c>
      <c r="O115" s="58">
        <v>4</v>
      </c>
      <c r="P115" s="127" t="s">
        <v>48</v>
      </c>
      <c r="Q115" s="55">
        <f t="shared" si="10"/>
        <v>0</v>
      </c>
      <c r="U115" s="127"/>
    </row>
    <row r="116" spans="1:21" s="4" customFormat="1" ht="11.25" customHeight="1" hidden="1">
      <c r="A116" s="53">
        <v>49.4</v>
      </c>
      <c r="B116" s="53" t="s">
        <v>43</v>
      </c>
      <c r="C116" s="53" t="s">
        <v>105</v>
      </c>
      <c r="D116" s="74" t="s">
        <v>251</v>
      </c>
      <c r="E116" s="65" t="s">
        <v>252</v>
      </c>
      <c r="F116" s="53" t="s">
        <v>148</v>
      </c>
      <c r="G116" s="54"/>
      <c r="H116" s="55">
        <v>71.4</v>
      </c>
      <c r="I116" s="55">
        <f t="shared" si="11"/>
        <v>0</v>
      </c>
      <c r="J116" s="56">
        <v>1E-05</v>
      </c>
      <c r="K116" s="54">
        <f t="shared" si="12"/>
        <v>0</v>
      </c>
      <c r="L116" s="56">
        <v>0</v>
      </c>
      <c r="M116" s="54">
        <f t="shared" si="13"/>
        <v>0</v>
      </c>
      <c r="N116" s="57">
        <v>21</v>
      </c>
      <c r="O116" s="58">
        <v>4</v>
      </c>
      <c r="P116" s="127" t="s">
        <v>48</v>
      </c>
      <c r="Q116" s="55">
        <f t="shared" si="10"/>
        <v>0</v>
      </c>
      <c r="U116" s="127"/>
    </row>
    <row r="117" spans="1:21" s="4" customFormat="1" ht="11.25" customHeight="1" hidden="1">
      <c r="A117" s="53">
        <v>49.8</v>
      </c>
      <c r="B117" s="53" t="s">
        <v>43</v>
      </c>
      <c r="C117" s="53" t="s">
        <v>105</v>
      </c>
      <c r="D117" s="74" t="s">
        <v>253</v>
      </c>
      <c r="E117" s="65" t="s">
        <v>254</v>
      </c>
      <c r="F117" s="53" t="s">
        <v>148</v>
      </c>
      <c r="G117" s="54"/>
      <c r="H117" s="55">
        <v>81.1</v>
      </c>
      <c r="I117" s="55">
        <f t="shared" si="11"/>
        <v>0</v>
      </c>
      <c r="J117" s="56">
        <v>1E-05</v>
      </c>
      <c r="K117" s="54">
        <f t="shared" si="12"/>
        <v>0</v>
      </c>
      <c r="L117" s="56">
        <v>0</v>
      </c>
      <c r="M117" s="54">
        <f t="shared" si="13"/>
        <v>0</v>
      </c>
      <c r="N117" s="57">
        <v>21</v>
      </c>
      <c r="O117" s="58">
        <v>4</v>
      </c>
      <c r="P117" s="127" t="s">
        <v>48</v>
      </c>
      <c r="Q117" s="55">
        <f t="shared" si="10"/>
        <v>0</v>
      </c>
      <c r="U117" s="127"/>
    </row>
    <row r="118" spans="1:21" s="4" customFormat="1" ht="11.25" customHeight="1" hidden="1">
      <c r="A118" s="53">
        <v>50.2</v>
      </c>
      <c r="B118" s="53" t="s">
        <v>43</v>
      </c>
      <c r="C118" s="53" t="s">
        <v>105</v>
      </c>
      <c r="D118" s="74" t="s">
        <v>255</v>
      </c>
      <c r="E118" s="65" t="s">
        <v>256</v>
      </c>
      <c r="F118" s="53" t="s">
        <v>148</v>
      </c>
      <c r="G118" s="54"/>
      <c r="H118" s="55">
        <v>91.6</v>
      </c>
      <c r="I118" s="55">
        <f t="shared" si="11"/>
        <v>0</v>
      </c>
      <c r="J118" s="56">
        <v>1E-05</v>
      </c>
      <c r="K118" s="54">
        <f t="shared" si="12"/>
        <v>0</v>
      </c>
      <c r="L118" s="56">
        <v>0.001</v>
      </c>
      <c r="M118" s="54">
        <f t="shared" si="13"/>
        <v>0</v>
      </c>
      <c r="N118" s="57">
        <v>21</v>
      </c>
      <c r="O118" s="58">
        <v>4</v>
      </c>
      <c r="P118" s="127" t="s">
        <v>48</v>
      </c>
      <c r="Q118" s="55">
        <f t="shared" si="10"/>
        <v>0</v>
      </c>
      <c r="U118" s="127"/>
    </row>
    <row r="119" spans="1:21" s="4" customFormat="1" ht="11.25" customHeight="1" hidden="1">
      <c r="A119" s="53">
        <v>16</v>
      </c>
      <c r="B119" s="53" t="s">
        <v>43</v>
      </c>
      <c r="C119" s="53" t="s">
        <v>105</v>
      </c>
      <c r="D119" s="74" t="s">
        <v>257</v>
      </c>
      <c r="E119" s="65" t="s">
        <v>258</v>
      </c>
      <c r="F119" s="53" t="s">
        <v>148</v>
      </c>
      <c r="G119" s="54"/>
      <c r="H119" s="55">
        <v>112</v>
      </c>
      <c r="I119" s="55">
        <f t="shared" si="11"/>
        <v>0</v>
      </c>
      <c r="J119" s="56">
        <v>2E-05</v>
      </c>
      <c r="K119" s="54">
        <f t="shared" si="12"/>
        <v>0</v>
      </c>
      <c r="L119" s="56">
        <v>0.001</v>
      </c>
      <c r="M119" s="54">
        <f t="shared" si="13"/>
        <v>0</v>
      </c>
      <c r="N119" s="57">
        <v>21</v>
      </c>
      <c r="O119" s="58">
        <v>4</v>
      </c>
      <c r="P119" s="127" t="s">
        <v>48</v>
      </c>
      <c r="Q119" s="55">
        <f t="shared" si="10"/>
        <v>0</v>
      </c>
      <c r="U119" s="127"/>
    </row>
    <row r="120" spans="1:21" s="4" customFormat="1" ht="11.25" customHeight="1" hidden="1">
      <c r="A120" s="53">
        <v>51</v>
      </c>
      <c r="B120" s="53" t="s">
        <v>43</v>
      </c>
      <c r="C120" s="53" t="s">
        <v>105</v>
      </c>
      <c r="D120" s="74" t="s">
        <v>259</v>
      </c>
      <c r="E120" s="65" t="s">
        <v>260</v>
      </c>
      <c r="F120" s="53" t="s">
        <v>148</v>
      </c>
      <c r="G120" s="54"/>
      <c r="H120" s="55">
        <v>83.4</v>
      </c>
      <c r="I120" s="55">
        <f t="shared" si="11"/>
        <v>0</v>
      </c>
      <c r="J120" s="56">
        <v>0</v>
      </c>
      <c r="K120" s="54">
        <f t="shared" si="12"/>
        <v>0</v>
      </c>
      <c r="L120" s="56">
        <v>0</v>
      </c>
      <c r="M120" s="54">
        <f t="shared" si="13"/>
        <v>0</v>
      </c>
      <c r="N120" s="57">
        <v>21</v>
      </c>
      <c r="O120" s="58">
        <v>4</v>
      </c>
      <c r="P120" s="127" t="s">
        <v>48</v>
      </c>
      <c r="Q120" s="55">
        <f t="shared" si="10"/>
        <v>0</v>
      </c>
      <c r="U120" s="127"/>
    </row>
    <row r="121" spans="1:21" s="4" customFormat="1" ht="11.25" customHeight="1" hidden="1">
      <c r="A121" s="53">
        <v>17</v>
      </c>
      <c r="B121" s="53" t="s">
        <v>43</v>
      </c>
      <c r="C121" s="53" t="s">
        <v>105</v>
      </c>
      <c r="D121" s="74" t="s">
        <v>261</v>
      </c>
      <c r="E121" s="65" t="s">
        <v>262</v>
      </c>
      <c r="F121" s="53" t="s">
        <v>148</v>
      </c>
      <c r="G121" s="54"/>
      <c r="H121" s="55">
        <v>143</v>
      </c>
      <c r="I121" s="55">
        <f t="shared" si="11"/>
        <v>0</v>
      </c>
      <c r="J121" s="56">
        <v>0</v>
      </c>
      <c r="K121" s="54">
        <f t="shared" si="12"/>
        <v>0</v>
      </c>
      <c r="L121" s="56">
        <v>0</v>
      </c>
      <c r="M121" s="54">
        <f t="shared" si="13"/>
        <v>0</v>
      </c>
      <c r="N121" s="57">
        <v>21</v>
      </c>
      <c r="O121" s="58">
        <v>4</v>
      </c>
      <c r="P121" s="127" t="s">
        <v>48</v>
      </c>
      <c r="Q121" s="55">
        <f t="shared" si="10"/>
        <v>0</v>
      </c>
      <c r="U121" s="127"/>
    </row>
    <row r="122" spans="1:21" s="4" customFormat="1" ht="11.25" customHeight="1" hidden="1">
      <c r="A122" s="53">
        <v>106</v>
      </c>
      <c r="B122" s="53" t="s">
        <v>43</v>
      </c>
      <c r="C122" s="53" t="s">
        <v>105</v>
      </c>
      <c r="D122" s="74" t="s">
        <v>263</v>
      </c>
      <c r="E122" s="65" t="s">
        <v>264</v>
      </c>
      <c r="F122" s="53" t="s">
        <v>148</v>
      </c>
      <c r="G122" s="54"/>
      <c r="H122" s="55">
        <v>213</v>
      </c>
      <c r="I122" s="55">
        <f t="shared" si="11"/>
        <v>0</v>
      </c>
      <c r="J122" s="56">
        <v>0</v>
      </c>
      <c r="K122" s="54">
        <f t="shared" si="12"/>
        <v>0</v>
      </c>
      <c r="L122" s="56">
        <v>0</v>
      </c>
      <c r="M122" s="54">
        <f t="shared" si="13"/>
        <v>0</v>
      </c>
      <c r="N122" s="57">
        <v>21</v>
      </c>
      <c r="O122" s="58">
        <v>4</v>
      </c>
      <c r="P122" s="127" t="s">
        <v>48</v>
      </c>
      <c r="Q122" s="55">
        <f t="shared" si="10"/>
        <v>0</v>
      </c>
      <c r="U122" s="127"/>
    </row>
    <row r="123" spans="1:21" s="4" customFormat="1" ht="11.25" customHeight="1" hidden="1">
      <c r="A123" s="53">
        <v>107</v>
      </c>
      <c r="B123" s="53" t="s">
        <v>43</v>
      </c>
      <c r="C123" s="53" t="s">
        <v>105</v>
      </c>
      <c r="D123" s="74" t="s">
        <v>265</v>
      </c>
      <c r="E123" s="65" t="s">
        <v>266</v>
      </c>
      <c r="F123" s="53" t="s">
        <v>148</v>
      </c>
      <c r="G123" s="54"/>
      <c r="H123" s="55">
        <v>283</v>
      </c>
      <c r="I123" s="55">
        <f t="shared" si="11"/>
        <v>0</v>
      </c>
      <c r="J123" s="56">
        <v>1E-05</v>
      </c>
      <c r="K123" s="54">
        <f t="shared" si="12"/>
        <v>0</v>
      </c>
      <c r="L123" s="56">
        <v>0</v>
      </c>
      <c r="M123" s="54">
        <f t="shared" si="13"/>
        <v>0</v>
      </c>
      <c r="N123" s="57">
        <v>21</v>
      </c>
      <c r="O123" s="58">
        <v>4</v>
      </c>
      <c r="P123" s="127" t="s">
        <v>48</v>
      </c>
      <c r="Q123" s="55">
        <f t="shared" si="10"/>
        <v>0</v>
      </c>
      <c r="U123" s="127"/>
    </row>
    <row r="124" spans="1:21" s="4" customFormat="1" ht="15" customHeight="1" hidden="1">
      <c r="A124" s="53">
        <v>18</v>
      </c>
      <c r="B124" s="53"/>
      <c r="C124" s="53"/>
      <c r="D124" s="74" t="s">
        <v>267</v>
      </c>
      <c r="E124" s="65" t="s">
        <v>268</v>
      </c>
      <c r="F124" s="53" t="s">
        <v>148</v>
      </c>
      <c r="G124" s="54"/>
      <c r="H124" s="55">
        <v>19</v>
      </c>
      <c r="I124" s="55">
        <f t="shared" si="11"/>
        <v>0</v>
      </c>
      <c r="J124" s="56"/>
      <c r="K124" s="54"/>
      <c r="L124" s="56"/>
      <c r="M124" s="54"/>
      <c r="N124" s="57">
        <v>21</v>
      </c>
      <c r="O124" s="58"/>
      <c r="P124" s="127"/>
      <c r="Q124" s="55">
        <f t="shared" si="10"/>
        <v>0</v>
      </c>
      <c r="U124" s="127"/>
    </row>
    <row r="125" spans="1:21" s="4" customFormat="1" ht="10.5" customHeight="1" hidden="1">
      <c r="A125" s="53">
        <v>19</v>
      </c>
      <c r="B125" s="53"/>
      <c r="C125" s="53"/>
      <c r="D125" s="74" t="s">
        <v>269</v>
      </c>
      <c r="E125" s="65" t="s">
        <v>270</v>
      </c>
      <c r="F125" s="53" t="s">
        <v>148</v>
      </c>
      <c r="G125" s="54"/>
      <c r="H125" s="55">
        <v>24</v>
      </c>
      <c r="I125" s="55">
        <f t="shared" si="11"/>
        <v>0</v>
      </c>
      <c r="J125" s="56"/>
      <c r="K125" s="54"/>
      <c r="L125" s="56"/>
      <c r="M125" s="54"/>
      <c r="N125" s="57">
        <v>21</v>
      </c>
      <c r="O125" s="58"/>
      <c r="P125" s="127"/>
      <c r="Q125" s="55">
        <f t="shared" si="10"/>
        <v>0</v>
      </c>
      <c r="U125" s="127"/>
    </row>
    <row r="126" spans="1:17" s="2" customFormat="1" ht="18.75" customHeight="1" hidden="1">
      <c r="A126" s="99"/>
      <c r="B126" s="30" t="s">
        <v>3</v>
      </c>
      <c r="D126" s="73" t="s">
        <v>271</v>
      </c>
      <c r="E126" s="85" t="s">
        <v>272</v>
      </c>
      <c r="G126" s="121"/>
      <c r="H126" s="121"/>
      <c r="I126" s="31">
        <f>SUM(I127:I134)</f>
        <v>0</v>
      </c>
      <c r="K126" s="32">
        <f>SUM(K127:K134)</f>
        <v>0</v>
      </c>
      <c r="M126" s="32">
        <f>SUM(M127:M134)</f>
        <v>0</v>
      </c>
      <c r="P126" s="2" t="s">
        <v>42</v>
      </c>
      <c r="Q126" s="55"/>
    </row>
    <row r="127" spans="1:21" s="4" customFormat="1" ht="11.25" customHeight="1" hidden="1">
      <c r="A127" s="53">
        <v>108</v>
      </c>
      <c r="B127" s="53" t="s">
        <v>43</v>
      </c>
      <c r="C127" s="53" t="s">
        <v>105</v>
      </c>
      <c r="D127" s="74" t="s">
        <v>273</v>
      </c>
      <c r="E127" s="65" t="s">
        <v>274</v>
      </c>
      <c r="F127" s="53" t="s">
        <v>275</v>
      </c>
      <c r="G127" s="119"/>
      <c r="H127" s="120">
        <v>487</v>
      </c>
      <c r="I127" s="55">
        <f aca="true" t="shared" si="14" ref="I127:I134">ROUND(G127*H127,2)</f>
        <v>0</v>
      </c>
      <c r="J127" s="56">
        <v>0</v>
      </c>
      <c r="K127" s="54">
        <f aca="true" t="shared" si="15" ref="K127:K134">G127*J127</f>
        <v>0</v>
      </c>
      <c r="L127" s="56">
        <v>0</v>
      </c>
      <c r="M127" s="54">
        <f aca="true" t="shared" si="16" ref="M127:M134">G127*L127</f>
        <v>0</v>
      </c>
      <c r="N127" s="57">
        <v>21</v>
      </c>
      <c r="O127" s="58">
        <v>4</v>
      </c>
      <c r="P127" s="127" t="s">
        <v>48</v>
      </c>
      <c r="Q127" s="55">
        <f t="shared" si="10"/>
        <v>0</v>
      </c>
      <c r="U127" s="127"/>
    </row>
    <row r="128" spans="1:21" s="4" customFormat="1" ht="11.25" customHeight="1" hidden="1">
      <c r="A128" s="53">
        <v>109</v>
      </c>
      <c r="B128" s="53" t="s">
        <v>43</v>
      </c>
      <c r="C128" s="53" t="s">
        <v>105</v>
      </c>
      <c r="D128" s="74" t="s">
        <v>276</v>
      </c>
      <c r="E128" s="65" t="s">
        <v>277</v>
      </c>
      <c r="F128" s="53" t="s">
        <v>275</v>
      </c>
      <c r="G128" s="119"/>
      <c r="H128" s="120">
        <v>856</v>
      </c>
      <c r="I128" s="55">
        <f t="shared" si="14"/>
        <v>0</v>
      </c>
      <c r="J128" s="56">
        <v>0</v>
      </c>
      <c r="K128" s="54">
        <f t="shared" si="15"/>
        <v>0</v>
      </c>
      <c r="L128" s="56">
        <v>0</v>
      </c>
      <c r="M128" s="54">
        <f t="shared" si="16"/>
        <v>0</v>
      </c>
      <c r="N128" s="57">
        <v>21</v>
      </c>
      <c r="O128" s="58">
        <v>4</v>
      </c>
      <c r="P128" s="127" t="s">
        <v>48</v>
      </c>
      <c r="Q128" s="55">
        <f t="shared" si="10"/>
        <v>0</v>
      </c>
      <c r="U128" s="127"/>
    </row>
    <row r="129" spans="1:21" s="4" customFormat="1" ht="12.75" customHeight="1" hidden="1">
      <c r="A129" s="53">
        <v>20</v>
      </c>
      <c r="B129" s="53" t="s">
        <v>43</v>
      </c>
      <c r="C129" s="53" t="s">
        <v>105</v>
      </c>
      <c r="D129" s="74" t="s">
        <v>278</v>
      </c>
      <c r="E129" s="65" t="s">
        <v>279</v>
      </c>
      <c r="F129" s="53" t="s">
        <v>275</v>
      </c>
      <c r="G129" s="54"/>
      <c r="H129" s="55">
        <v>1100</v>
      </c>
      <c r="I129" s="55">
        <f t="shared" si="14"/>
        <v>0</v>
      </c>
      <c r="J129" s="56">
        <v>0</v>
      </c>
      <c r="K129" s="54">
        <f t="shared" si="15"/>
        <v>0</v>
      </c>
      <c r="L129" s="56">
        <v>0</v>
      </c>
      <c r="M129" s="54">
        <f t="shared" si="16"/>
        <v>0</v>
      </c>
      <c r="N129" s="57">
        <v>21</v>
      </c>
      <c r="O129" s="58">
        <v>4</v>
      </c>
      <c r="P129" s="127" t="s">
        <v>48</v>
      </c>
      <c r="Q129" s="55">
        <f t="shared" si="10"/>
        <v>0</v>
      </c>
      <c r="U129" s="127"/>
    </row>
    <row r="130" spans="1:21" s="4" customFormat="1" ht="22.5" customHeight="1" hidden="1">
      <c r="A130" s="53">
        <v>111</v>
      </c>
      <c r="B130" s="53" t="s">
        <v>43</v>
      </c>
      <c r="C130" s="53" t="s">
        <v>105</v>
      </c>
      <c r="D130" s="74" t="s">
        <v>280</v>
      </c>
      <c r="E130" s="65" t="s">
        <v>281</v>
      </c>
      <c r="F130" s="53" t="s">
        <v>275</v>
      </c>
      <c r="G130" s="54"/>
      <c r="H130" s="55">
        <v>1350</v>
      </c>
      <c r="I130" s="55">
        <f t="shared" si="14"/>
        <v>0</v>
      </c>
      <c r="J130" s="56">
        <v>0</v>
      </c>
      <c r="K130" s="54">
        <f t="shared" si="15"/>
        <v>0</v>
      </c>
      <c r="L130" s="56">
        <v>0</v>
      </c>
      <c r="M130" s="54">
        <f t="shared" si="16"/>
        <v>0</v>
      </c>
      <c r="N130" s="57">
        <v>21</v>
      </c>
      <c r="O130" s="58">
        <v>4</v>
      </c>
      <c r="P130" s="127" t="s">
        <v>48</v>
      </c>
      <c r="Q130" s="55">
        <f t="shared" si="10"/>
        <v>0</v>
      </c>
      <c r="U130" s="127"/>
    </row>
    <row r="131" spans="1:21" s="4" customFormat="1" ht="22.5" customHeight="1" hidden="1">
      <c r="A131" s="53">
        <v>112</v>
      </c>
      <c r="B131" s="53" t="s">
        <v>43</v>
      </c>
      <c r="C131" s="53" t="s">
        <v>105</v>
      </c>
      <c r="D131" s="74" t="s">
        <v>282</v>
      </c>
      <c r="E131" s="65" t="s">
        <v>283</v>
      </c>
      <c r="F131" s="53" t="s">
        <v>275</v>
      </c>
      <c r="G131" s="54"/>
      <c r="H131" s="55">
        <v>1590</v>
      </c>
      <c r="I131" s="55">
        <f t="shared" si="14"/>
        <v>0</v>
      </c>
      <c r="J131" s="56">
        <v>0</v>
      </c>
      <c r="K131" s="54">
        <f t="shared" si="15"/>
        <v>0</v>
      </c>
      <c r="L131" s="56">
        <v>0</v>
      </c>
      <c r="M131" s="54">
        <f t="shared" si="16"/>
        <v>0</v>
      </c>
      <c r="N131" s="57">
        <v>21</v>
      </c>
      <c r="O131" s="58">
        <v>4</v>
      </c>
      <c r="P131" s="127" t="s">
        <v>48</v>
      </c>
      <c r="Q131" s="55">
        <f t="shared" si="10"/>
        <v>0</v>
      </c>
      <c r="U131" s="127"/>
    </row>
    <row r="132" spans="1:21" s="4" customFormat="1" ht="22.5" customHeight="1" hidden="1">
      <c r="A132" s="53">
        <v>113</v>
      </c>
      <c r="B132" s="53" t="s">
        <v>43</v>
      </c>
      <c r="C132" s="53" t="s">
        <v>105</v>
      </c>
      <c r="D132" s="74" t="s">
        <v>284</v>
      </c>
      <c r="E132" s="65" t="s">
        <v>285</v>
      </c>
      <c r="F132" s="53" t="s">
        <v>275</v>
      </c>
      <c r="G132" s="54"/>
      <c r="H132" s="55">
        <v>1830</v>
      </c>
      <c r="I132" s="55">
        <f t="shared" si="14"/>
        <v>0</v>
      </c>
      <c r="J132" s="56">
        <v>0</v>
      </c>
      <c r="K132" s="54">
        <f t="shared" si="15"/>
        <v>0</v>
      </c>
      <c r="L132" s="56">
        <v>0</v>
      </c>
      <c r="M132" s="54">
        <f t="shared" si="16"/>
        <v>0</v>
      </c>
      <c r="N132" s="57">
        <v>21</v>
      </c>
      <c r="O132" s="58">
        <v>4</v>
      </c>
      <c r="P132" s="127" t="s">
        <v>48</v>
      </c>
      <c r="Q132" s="55">
        <f t="shared" si="10"/>
        <v>0</v>
      </c>
      <c r="U132" s="127"/>
    </row>
    <row r="133" spans="1:21" s="4" customFormat="1" ht="11.25" customHeight="1" hidden="1">
      <c r="A133" s="53">
        <v>21</v>
      </c>
      <c r="B133" s="53" t="s">
        <v>43</v>
      </c>
      <c r="C133" s="53" t="s">
        <v>286</v>
      </c>
      <c r="D133" s="74" t="s">
        <v>287</v>
      </c>
      <c r="E133" s="65" t="s">
        <v>288</v>
      </c>
      <c r="F133" s="53" t="s">
        <v>275</v>
      </c>
      <c r="G133" s="54"/>
      <c r="H133" s="55">
        <v>864</v>
      </c>
      <c r="I133" s="55">
        <f t="shared" si="14"/>
        <v>0</v>
      </c>
      <c r="J133" s="56">
        <v>0</v>
      </c>
      <c r="K133" s="54">
        <f t="shared" si="15"/>
        <v>0</v>
      </c>
      <c r="L133" s="56">
        <v>0</v>
      </c>
      <c r="M133" s="54">
        <f t="shared" si="16"/>
        <v>0</v>
      </c>
      <c r="N133" s="57">
        <v>21</v>
      </c>
      <c r="O133" s="58">
        <v>4</v>
      </c>
      <c r="P133" s="127" t="s">
        <v>48</v>
      </c>
      <c r="Q133" s="55">
        <f t="shared" si="10"/>
        <v>0</v>
      </c>
      <c r="U133" s="127"/>
    </row>
    <row r="134" spans="1:21" s="4" customFormat="1" ht="11.25" customHeight="1" hidden="1">
      <c r="A134" s="53">
        <v>22</v>
      </c>
      <c r="B134" s="53" t="s">
        <v>43</v>
      </c>
      <c r="C134" s="53" t="s">
        <v>286</v>
      </c>
      <c r="D134" s="74" t="s">
        <v>289</v>
      </c>
      <c r="E134" s="65" t="s">
        <v>290</v>
      </c>
      <c r="F134" s="53" t="s">
        <v>68</v>
      </c>
      <c r="G134" s="54"/>
      <c r="H134" s="55">
        <v>7000</v>
      </c>
      <c r="I134" s="55">
        <f t="shared" si="14"/>
        <v>0</v>
      </c>
      <c r="J134" s="56">
        <v>0</v>
      </c>
      <c r="K134" s="54">
        <f t="shared" si="15"/>
        <v>0</v>
      </c>
      <c r="L134" s="56">
        <v>0</v>
      </c>
      <c r="M134" s="54">
        <f t="shared" si="16"/>
        <v>0</v>
      </c>
      <c r="N134" s="57">
        <v>21</v>
      </c>
      <c r="O134" s="58">
        <v>4</v>
      </c>
      <c r="P134" s="127" t="s">
        <v>48</v>
      </c>
      <c r="Q134" s="55">
        <f t="shared" si="10"/>
        <v>0</v>
      </c>
      <c r="U134" s="127"/>
    </row>
    <row r="135" spans="1:17" s="2" customFormat="1" ht="18" customHeight="1" hidden="1">
      <c r="A135" s="99"/>
      <c r="B135" s="30" t="s">
        <v>3</v>
      </c>
      <c r="D135" s="73" t="s">
        <v>291</v>
      </c>
      <c r="E135" s="85" t="s">
        <v>292</v>
      </c>
      <c r="G135" s="99"/>
      <c r="H135" s="99"/>
      <c r="I135" s="31">
        <f>SUM(I136:I142)</f>
        <v>0</v>
      </c>
      <c r="K135" s="32">
        <f>SUM(K136:K142)</f>
        <v>0</v>
      </c>
      <c r="M135" s="32">
        <f>SUM(M136:M142)</f>
        <v>0</v>
      </c>
      <c r="P135" s="2" t="s">
        <v>42</v>
      </c>
      <c r="Q135" s="55"/>
    </row>
    <row r="136" spans="1:21" s="4" customFormat="1" ht="11.25" customHeight="1" hidden="1">
      <c r="A136" s="53">
        <v>116</v>
      </c>
      <c r="B136" s="53" t="s">
        <v>43</v>
      </c>
      <c r="C136" s="53" t="s">
        <v>57</v>
      </c>
      <c r="D136" s="74" t="s">
        <v>293</v>
      </c>
      <c r="E136" s="65" t="s">
        <v>294</v>
      </c>
      <c r="F136" s="53" t="s">
        <v>275</v>
      </c>
      <c r="G136" s="54"/>
      <c r="H136" s="55">
        <v>209</v>
      </c>
      <c r="I136" s="55">
        <f aca="true" t="shared" si="17" ref="I136:I142">ROUND(G136*H136,2)</f>
        <v>0</v>
      </c>
      <c r="J136" s="56">
        <v>0</v>
      </c>
      <c r="K136" s="54">
        <f aca="true" t="shared" si="18" ref="K136:K142">G136*J136</f>
        <v>0</v>
      </c>
      <c r="L136" s="56">
        <v>0</v>
      </c>
      <c r="M136" s="54">
        <f aca="true" t="shared" si="19" ref="M136:M142">G136*L136</f>
        <v>0</v>
      </c>
      <c r="N136" s="57">
        <v>21</v>
      </c>
      <c r="O136" s="58">
        <v>4</v>
      </c>
      <c r="P136" s="127" t="s">
        <v>48</v>
      </c>
      <c r="Q136" s="55">
        <f t="shared" si="10"/>
        <v>0</v>
      </c>
      <c r="U136" s="127"/>
    </row>
    <row r="137" spans="1:21" s="4" customFormat="1" ht="11.25" customHeight="1" hidden="1">
      <c r="A137" s="53">
        <v>23</v>
      </c>
      <c r="B137" s="53" t="s">
        <v>43</v>
      </c>
      <c r="C137" s="53" t="s">
        <v>57</v>
      </c>
      <c r="D137" s="74" t="s">
        <v>295</v>
      </c>
      <c r="E137" s="65" t="s">
        <v>296</v>
      </c>
      <c r="F137" s="53" t="s">
        <v>275</v>
      </c>
      <c r="G137" s="54"/>
      <c r="H137" s="55">
        <v>248</v>
      </c>
      <c r="I137" s="55">
        <f t="shared" si="17"/>
        <v>0</v>
      </c>
      <c r="J137" s="56">
        <v>0</v>
      </c>
      <c r="K137" s="54">
        <f t="shared" si="18"/>
        <v>0</v>
      </c>
      <c r="L137" s="56">
        <v>0</v>
      </c>
      <c r="M137" s="54">
        <f t="shared" si="19"/>
        <v>0</v>
      </c>
      <c r="N137" s="57">
        <v>21</v>
      </c>
      <c r="O137" s="58">
        <v>4</v>
      </c>
      <c r="P137" s="127" t="s">
        <v>48</v>
      </c>
      <c r="Q137" s="55">
        <f t="shared" si="10"/>
        <v>0</v>
      </c>
      <c r="U137" s="127"/>
    </row>
    <row r="138" spans="1:21" s="4" customFormat="1" ht="11.25" customHeight="1" hidden="1">
      <c r="A138" s="53">
        <v>118</v>
      </c>
      <c r="B138" s="53" t="s">
        <v>43</v>
      </c>
      <c r="C138" s="53" t="s">
        <v>57</v>
      </c>
      <c r="D138" s="74" t="s">
        <v>297</v>
      </c>
      <c r="E138" s="65" t="s">
        <v>298</v>
      </c>
      <c r="F138" s="53" t="s">
        <v>275</v>
      </c>
      <c r="G138" s="119"/>
      <c r="H138" s="120">
        <v>261</v>
      </c>
      <c r="I138" s="55">
        <f t="shared" si="17"/>
        <v>0</v>
      </c>
      <c r="J138" s="56">
        <v>0</v>
      </c>
      <c r="K138" s="54">
        <f t="shared" si="18"/>
        <v>0</v>
      </c>
      <c r="L138" s="56">
        <v>0</v>
      </c>
      <c r="M138" s="54">
        <f t="shared" si="19"/>
        <v>0</v>
      </c>
      <c r="N138" s="57">
        <v>21</v>
      </c>
      <c r="O138" s="58">
        <v>4</v>
      </c>
      <c r="P138" s="127" t="s">
        <v>48</v>
      </c>
      <c r="Q138" s="55">
        <f t="shared" si="10"/>
        <v>0</v>
      </c>
      <c r="U138" s="127"/>
    </row>
    <row r="139" spans="1:21" s="4" customFormat="1" ht="11.25" customHeight="1" hidden="1">
      <c r="A139" s="53">
        <v>119</v>
      </c>
      <c r="B139" s="53" t="s">
        <v>43</v>
      </c>
      <c r="C139" s="53" t="s">
        <v>57</v>
      </c>
      <c r="D139" s="74" t="s">
        <v>299</v>
      </c>
      <c r="E139" s="65" t="s">
        <v>300</v>
      </c>
      <c r="F139" s="53" t="s">
        <v>275</v>
      </c>
      <c r="G139" s="119"/>
      <c r="H139" s="120">
        <v>482</v>
      </c>
      <c r="I139" s="55">
        <f t="shared" si="17"/>
        <v>0</v>
      </c>
      <c r="J139" s="56">
        <v>0</v>
      </c>
      <c r="K139" s="54">
        <f t="shared" si="18"/>
        <v>0</v>
      </c>
      <c r="L139" s="56">
        <v>0</v>
      </c>
      <c r="M139" s="54">
        <f t="shared" si="19"/>
        <v>0</v>
      </c>
      <c r="N139" s="57">
        <v>21</v>
      </c>
      <c r="O139" s="58">
        <v>4</v>
      </c>
      <c r="P139" s="127" t="s">
        <v>48</v>
      </c>
      <c r="Q139" s="55">
        <f t="shared" si="10"/>
        <v>0</v>
      </c>
      <c r="U139" s="127"/>
    </row>
    <row r="140" spans="1:21" s="4" customFormat="1" ht="11.25" customHeight="1" hidden="1">
      <c r="A140" s="53">
        <v>120</v>
      </c>
      <c r="B140" s="53" t="s">
        <v>43</v>
      </c>
      <c r="C140" s="53" t="s">
        <v>57</v>
      </c>
      <c r="D140" s="74" t="s">
        <v>301</v>
      </c>
      <c r="E140" s="65" t="s">
        <v>302</v>
      </c>
      <c r="F140" s="53" t="s">
        <v>275</v>
      </c>
      <c r="G140" s="119"/>
      <c r="H140" s="120">
        <v>195</v>
      </c>
      <c r="I140" s="55">
        <f t="shared" si="17"/>
        <v>0</v>
      </c>
      <c r="J140" s="56">
        <v>0</v>
      </c>
      <c r="K140" s="54">
        <f t="shared" si="18"/>
        <v>0</v>
      </c>
      <c r="L140" s="56">
        <v>0</v>
      </c>
      <c r="M140" s="54">
        <f t="shared" si="19"/>
        <v>0</v>
      </c>
      <c r="N140" s="57">
        <v>21</v>
      </c>
      <c r="O140" s="58">
        <v>4</v>
      </c>
      <c r="P140" s="127" t="s">
        <v>48</v>
      </c>
      <c r="Q140" s="55">
        <f t="shared" si="10"/>
        <v>0</v>
      </c>
      <c r="U140" s="127"/>
    </row>
    <row r="141" spans="1:21" s="4" customFormat="1" ht="11.25" customHeight="1" hidden="1">
      <c r="A141" s="53">
        <v>121</v>
      </c>
      <c r="B141" s="53" t="s">
        <v>43</v>
      </c>
      <c r="C141" s="53" t="s">
        <v>57</v>
      </c>
      <c r="D141" s="74" t="s">
        <v>303</v>
      </c>
      <c r="E141" s="65" t="s">
        <v>304</v>
      </c>
      <c r="F141" s="53" t="s">
        <v>275</v>
      </c>
      <c r="G141" s="119"/>
      <c r="H141" s="120">
        <v>193</v>
      </c>
      <c r="I141" s="55">
        <f t="shared" si="17"/>
        <v>0</v>
      </c>
      <c r="J141" s="56">
        <v>0</v>
      </c>
      <c r="K141" s="54">
        <f t="shared" si="18"/>
        <v>0</v>
      </c>
      <c r="L141" s="56">
        <v>0</v>
      </c>
      <c r="M141" s="54">
        <f t="shared" si="19"/>
        <v>0</v>
      </c>
      <c r="N141" s="57">
        <v>21</v>
      </c>
      <c r="O141" s="58">
        <v>4</v>
      </c>
      <c r="P141" s="127" t="s">
        <v>48</v>
      </c>
      <c r="Q141" s="55">
        <f t="shared" si="10"/>
        <v>0</v>
      </c>
      <c r="U141" s="127"/>
    </row>
    <row r="142" spans="1:21" s="4" customFormat="1" ht="11.25" customHeight="1" hidden="1">
      <c r="A142" s="53">
        <v>122</v>
      </c>
      <c r="B142" s="53" t="s">
        <v>43</v>
      </c>
      <c r="C142" s="53" t="s">
        <v>57</v>
      </c>
      <c r="D142" s="74" t="s">
        <v>305</v>
      </c>
      <c r="E142" s="65" t="s">
        <v>306</v>
      </c>
      <c r="F142" s="53" t="s">
        <v>275</v>
      </c>
      <c r="G142" s="119"/>
      <c r="H142" s="120">
        <v>233</v>
      </c>
      <c r="I142" s="55">
        <f t="shared" si="17"/>
        <v>0</v>
      </c>
      <c r="J142" s="56">
        <v>0</v>
      </c>
      <c r="K142" s="54">
        <f t="shared" si="18"/>
        <v>0</v>
      </c>
      <c r="L142" s="56">
        <v>0</v>
      </c>
      <c r="M142" s="54">
        <f t="shared" si="19"/>
        <v>0</v>
      </c>
      <c r="N142" s="57">
        <v>21</v>
      </c>
      <c r="O142" s="58">
        <v>4</v>
      </c>
      <c r="P142" s="127" t="s">
        <v>48</v>
      </c>
      <c r="Q142" s="55">
        <f t="shared" si="10"/>
        <v>0</v>
      </c>
      <c r="U142" s="127"/>
    </row>
    <row r="143" spans="1:17" s="1" customFormat="1" ht="18" customHeight="1" hidden="1">
      <c r="A143" s="99"/>
      <c r="B143" s="27" t="s">
        <v>3</v>
      </c>
      <c r="D143" s="75" t="s">
        <v>2</v>
      </c>
      <c r="E143" s="86" t="s">
        <v>307</v>
      </c>
      <c r="G143" s="121"/>
      <c r="H143" s="121"/>
      <c r="I143" s="28">
        <f>I144+I151+I161+I197+I247+I274</f>
        <v>0</v>
      </c>
      <c r="K143" s="29">
        <f>K144+K151+K161+K197+K247+K274</f>
        <v>0</v>
      </c>
      <c r="M143" s="29">
        <f>M144+M151+M161+M197+M247+M274</f>
        <v>0</v>
      </c>
      <c r="P143" s="1" t="s">
        <v>39</v>
      </c>
      <c r="Q143" s="55"/>
    </row>
    <row r="144" spans="1:17" s="2" customFormat="1" ht="11.25" customHeight="1" hidden="1">
      <c r="A144" s="99"/>
      <c r="B144" s="30" t="s">
        <v>3</v>
      </c>
      <c r="D144" s="73" t="s">
        <v>308</v>
      </c>
      <c r="E144" s="85" t="s">
        <v>309</v>
      </c>
      <c r="G144" s="121"/>
      <c r="H144" s="121"/>
      <c r="I144" s="31">
        <f>SUM(I145:I150)</f>
        <v>0</v>
      </c>
      <c r="K144" s="32">
        <f>SUM(K145:K150)</f>
        <v>0</v>
      </c>
      <c r="M144" s="32">
        <f>SUM(M145:M150)</f>
        <v>0</v>
      </c>
      <c r="P144" s="2" t="s">
        <v>42</v>
      </c>
      <c r="Q144" s="55">
        <f t="shared" si="10"/>
        <v>0</v>
      </c>
    </row>
    <row r="145" spans="1:21" s="4" customFormat="1" ht="22.5" customHeight="1" hidden="1">
      <c r="A145" s="53">
        <v>123</v>
      </c>
      <c r="B145" s="53" t="s">
        <v>43</v>
      </c>
      <c r="C145" s="53" t="s">
        <v>308</v>
      </c>
      <c r="D145" s="74" t="s">
        <v>310</v>
      </c>
      <c r="E145" s="65" t="s">
        <v>311</v>
      </c>
      <c r="F145" s="53" t="s">
        <v>47</v>
      </c>
      <c r="G145" s="119"/>
      <c r="H145" s="120">
        <v>707</v>
      </c>
      <c r="I145" s="55">
        <f aca="true" t="shared" si="20" ref="I145:I150">ROUND(G145*H145,2)</f>
        <v>0</v>
      </c>
      <c r="J145" s="56">
        <v>0.00611</v>
      </c>
      <c r="K145" s="54">
        <f aca="true" t="shared" si="21" ref="K145:K150">G145*J145</f>
        <v>0</v>
      </c>
      <c r="L145" s="56">
        <v>0</v>
      </c>
      <c r="M145" s="54">
        <f aca="true" t="shared" si="22" ref="M145:M150">G145*L145</f>
        <v>0</v>
      </c>
      <c r="N145" s="57">
        <v>21</v>
      </c>
      <c r="O145" s="58">
        <v>16</v>
      </c>
      <c r="P145" s="127" t="s">
        <v>48</v>
      </c>
      <c r="Q145" s="55">
        <f t="shared" si="10"/>
        <v>0</v>
      </c>
      <c r="U145" s="127"/>
    </row>
    <row r="146" spans="1:21" s="4" customFormat="1" ht="22.5" customHeight="1" hidden="1">
      <c r="A146" s="53">
        <v>124</v>
      </c>
      <c r="B146" s="53" t="s">
        <v>43</v>
      </c>
      <c r="C146" s="53" t="s">
        <v>308</v>
      </c>
      <c r="D146" s="74" t="s">
        <v>312</v>
      </c>
      <c r="E146" s="65" t="s">
        <v>313</v>
      </c>
      <c r="F146" s="53" t="s">
        <v>47</v>
      </c>
      <c r="G146" s="119"/>
      <c r="H146" s="120">
        <v>508</v>
      </c>
      <c r="I146" s="55">
        <f t="shared" si="20"/>
        <v>0</v>
      </c>
      <c r="J146" s="56">
        <v>0.00458</v>
      </c>
      <c r="K146" s="54">
        <f t="shared" si="21"/>
        <v>0</v>
      </c>
      <c r="L146" s="56">
        <v>0</v>
      </c>
      <c r="M146" s="54">
        <f t="shared" si="22"/>
        <v>0</v>
      </c>
      <c r="N146" s="57">
        <v>21</v>
      </c>
      <c r="O146" s="58">
        <v>16</v>
      </c>
      <c r="P146" s="127" t="s">
        <v>48</v>
      </c>
      <c r="Q146" s="55">
        <f aca="true" t="shared" si="23" ref="Q146:Q209">I146+((I146/100)*N146)</f>
        <v>0</v>
      </c>
      <c r="U146" s="127"/>
    </row>
    <row r="147" spans="1:21" s="4" customFormat="1" ht="22.5" customHeight="1" hidden="1">
      <c r="A147" s="53">
        <v>125</v>
      </c>
      <c r="B147" s="53" t="s">
        <v>43</v>
      </c>
      <c r="C147" s="53" t="s">
        <v>308</v>
      </c>
      <c r="D147" s="74" t="s">
        <v>314</v>
      </c>
      <c r="E147" s="65" t="s">
        <v>315</v>
      </c>
      <c r="F147" s="53" t="s">
        <v>47</v>
      </c>
      <c r="G147" s="119"/>
      <c r="H147" s="120">
        <v>240</v>
      </c>
      <c r="I147" s="55">
        <f t="shared" si="20"/>
        <v>0</v>
      </c>
      <c r="J147" s="56">
        <v>0.0045</v>
      </c>
      <c r="K147" s="54">
        <f t="shared" si="21"/>
        <v>0</v>
      </c>
      <c r="L147" s="56">
        <v>0</v>
      </c>
      <c r="M147" s="54">
        <f t="shared" si="22"/>
        <v>0</v>
      </c>
      <c r="N147" s="57">
        <v>21</v>
      </c>
      <c r="O147" s="58">
        <v>16</v>
      </c>
      <c r="P147" s="127" t="s">
        <v>48</v>
      </c>
      <c r="Q147" s="55">
        <f t="shared" si="23"/>
        <v>0</v>
      </c>
      <c r="U147" s="127"/>
    </row>
    <row r="148" spans="1:21" s="4" customFormat="1" ht="22.5" customHeight="1" hidden="1">
      <c r="A148" s="53">
        <v>126</v>
      </c>
      <c r="B148" s="53" t="s">
        <v>43</v>
      </c>
      <c r="C148" s="53" t="s">
        <v>308</v>
      </c>
      <c r="D148" s="74" t="s">
        <v>316</v>
      </c>
      <c r="E148" s="65" t="s">
        <v>317</v>
      </c>
      <c r="F148" s="53" t="s">
        <v>1</v>
      </c>
      <c r="G148" s="119"/>
      <c r="H148" s="120">
        <v>3.05</v>
      </c>
      <c r="I148" s="55">
        <f t="shared" si="20"/>
        <v>0</v>
      </c>
      <c r="J148" s="56">
        <v>0</v>
      </c>
      <c r="K148" s="54">
        <f t="shared" si="21"/>
        <v>0</v>
      </c>
      <c r="L148" s="56">
        <v>0</v>
      </c>
      <c r="M148" s="54">
        <f t="shared" si="22"/>
        <v>0</v>
      </c>
      <c r="N148" s="57">
        <v>21</v>
      </c>
      <c r="O148" s="58">
        <v>16</v>
      </c>
      <c r="P148" s="127" t="s">
        <v>48</v>
      </c>
      <c r="Q148" s="55">
        <f t="shared" si="23"/>
        <v>0</v>
      </c>
      <c r="U148" s="127"/>
    </row>
    <row r="149" spans="1:21" s="4" customFormat="1" ht="22.5" customHeight="1" hidden="1">
      <c r="A149" s="53">
        <v>127</v>
      </c>
      <c r="B149" s="53" t="s">
        <v>43</v>
      </c>
      <c r="C149" s="53" t="s">
        <v>308</v>
      </c>
      <c r="D149" s="74" t="s">
        <v>318</v>
      </c>
      <c r="E149" s="65" t="s">
        <v>319</v>
      </c>
      <c r="F149" s="53" t="s">
        <v>1</v>
      </c>
      <c r="G149" s="119"/>
      <c r="H149" s="120">
        <v>3.21</v>
      </c>
      <c r="I149" s="55">
        <f t="shared" si="20"/>
        <v>0</v>
      </c>
      <c r="J149" s="56">
        <v>0</v>
      </c>
      <c r="K149" s="54">
        <f t="shared" si="21"/>
        <v>0</v>
      </c>
      <c r="L149" s="56">
        <v>0</v>
      </c>
      <c r="M149" s="54">
        <f t="shared" si="22"/>
        <v>0</v>
      </c>
      <c r="N149" s="57">
        <v>21</v>
      </c>
      <c r="O149" s="58">
        <v>16</v>
      </c>
      <c r="P149" s="127" t="s">
        <v>48</v>
      </c>
      <c r="Q149" s="55">
        <f t="shared" si="23"/>
        <v>0</v>
      </c>
      <c r="U149" s="127"/>
    </row>
    <row r="150" spans="1:21" s="4" customFormat="1" ht="22.5" customHeight="1" hidden="1">
      <c r="A150" s="53">
        <v>128</v>
      </c>
      <c r="B150" s="53" t="s">
        <v>43</v>
      </c>
      <c r="C150" s="53" t="s">
        <v>308</v>
      </c>
      <c r="D150" s="74" t="s">
        <v>320</v>
      </c>
      <c r="E150" s="65" t="s">
        <v>321</v>
      </c>
      <c r="F150" s="53" t="s">
        <v>1</v>
      </c>
      <c r="G150" s="119"/>
      <c r="H150" s="120">
        <v>3.42</v>
      </c>
      <c r="I150" s="55">
        <f t="shared" si="20"/>
        <v>0</v>
      </c>
      <c r="J150" s="56">
        <v>0</v>
      </c>
      <c r="K150" s="54">
        <f t="shared" si="21"/>
        <v>0</v>
      </c>
      <c r="L150" s="56">
        <v>0</v>
      </c>
      <c r="M150" s="54">
        <f t="shared" si="22"/>
        <v>0</v>
      </c>
      <c r="N150" s="57">
        <v>21</v>
      </c>
      <c r="O150" s="58">
        <v>16</v>
      </c>
      <c r="P150" s="127" t="s">
        <v>48</v>
      </c>
      <c r="Q150" s="55">
        <f t="shared" si="23"/>
        <v>0</v>
      </c>
      <c r="U150" s="127"/>
    </row>
    <row r="151" spans="1:17" s="2" customFormat="1" ht="18" customHeight="1" hidden="1">
      <c r="A151" s="99"/>
      <c r="B151" s="30" t="s">
        <v>3</v>
      </c>
      <c r="D151" s="73" t="s">
        <v>322</v>
      </c>
      <c r="E151" s="85" t="s">
        <v>323</v>
      </c>
      <c r="G151" s="121"/>
      <c r="H151" s="121"/>
      <c r="I151" s="31">
        <f>SUM(I152:I160)</f>
        <v>0</v>
      </c>
      <c r="K151" s="32">
        <f>SUM(K152:K160)</f>
        <v>0</v>
      </c>
      <c r="M151" s="32">
        <f>SUM(M152:M160)</f>
        <v>0</v>
      </c>
      <c r="P151" s="2" t="s">
        <v>42</v>
      </c>
      <c r="Q151" s="55"/>
    </row>
    <row r="152" spans="1:21" s="4" customFormat="1" ht="11.25" customHeight="1" hidden="1">
      <c r="A152" s="53">
        <v>24</v>
      </c>
      <c r="B152" s="53" t="s">
        <v>43</v>
      </c>
      <c r="C152" s="53" t="s">
        <v>324</v>
      </c>
      <c r="D152" s="74" t="s">
        <v>325</v>
      </c>
      <c r="E152" s="65" t="s">
        <v>326</v>
      </c>
      <c r="F152" s="53" t="s">
        <v>327</v>
      </c>
      <c r="G152" s="54"/>
      <c r="H152" s="55">
        <v>3500</v>
      </c>
      <c r="I152" s="55">
        <f aca="true" t="shared" si="24" ref="I152:I160">ROUND(G152*H152,2)</f>
        <v>0</v>
      </c>
      <c r="J152" s="56">
        <v>0.00012</v>
      </c>
      <c r="K152" s="54">
        <f aca="true" t="shared" si="25" ref="K152:K160">G152*J152</f>
        <v>0</v>
      </c>
      <c r="L152" s="56">
        <v>0</v>
      </c>
      <c r="M152" s="54">
        <f aca="true" t="shared" si="26" ref="M152:M160">G152*L152</f>
        <v>0</v>
      </c>
      <c r="N152" s="57">
        <v>21</v>
      </c>
      <c r="O152" s="58">
        <v>16</v>
      </c>
      <c r="P152" s="127" t="s">
        <v>48</v>
      </c>
      <c r="Q152" s="55">
        <f t="shared" si="23"/>
        <v>0</v>
      </c>
      <c r="U152" s="127"/>
    </row>
    <row r="153" spans="1:21" s="4" customFormat="1" ht="11.25" customHeight="1" hidden="1">
      <c r="A153" s="53">
        <v>25</v>
      </c>
      <c r="B153" s="53" t="s">
        <v>43</v>
      </c>
      <c r="C153" s="53" t="s">
        <v>324</v>
      </c>
      <c r="D153" s="74" t="s">
        <v>328</v>
      </c>
      <c r="E153" s="65" t="s">
        <v>329</v>
      </c>
      <c r="F153" s="53" t="s">
        <v>327</v>
      </c>
      <c r="G153" s="54"/>
      <c r="H153" s="55">
        <v>100</v>
      </c>
      <c r="I153" s="55">
        <f t="shared" si="24"/>
        <v>0</v>
      </c>
      <c r="J153" s="56">
        <v>0</v>
      </c>
      <c r="K153" s="54">
        <f t="shared" si="25"/>
        <v>0</v>
      </c>
      <c r="L153" s="56">
        <v>0.01946</v>
      </c>
      <c r="M153" s="54">
        <f t="shared" si="26"/>
        <v>0</v>
      </c>
      <c r="N153" s="57">
        <v>21</v>
      </c>
      <c r="O153" s="58">
        <v>16</v>
      </c>
      <c r="P153" s="127" t="s">
        <v>48</v>
      </c>
      <c r="Q153" s="55">
        <f t="shared" si="23"/>
        <v>0</v>
      </c>
      <c r="U153" s="127"/>
    </row>
    <row r="154" spans="1:21" s="4" customFormat="1" ht="11.25" customHeight="1" hidden="1">
      <c r="A154" s="53">
        <v>26</v>
      </c>
      <c r="B154" s="53" t="s">
        <v>43</v>
      </c>
      <c r="C154" s="53" t="s">
        <v>324</v>
      </c>
      <c r="D154" s="74" t="s">
        <v>330</v>
      </c>
      <c r="E154" s="65" t="s">
        <v>331</v>
      </c>
      <c r="F154" s="53" t="s">
        <v>327</v>
      </c>
      <c r="G154" s="54"/>
      <c r="H154" s="55">
        <v>60.2</v>
      </c>
      <c r="I154" s="55">
        <f t="shared" si="24"/>
        <v>0</v>
      </c>
      <c r="J154" s="56">
        <v>0</v>
      </c>
      <c r="K154" s="54">
        <f t="shared" si="25"/>
        <v>0</v>
      </c>
      <c r="L154" s="56">
        <v>0.00156</v>
      </c>
      <c r="M154" s="54">
        <f t="shared" si="26"/>
        <v>0</v>
      </c>
      <c r="N154" s="57">
        <v>21</v>
      </c>
      <c r="O154" s="58">
        <v>16</v>
      </c>
      <c r="P154" s="127" t="s">
        <v>48</v>
      </c>
      <c r="Q154" s="55">
        <f t="shared" si="23"/>
        <v>0</v>
      </c>
      <c r="U154" s="127"/>
    </row>
    <row r="155" spans="1:21" s="4" customFormat="1" ht="11.25" customHeight="1" hidden="1">
      <c r="A155" s="53">
        <v>27</v>
      </c>
      <c r="B155" s="53" t="s">
        <v>43</v>
      </c>
      <c r="C155" s="53" t="s">
        <v>324</v>
      </c>
      <c r="D155" s="74" t="s">
        <v>332</v>
      </c>
      <c r="E155" s="65" t="s">
        <v>333</v>
      </c>
      <c r="F155" s="53" t="s">
        <v>327</v>
      </c>
      <c r="G155" s="54"/>
      <c r="H155" s="55">
        <v>61.6</v>
      </c>
      <c r="I155" s="55">
        <f t="shared" si="24"/>
        <v>0</v>
      </c>
      <c r="J155" s="56">
        <v>0</v>
      </c>
      <c r="K155" s="54">
        <f t="shared" si="25"/>
        <v>0</v>
      </c>
      <c r="L155" s="56">
        <v>0.00086</v>
      </c>
      <c r="M155" s="54">
        <f t="shared" si="26"/>
        <v>0</v>
      </c>
      <c r="N155" s="57">
        <v>21</v>
      </c>
      <c r="O155" s="58">
        <v>16</v>
      </c>
      <c r="P155" s="127" t="s">
        <v>48</v>
      </c>
      <c r="Q155" s="55">
        <f t="shared" si="23"/>
        <v>0</v>
      </c>
      <c r="U155" s="127"/>
    </row>
    <row r="156" spans="1:21" s="4" customFormat="1" ht="11.25" customHeight="1" hidden="1">
      <c r="A156" s="53">
        <v>28</v>
      </c>
      <c r="B156" s="53" t="s">
        <v>43</v>
      </c>
      <c r="C156" s="53" t="s">
        <v>324</v>
      </c>
      <c r="D156" s="74" t="s">
        <v>334</v>
      </c>
      <c r="E156" s="65" t="s">
        <v>335</v>
      </c>
      <c r="F156" s="53" t="s">
        <v>327</v>
      </c>
      <c r="G156" s="54"/>
      <c r="H156" s="55">
        <v>123</v>
      </c>
      <c r="I156" s="55">
        <f t="shared" si="24"/>
        <v>0</v>
      </c>
      <c r="J156" s="56">
        <v>0</v>
      </c>
      <c r="K156" s="54">
        <f t="shared" si="25"/>
        <v>0</v>
      </c>
      <c r="L156" s="56">
        <v>0.00176</v>
      </c>
      <c r="M156" s="54">
        <f t="shared" si="26"/>
        <v>0</v>
      </c>
      <c r="N156" s="57">
        <v>21</v>
      </c>
      <c r="O156" s="58">
        <v>16</v>
      </c>
      <c r="P156" s="127" t="s">
        <v>48</v>
      </c>
      <c r="Q156" s="55">
        <f t="shared" si="23"/>
        <v>0</v>
      </c>
      <c r="U156" s="127"/>
    </row>
    <row r="157" spans="1:21" s="4" customFormat="1" ht="11.25" customHeight="1" hidden="1">
      <c r="A157" s="53">
        <v>27</v>
      </c>
      <c r="B157" s="53" t="s">
        <v>43</v>
      </c>
      <c r="C157" s="53" t="s">
        <v>324</v>
      </c>
      <c r="D157" s="74" t="s">
        <v>336</v>
      </c>
      <c r="E157" s="65" t="s">
        <v>337</v>
      </c>
      <c r="F157" s="53" t="s">
        <v>68</v>
      </c>
      <c r="G157" s="54"/>
      <c r="H157" s="55">
        <v>170</v>
      </c>
      <c r="I157" s="55">
        <f t="shared" si="24"/>
        <v>0</v>
      </c>
      <c r="J157" s="56">
        <v>0.00016</v>
      </c>
      <c r="K157" s="54">
        <f t="shared" si="25"/>
        <v>0</v>
      </c>
      <c r="L157" s="56">
        <v>0</v>
      </c>
      <c r="M157" s="54">
        <f t="shared" si="26"/>
        <v>0</v>
      </c>
      <c r="N157" s="57">
        <v>21</v>
      </c>
      <c r="O157" s="58">
        <v>16</v>
      </c>
      <c r="P157" s="127" t="s">
        <v>48</v>
      </c>
      <c r="Q157" s="55">
        <f t="shared" si="23"/>
        <v>0</v>
      </c>
      <c r="U157" s="127"/>
    </row>
    <row r="158" spans="1:17" s="5" customFormat="1" ht="11.25" customHeight="1" hidden="1">
      <c r="A158" s="53">
        <v>28</v>
      </c>
      <c r="B158" s="53" t="s">
        <v>338</v>
      </c>
      <c r="C158" s="53" t="s">
        <v>339</v>
      </c>
      <c r="D158" s="74" t="s">
        <v>340</v>
      </c>
      <c r="E158" s="65" t="s">
        <v>341</v>
      </c>
      <c r="F158" s="53" t="s">
        <v>68</v>
      </c>
      <c r="G158" s="54"/>
      <c r="H158" s="55">
        <v>1600</v>
      </c>
      <c r="I158" s="55">
        <f t="shared" si="24"/>
        <v>0</v>
      </c>
      <c r="J158" s="56">
        <v>0.0018</v>
      </c>
      <c r="K158" s="54">
        <f t="shared" si="25"/>
        <v>0</v>
      </c>
      <c r="L158" s="56">
        <v>0</v>
      </c>
      <c r="M158" s="54">
        <f t="shared" si="26"/>
        <v>0</v>
      </c>
      <c r="N158" s="57">
        <v>21</v>
      </c>
      <c r="O158" s="64">
        <v>32</v>
      </c>
      <c r="P158" s="5" t="s">
        <v>48</v>
      </c>
      <c r="Q158" s="55">
        <f t="shared" si="23"/>
        <v>0</v>
      </c>
    </row>
    <row r="159" spans="1:21" s="4" customFormat="1" ht="11.25" customHeight="1" hidden="1">
      <c r="A159" s="53">
        <v>31</v>
      </c>
      <c r="B159" s="53" t="s">
        <v>43</v>
      </c>
      <c r="C159" s="53" t="s">
        <v>324</v>
      </c>
      <c r="D159" s="74" t="s">
        <v>342</v>
      </c>
      <c r="E159" s="65" t="s">
        <v>343</v>
      </c>
      <c r="F159" s="53" t="s">
        <v>68</v>
      </c>
      <c r="G159" s="119"/>
      <c r="H159" s="120">
        <v>116</v>
      </c>
      <c r="I159" s="55">
        <f t="shared" si="24"/>
        <v>0</v>
      </c>
      <c r="J159" s="56">
        <v>4E-05</v>
      </c>
      <c r="K159" s="54">
        <f t="shared" si="25"/>
        <v>0</v>
      </c>
      <c r="L159" s="56">
        <v>0</v>
      </c>
      <c r="M159" s="54">
        <f t="shared" si="26"/>
        <v>0</v>
      </c>
      <c r="N159" s="57">
        <v>21</v>
      </c>
      <c r="O159" s="58">
        <v>16</v>
      </c>
      <c r="P159" s="127" t="s">
        <v>48</v>
      </c>
      <c r="Q159" s="55">
        <f t="shared" si="23"/>
        <v>0</v>
      </c>
      <c r="U159" s="127"/>
    </row>
    <row r="160" spans="1:17" s="5" customFormat="1" ht="11.25" customHeight="1" hidden="1">
      <c r="A160" s="53">
        <v>32</v>
      </c>
      <c r="B160" s="59" t="s">
        <v>338</v>
      </c>
      <c r="C160" s="59" t="s">
        <v>339</v>
      </c>
      <c r="D160" s="76" t="s">
        <v>344</v>
      </c>
      <c r="E160" s="87" t="s">
        <v>345</v>
      </c>
      <c r="F160" s="59" t="s">
        <v>68</v>
      </c>
      <c r="G160" s="119"/>
      <c r="H160" s="120">
        <v>0</v>
      </c>
      <c r="I160" s="61">
        <f t="shared" si="24"/>
        <v>0</v>
      </c>
      <c r="J160" s="62">
        <v>0.0018</v>
      </c>
      <c r="K160" s="60">
        <f t="shared" si="25"/>
        <v>0</v>
      </c>
      <c r="L160" s="62">
        <v>0</v>
      </c>
      <c r="M160" s="60">
        <f t="shared" si="26"/>
        <v>0</v>
      </c>
      <c r="N160" s="63">
        <v>21</v>
      </c>
      <c r="O160" s="64">
        <v>32</v>
      </c>
      <c r="P160" s="5" t="s">
        <v>48</v>
      </c>
      <c r="Q160" s="55">
        <f t="shared" si="23"/>
        <v>0</v>
      </c>
    </row>
    <row r="161" spans="1:17" s="2" customFormat="1" ht="11.25" customHeight="1" hidden="1">
      <c r="A161" s="53"/>
      <c r="B161" s="30" t="s">
        <v>3</v>
      </c>
      <c r="D161" s="73" t="s">
        <v>346</v>
      </c>
      <c r="E161" s="85" t="s">
        <v>347</v>
      </c>
      <c r="G161" s="119"/>
      <c r="H161" s="121"/>
      <c r="I161" s="31">
        <f>SUM(I162:I196)</f>
        <v>0</v>
      </c>
      <c r="K161" s="32">
        <f>SUM(K162:K196)</f>
        <v>0</v>
      </c>
      <c r="M161" s="32">
        <f>SUM(M162:M196)</f>
        <v>0</v>
      </c>
      <c r="P161" s="2" t="s">
        <v>42</v>
      </c>
      <c r="Q161" s="55">
        <f t="shared" si="23"/>
        <v>0</v>
      </c>
    </row>
    <row r="162" spans="1:21" s="4" customFormat="1" ht="11.25" customHeight="1" hidden="1">
      <c r="A162" s="53">
        <v>34</v>
      </c>
      <c r="B162" s="53" t="s">
        <v>43</v>
      </c>
      <c r="C162" s="53" t="s">
        <v>346</v>
      </c>
      <c r="D162" s="74" t="s">
        <v>348</v>
      </c>
      <c r="E162" s="65" t="s">
        <v>349</v>
      </c>
      <c r="F162" s="53" t="s">
        <v>68</v>
      </c>
      <c r="G162" s="119"/>
      <c r="H162" s="120">
        <v>159</v>
      </c>
      <c r="I162" s="55">
        <f aca="true" t="shared" si="27" ref="I162:I196">ROUND(G162*H162,2)</f>
        <v>0</v>
      </c>
      <c r="J162" s="56">
        <v>2E-05</v>
      </c>
      <c r="K162" s="54">
        <f aca="true" t="shared" si="28" ref="K162:K196">G162*J162</f>
        <v>0</v>
      </c>
      <c r="L162" s="56">
        <v>0</v>
      </c>
      <c r="M162" s="54">
        <f aca="true" t="shared" si="29" ref="M162:M196">G162*L162</f>
        <v>0</v>
      </c>
      <c r="N162" s="57">
        <v>21</v>
      </c>
      <c r="O162" s="58">
        <v>16</v>
      </c>
      <c r="P162" s="127" t="s">
        <v>48</v>
      </c>
      <c r="Q162" s="55">
        <f t="shared" si="23"/>
        <v>0</v>
      </c>
      <c r="U162" s="127"/>
    </row>
    <row r="163" spans="1:21" s="4" customFormat="1" ht="11.25" customHeight="1" hidden="1">
      <c r="A163" s="53">
        <v>35</v>
      </c>
      <c r="B163" s="53" t="s">
        <v>43</v>
      </c>
      <c r="C163" s="53" t="s">
        <v>346</v>
      </c>
      <c r="D163" s="74" t="s">
        <v>350</v>
      </c>
      <c r="E163" s="65" t="s">
        <v>351</v>
      </c>
      <c r="F163" s="53" t="s">
        <v>68</v>
      </c>
      <c r="G163" s="119"/>
      <c r="H163" s="120">
        <v>366</v>
      </c>
      <c r="I163" s="55">
        <f t="shared" si="27"/>
        <v>0</v>
      </c>
      <c r="J163" s="56">
        <v>7E-05</v>
      </c>
      <c r="K163" s="54">
        <f t="shared" si="28"/>
        <v>0</v>
      </c>
      <c r="L163" s="56">
        <v>0</v>
      </c>
      <c r="M163" s="54">
        <f t="shared" si="29"/>
        <v>0</v>
      </c>
      <c r="N163" s="57">
        <v>21</v>
      </c>
      <c r="O163" s="58">
        <v>16</v>
      </c>
      <c r="P163" s="127" t="s">
        <v>48</v>
      </c>
      <c r="Q163" s="55">
        <f t="shared" si="23"/>
        <v>0</v>
      </c>
      <c r="U163" s="127"/>
    </row>
    <row r="164" spans="1:21" s="4" customFormat="1" ht="11.25" customHeight="1" hidden="1">
      <c r="A164" s="53">
        <v>36</v>
      </c>
      <c r="B164" s="53" t="s">
        <v>43</v>
      </c>
      <c r="C164" s="53" t="s">
        <v>346</v>
      </c>
      <c r="D164" s="74" t="s">
        <v>352</v>
      </c>
      <c r="E164" s="65" t="s">
        <v>353</v>
      </c>
      <c r="F164" s="53" t="s">
        <v>68</v>
      </c>
      <c r="G164" s="119"/>
      <c r="H164" s="120">
        <v>606</v>
      </c>
      <c r="I164" s="55">
        <f t="shared" si="27"/>
        <v>0</v>
      </c>
      <c r="J164" s="56">
        <v>0.00014</v>
      </c>
      <c r="K164" s="54">
        <f t="shared" si="28"/>
        <v>0</v>
      </c>
      <c r="L164" s="56">
        <v>0</v>
      </c>
      <c r="M164" s="54">
        <f t="shared" si="29"/>
        <v>0</v>
      </c>
      <c r="N164" s="57">
        <v>21</v>
      </c>
      <c r="O164" s="58">
        <v>16</v>
      </c>
      <c r="P164" s="127" t="s">
        <v>48</v>
      </c>
      <c r="Q164" s="55">
        <f t="shared" si="23"/>
        <v>0</v>
      </c>
      <c r="U164" s="127"/>
    </row>
    <row r="165" spans="1:21" s="4" customFormat="1" ht="11.25" customHeight="1" hidden="1">
      <c r="A165" s="53">
        <v>37</v>
      </c>
      <c r="B165" s="53" t="s">
        <v>43</v>
      </c>
      <c r="C165" s="53" t="s">
        <v>346</v>
      </c>
      <c r="D165" s="74" t="s">
        <v>354</v>
      </c>
      <c r="E165" s="65" t="s">
        <v>355</v>
      </c>
      <c r="F165" s="53" t="s">
        <v>68</v>
      </c>
      <c r="G165" s="119"/>
      <c r="H165" s="120">
        <v>962</v>
      </c>
      <c r="I165" s="55">
        <f t="shared" si="27"/>
        <v>0</v>
      </c>
      <c r="J165" s="56">
        <v>0.00028</v>
      </c>
      <c r="K165" s="54">
        <f t="shared" si="28"/>
        <v>0</v>
      </c>
      <c r="L165" s="56">
        <v>0</v>
      </c>
      <c r="M165" s="54">
        <f t="shared" si="29"/>
        <v>0</v>
      </c>
      <c r="N165" s="57">
        <v>21</v>
      </c>
      <c r="O165" s="58">
        <v>16</v>
      </c>
      <c r="P165" s="127" t="s">
        <v>48</v>
      </c>
      <c r="Q165" s="55">
        <f t="shared" si="23"/>
        <v>0</v>
      </c>
      <c r="U165" s="127"/>
    </row>
    <row r="166" spans="1:17" s="5" customFormat="1" ht="11.25" customHeight="1" hidden="1">
      <c r="A166" s="53">
        <v>38</v>
      </c>
      <c r="B166" s="59" t="s">
        <v>338</v>
      </c>
      <c r="C166" s="59" t="s">
        <v>339</v>
      </c>
      <c r="D166" s="76" t="s">
        <v>356</v>
      </c>
      <c r="E166" s="87" t="s">
        <v>357</v>
      </c>
      <c r="F166" s="59" t="s">
        <v>47</v>
      </c>
      <c r="G166" s="119"/>
      <c r="H166" s="120">
        <v>0</v>
      </c>
      <c r="I166" s="61">
        <f t="shared" si="27"/>
        <v>0</v>
      </c>
      <c r="J166" s="62">
        <v>0.01575</v>
      </c>
      <c r="K166" s="60">
        <f t="shared" si="28"/>
        <v>0</v>
      </c>
      <c r="L166" s="62">
        <v>0</v>
      </c>
      <c r="M166" s="60">
        <f t="shared" si="29"/>
        <v>0</v>
      </c>
      <c r="N166" s="63">
        <v>21</v>
      </c>
      <c r="O166" s="64">
        <v>32</v>
      </c>
      <c r="P166" s="5" t="s">
        <v>48</v>
      </c>
      <c r="Q166" s="55">
        <f t="shared" si="23"/>
        <v>0</v>
      </c>
    </row>
    <row r="167" spans="1:21" s="4" customFormat="1" ht="11.25" customHeight="1" hidden="1">
      <c r="A167" s="53">
        <v>39</v>
      </c>
      <c r="B167" s="53" t="s">
        <v>43</v>
      </c>
      <c r="C167" s="53" t="s">
        <v>346</v>
      </c>
      <c r="D167" s="74" t="s">
        <v>358</v>
      </c>
      <c r="E167" s="65" t="s">
        <v>359</v>
      </c>
      <c r="F167" s="53" t="s">
        <v>47</v>
      </c>
      <c r="G167" s="119"/>
      <c r="H167" s="120">
        <v>55.5</v>
      </c>
      <c r="I167" s="55">
        <f t="shared" si="27"/>
        <v>0</v>
      </c>
      <c r="J167" s="56">
        <v>0</v>
      </c>
      <c r="K167" s="54">
        <f t="shared" si="28"/>
        <v>0</v>
      </c>
      <c r="L167" s="56">
        <v>0.025</v>
      </c>
      <c r="M167" s="54">
        <f t="shared" si="29"/>
        <v>0</v>
      </c>
      <c r="N167" s="57">
        <v>21</v>
      </c>
      <c r="O167" s="58">
        <v>16</v>
      </c>
      <c r="P167" s="127" t="s">
        <v>48</v>
      </c>
      <c r="Q167" s="55">
        <f t="shared" si="23"/>
        <v>0</v>
      </c>
      <c r="U167" s="127"/>
    </row>
    <row r="168" spans="1:21" s="4" customFormat="1" ht="11.25" customHeight="1" hidden="1">
      <c r="A168" s="53">
        <v>29</v>
      </c>
      <c r="B168" s="53" t="s">
        <v>43</v>
      </c>
      <c r="C168" s="53" t="s">
        <v>346</v>
      </c>
      <c r="D168" s="74" t="s">
        <v>360</v>
      </c>
      <c r="E168" s="65" t="s">
        <v>361</v>
      </c>
      <c r="F168" s="53" t="s">
        <v>47</v>
      </c>
      <c r="G168" s="54"/>
      <c r="H168" s="55">
        <v>66.6</v>
      </c>
      <c r="I168" s="55">
        <f t="shared" si="27"/>
        <v>0</v>
      </c>
      <c r="J168" s="56">
        <v>0</v>
      </c>
      <c r="K168" s="54">
        <f t="shared" si="28"/>
        <v>0</v>
      </c>
      <c r="L168" s="56">
        <v>0.015</v>
      </c>
      <c r="M168" s="54">
        <f t="shared" si="29"/>
        <v>0</v>
      </c>
      <c r="N168" s="57">
        <v>21</v>
      </c>
      <c r="O168" s="58">
        <v>16</v>
      </c>
      <c r="P168" s="127" t="s">
        <v>48</v>
      </c>
      <c r="Q168" s="55">
        <f t="shared" si="23"/>
        <v>0</v>
      </c>
      <c r="U168" s="127"/>
    </row>
    <row r="169" spans="1:21" s="4" customFormat="1" ht="11.25" customHeight="1" hidden="1">
      <c r="A169" s="53">
        <v>41</v>
      </c>
      <c r="B169" s="53" t="s">
        <v>43</v>
      </c>
      <c r="C169" s="53" t="s">
        <v>346</v>
      </c>
      <c r="D169" s="74" t="s">
        <v>362</v>
      </c>
      <c r="E169" s="65" t="s">
        <v>363</v>
      </c>
      <c r="F169" s="53" t="s">
        <v>47</v>
      </c>
      <c r="G169" s="119"/>
      <c r="H169" s="120">
        <v>52.7</v>
      </c>
      <c r="I169" s="55">
        <f t="shared" si="27"/>
        <v>0</v>
      </c>
      <c r="J169" s="56">
        <v>0</v>
      </c>
      <c r="K169" s="54">
        <f t="shared" si="28"/>
        <v>0</v>
      </c>
      <c r="L169" s="56">
        <v>0.015</v>
      </c>
      <c r="M169" s="54">
        <f t="shared" si="29"/>
        <v>0</v>
      </c>
      <c r="N169" s="57">
        <v>21</v>
      </c>
      <c r="O169" s="58">
        <v>16</v>
      </c>
      <c r="P169" s="127" t="s">
        <v>48</v>
      </c>
      <c r="Q169" s="55">
        <f t="shared" si="23"/>
        <v>0</v>
      </c>
      <c r="U169" s="127"/>
    </row>
    <row r="170" spans="1:21" s="4" customFormat="1" ht="11.25" customHeight="1" hidden="1">
      <c r="A170" s="53">
        <v>42</v>
      </c>
      <c r="B170" s="53" t="s">
        <v>43</v>
      </c>
      <c r="C170" s="53" t="s">
        <v>346</v>
      </c>
      <c r="D170" s="74" t="s">
        <v>364</v>
      </c>
      <c r="E170" s="65" t="s">
        <v>365</v>
      </c>
      <c r="F170" s="53" t="s">
        <v>47</v>
      </c>
      <c r="G170" s="119"/>
      <c r="H170" s="120">
        <v>63.8</v>
      </c>
      <c r="I170" s="55">
        <f t="shared" si="27"/>
        <v>0</v>
      </c>
      <c r="J170" s="56">
        <v>0</v>
      </c>
      <c r="K170" s="54">
        <f t="shared" si="28"/>
        <v>0</v>
      </c>
      <c r="L170" s="56">
        <v>0.015</v>
      </c>
      <c r="M170" s="54">
        <f t="shared" si="29"/>
        <v>0</v>
      </c>
      <c r="N170" s="57">
        <v>21</v>
      </c>
      <c r="O170" s="58">
        <v>16</v>
      </c>
      <c r="P170" s="127" t="s">
        <v>48</v>
      </c>
      <c r="Q170" s="55">
        <f t="shared" si="23"/>
        <v>0</v>
      </c>
      <c r="U170" s="127"/>
    </row>
    <row r="171" spans="1:21" s="4" customFormat="1" ht="11.25" customHeight="1" hidden="1">
      <c r="A171" s="53">
        <v>43</v>
      </c>
      <c r="B171" s="53" t="s">
        <v>43</v>
      </c>
      <c r="C171" s="53" t="s">
        <v>346</v>
      </c>
      <c r="D171" s="74" t="s">
        <v>366</v>
      </c>
      <c r="E171" s="65" t="s">
        <v>367</v>
      </c>
      <c r="F171" s="53" t="s">
        <v>47</v>
      </c>
      <c r="G171" s="119"/>
      <c r="H171" s="120">
        <v>52.7</v>
      </c>
      <c r="I171" s="55">
        <f t="shared" si="27"/>
        <v>0</v>
      </c>
      <c r="J171" s="56">
        <v>0</v>
      </c>
      <c r="K171" s="54">
        <f t="shared" si="28"/>
        <v>0</v>
      </c>
      <c r="L171" s="56">
        <v>0.02</v>
      </c>
      <c r="M171" s="54">
        <f t="shared" si="29"/>
        <v>0</v>
      </c>
      <c r="N171" s="57">
        <v>21</v>
      </c>
      <c r="O171" s="58">
        <v>16</v>
      </c>
      <c r="P171" s="127" t="s">
        <v>48</v>
      </c>
      <c r="Q171" s="55">
        <f t="shared" si="23"/>
        <v>0</v>
      </c>
      <c r="U171" s="127"/>
    </row>
    <row r="172" spans="1:21" s="4" customFormat="1" ht="11.25" customHeight="1" hidden="1">
      <c r="A172" s="53">
        <v>44</v>
      </c>
      <c r="B172" s="53" t="s">
        <v>43</v>
      </c>
      <c r="C172" s="53" t="s">
        <v>346</v>
      </c>
      <c r="D172" s="74" t="s">
        <v>368</v>
      </c>
      <c r="E172" s="65" t="s">
        <v>369</v>
      </c>
      <c r="F172" s="53" t="s">
        <v>47</v>
      </c>
      <c r="G172" s="119"/>
      <c r="H172" s="120">
        <v>63.8</v>
      </c>
      <c r="I172" s="55">
        <f t="shared" si="27"/>
        <v>0</v>
      </c>
      <c r="J172" s="56">
        <v>0</v>
      </c>
      <c r="K172" s="54">
        <f t="shared" si="28"/>
        <v>0</v>
      </c>
      <c r="L172" s="56">
        <v>0.02</v>
      </c>
      <c r="M172" s="54">
        <f t="shared" si="29"/>
        <v>0</v>
      </c>
      <c r="N172" s="57">
        <v>21</v>
      </c>
      <c r="O172" s="58">
        <v>16</v>
      </c>
      <c r="P172" s="127" t="s">
        <v>48</v>
      </c>
      <c r="Q172" s="55">
        <f t="shared" si="23"/>
        <v>0</v>
      </c>
      <c r="U172" s="127"/>
    </row>
    <row r="173" spans="1:21" s="4" customFormat="1" ht="22.5" customHeight="1" hidden="1">
      <c r="A173" s="53">
        <v>45</v>
      </c>
      <c r="B173" s="53" t="s">
        <v>43</v>
      </c>
      <c r="C173" s="53" t="s">
        <v>346</v>
      </c>
      <c r="D173" s="74" t="s">
        <v>370</v>
      </c>
      <c r="E173" s="65" t="s">
        <v>371</v>
      </c>
      <c r="F173" s="53" t="s">
        <v>47</v>
      </c>
      <c r="G173" s="119"/>
      <c r="H173" s="120">
        <v>688</v>
      </c>
      <c r="I173" s="55">
        <f t="shared" si="27"/>
        <v>0</v>
      </c>
      <c r="J173" s="56">
        <v>0.01063</v>
      </c>
      <c r="K173" s="54">
        <f t="shared" si="28"/>
        <v>0</v>
      </c>
      <c r="L173" s="56">
        <v>0</v>
      </c>
      <c r="M173" s="54">
        <f t="shared" si="29"/>
        <v>0</v>
      </c>
      <c r="N173" s="57">
        <v>21</v>
      </c>
      <c r="O173" s="58">
        <v>16</v>
      </c>
      <c r="P173" s="127" t="s">
        <v>48</v>
      </c>
      <c r="Q173" s="55">
        <f t="shared" si="23"/>
        <v>0</v>
      </c>
      <c r="U173" s="127"/>
    </row>
    <row r="174" spans="1:21" s="4" customFormat="1" ht="22.5" customHeight="1" hidden="1">
      <c r="A174" s="53">
        <v>46</v>
      </c>
      <c r="B174" s="53" t="s">
        <v>43</v>
      </c>
      <c r="C174" s="53" t="s">
        <v>346</v>
      </c>
      <c r="D174" s="74" t="s">
        <v>372</v>
      </c>
      <c r="E174" s="65" t="s">
        <v>373</v>
      </c>
      <c r="F174" s="53" t="s">
        <v>47</v>
      </c>
      <c r="G174" s="119"/>
      <c r="H174" s="120">
        <v>523</v>
      </c>
      <c r="I174" s="55">
        <f t="shared" si="27"/>
        <v>0</v>
      </c>
      <c r="J174" s="56">
        <v>0.00965</v>
      </c>
      <c r="K174" s="54">
        <f t="shared" si="28"/>
        <v>0</v>
      </c>
      <c r="L174" s="56">
        <v>0</v>
      </c>
      <c r="M174" s="54">
        <f t="shared" si="29"/>
        <v>0</v>
      </c>
      <c r="N174" s="57">
        <v>21</v>
      </c>
      <c r="O174" s="58">
        <v>16</v>
      </c>
      <c r="P174" s="127" t="s">
        <v>48</v>
      </c>
      <c r="Q174" s="55">
        <f t="shared" si="23"/>
        <v>0</v>
      </c>
      <c r="U174" s="127"/>
    </row>
    <row r="175" spans="1:21" s="4" customFormat="1" ht="22.5" customHeight="1" hidden="1">
      <c r="A175" s="53">
        <v>47</v>
      </c>
      <c r="B175" s="53" t="s">
        <v>43</v>
      </c>
      <c r="C175" s="53" t="s">
        <v>346</v>
      </c>
      <c r="D175" s="74" t="s">
        <v>374</v>
      </c>
      <c r="E175" s="65" t="s">
        <v>375</v>
      </c>
      <c r="F175" s="53" t="s">
        <v>47</v>
      </c>
      <c r="G175" s="119"/>
      <c r="H175" s="120">
        <v>539</v>
      </c>
      <c r="I175" s="55">
        <f t="shared" si="27"/>
        <v>0</v>
      </c>
      <c r="J175" s="56">
        <v>0.00974</v>
      </c>
      <c r="K175" s="54">
        <f t="shared" si="28"/>
        <v>0</v>
      </c>
      <c r="L175" s="56">
        <v>0</v>
      </c>
      <c r="M175" s="54">
        <f t="shared" si="29"/>
        <v>0</v>
      </c>
      <c r="N175" s="57">
        <v>21</v>
      </c>
      <c r="O175" s="58">
        <v>16</v>
      </c>
      <c r="P175" s="127" t="s">
        <v>48</v>
      </c>
      <c r="Q175" s="55">
        <f t="shared" si="23"/>
        <v>0</v>
      </c>
      <c r="U175" s="127"/>
    </row>
    <row r="176" spans="1:17" s="5" customFormat="1" ht="11.25" customHeight="1" hidden="1">
      <c r="A176" s="53">
        <v>48</v>
      </c>
      <c r="B176" s="59" t="s">
        <v>338</v>
      </c>
      <c r="C176" s="59" t="s">
        <v>339</v>
      </c>
      <c r="D176" s="76" t="s">
        <v>376</v>
      </c>
      <c r="E176" s="87" t="s">
        <v>377</v>
      </c>
      <c r="F176" s="59" t="s">
        <v>47</v>
      </c>
      <c r="G176" s="119"/>
      <c r="H176" s="120">
        <v>0</v>
      </c>
      <c r="I176" s="61">
        <f t="shared" si="27"/>
        <v>0</v>
      </c>
      <c r="J176" s="62">
        <v>0.006</v>
      </c>
      <c r="K176" s="60">
        <f t="shared" si="28"/>
        <v>0</v>
      </c>
      <c r="L176" s="62">
        <v>0</v>
      </c>
      <c r="M176" s="60">
        <f t="shared" si="29"/>
        <v>0</v>
      </c>
      <c r="N176" s="63">
        <v>21</v>
      </c>
      <c r="O176" s="64">
        <v>32</v>
      </c>
      <c r="P176" s="5" t="s">
        <v>48</v>
      </c>
      <c r="Q176" s="55">
        <f t="shared" si="23"/>
        <v>0</v>
      </c>
    </row>
    <row r="177" spans="1:21" s="4" customFormat="1" ht="22.5" customHeight="1" hidden="1">
      <c r="A177" s="53">
        <v>49</v>
      </c>
      <c r="B177" s="53" t="s">
        <v>43</v>
      </c>
      <c r="C177" s="53" t="s">
        <v>346</v>
      </c>
      <c r="D177" s="74" t="s">
        <v>378</v>
      </c>
      <c r="E177" s="65" t="s">
        <v>379</v>
      </c>
      <c r="F177" s="53" t="s">
        <v>47</v>
      </c>
      <c r="G177" s="119"/>
      <c r="H177" s="120">
        <v>222</v>
      </c>
      <c r="I177" s="55">
        <f t="shared" si="27"/>
        <v>0</v>
      </c>
      <c r="J177" s="56">
        <v>0.00013</v>
      </c>
      <c r="K177" s="54">
        <f t="shared" si="28"/>
        <v>0</v>
      </c>
      <c r="L177" s="56">
        <v>0</v>
      </c>
      <c r="M177" s="54">
        <f t="shared" si="29"/>
        <v>0</v>
      </c>
      <c r="N177" s="57">
        <v>21</v>
      </c>
      <c r="O177" s="58">
        <v>16</v>
      </c>
      <c r="P177" s="127" t="s">
        <v>48</v>
      </c>
      <c r="Q177" s="55">
        <f t="shared" si="23"/>
        <v>0</v>
      </c>
      <c r="U177" s="127"/>
    </row>
    <row r="178" spans="1:17" s="5" customFormat="1" ht="11.25" customHeight="1" hidden="1">
      <c r="A178" s="53">
        <v>50</v>
      </c>
      <c r="B178" s="59" t="s">
        <v>338</v>
      </c>
      <c r="C178" s="59" t="s">
        <v>339</v>
      </c>
      <c r="D178" s="76" t="s">
        <v>380</v>
      </c>
      <c r="E178" s="87" t="s">
        <v>381</v>
      </c>
      <c r="F178" s="59" t="s">
        <v>47</v>
      </c>
      <c r="G178" s="119"/>
      <c r="H178" s="120">
        <v>0</v>
      </c>
      <c r="I178" s="61">
        <f t="shared" si="27"/>
        <v>0</v>
      </c>
      <c r="J178" s="62">
        <v>0.0083</v>
      </c>
      <c r="K178" s="60">
        <f t="shared" si="28"/>
        <v>0</v>
      </c>
      <c r="L178" s="62">
        <v>0</v>
      </c>
      <c r="M178" s="60">
        <f t="shared" si="29"/>
        <v>0</v>
      </c>
      <c r="N178" s="63">
        <v>21</v>
      </c>
      <c r="O178" s="64">
        <v>32</v>
      </c>
      <c r="P178" s="5" t="s">
        <v>48</v>
      </c>
      <c r="Q178" s="55">
        <f t="shared" si="23"/>
        <v>0</v>
      </c>
    </row>
    <row r="179" spans="1:21" s="4" customFormat="1" ht="11.25" customHeight="1" hidden="1">
      <c r="A179" s="53">
        <v>51</v>
      </c>
      <c r="B179" s="53" t="s">
        <v>43</v>
      </c>
      <c r="C179" s="53" t="s">
        <v>346</v>
      </c>
      <c r="D179" s="74" t="s">
        <v>382</v>
      </c>
      <c r="E179" s="65" t="s">
        <v>383</v>
      </c>
      <c r="F179" s="53" t="s">
        <v>47</v>
      </c>
      <c r="G179" s="119"/>
      <c r="H179" s="120">
        <v>27.7</v>
      </c>
      <c r="I179" s="55">
        <f t="shared" si="27"/>
        <v>0</v>
      </c>
      <c r="J179" s="56">
        <v>0</v>
      </c>
      <c r="K179" s="54">
        <f t="shared" si="28"/>
        <v>0</v>
      </c>
      <c r="L179" s="56">
        <v>0.0071</v>
      </c>
      <c r="M179" s="54">
        <f t="shared" si="29"/>
        <v>0</v>
      </c>
      <c r="N179" s="57">
        <v>21</v>
      </c>
      <c r="O179" s="58">
        <v>16</v>
      </c>
      <c r="P179" s="127" t="s">
        <v>48</v>
      </c>
      <c r="Q179" s="55">
        <f t="shared" si="23"/>
        <v>0</v>
      </c>
      <c r="U179" s="127"/>
    </row>
    <row r="180" spans="1:21" s="4" customFormat="1" ht="11.25" customHeight="1" hidden="1">
      <c r="A180" s="53">
        <v>52</v>
      </c>
      <c r="B180" s="53" t="s">
        <v>43</v>
      </c>
      <c r="C180" s="53" t="s">
        <v>346</v>
      </c>
      <c r="D180" s="74" t="s">
        <v>384</v>
      </c>
      <c r="E180" s="65" t="s">
        <v>385</v>
      </c>
      <c r="F180" s="53" t="s">
        <v>47</v>
      </c>
      <c r="G180" s="119"/>
      <c r="H180" s="120">
        <v>22.2</v>
      </c>
      <c r="I180" s="55">
        <f t="shared" si="27"/>
        <v>0</v>
      </c>
      <c r="J180" s="56">
        <v>0</v>
      </c>
      <c r="K180" s="54">
        <f t="shared" si="28"/>
        <v>0</v>
      </c>
      <c r="L180" s="56">
        <v>0.007</v>
      </c>
      <c r="M180" s="54">
        <f t="shared" si="29"/>
        <v>0</v>
      </c>
      <c r="N180" s="57">
        <v>21</v>
      </c>
      <c r="O180" s="58">
        <v>16</v>
      </c>
      <c r="P180" s="127" t="s">
        <v>48</v>
      </c>
      <c r="Q180" s="55">
        <f t="shared" si="23"/>
        <v>0</v>
      </c>
      <c r="U180" s="127"/>
    </row>
    <row r="181" spans="1:21" s="4" customFormat="1" ht="22.5" customHeight="1" hidden="1">
      <c r="A181" s="53">
        <v>53</v>
      </c>
      <c r="B181" s="53" t="s">
        <v>43</v>
      </c>
      <c r="C181" s="53" t="s">
        <v>346</v>
      </c>
      <c r="D181" s="74" t="s">
        <v>386</v>
      </c>
      <c r="E181" s="65" t="s">
        <v>387</v>
      </c>
      <c r="F181" s="53" t="s">
        <v>68</v>
      </c>
      <c r="G181" s="119"/>
      <c r="H181" s="120">
        <v>48.7</v>
      </c>
      <c r="I181" s="55">
        <f t="shared" si="27"/>
        <v>0</v>
      </c>
      <c r="J181" s="56">
        <v>5E-05</v>
      </c>
      <c r="K181" s="54">
        <f t="shared" si="28"/>
        <v>0</v>
      </c>
      <c r="L181" s="56">
        <v>0</v>
      </c>
      <c r="M181" s="54">
        <f t="shared" si="29"/>
        <v>0</v>
      </c>
      <c r="N181" s="57">
        <v>21</v>
      </c>
      <c r="O181" s="58">
        <v>16</v>
      </c>
      <c r="P181" s="127" t="s">
        <v>48</v>
      </c>
      <c r="Q181" s="55">
        <f t="shared" si="23"/>
        <v>0</v>
      </c>
      <c r="U181" s="127"/>
    </row>
    <row r="182" spans="1:21" s="4" customFormat="1" ht="11.25" customHeight="1" hidden="1">
      <c r="A182" s="53">
        <v>54</v>
      </c>
      <c r="B182" s="53" t="s">
        <v>43</v>
      </c>
      <c r="C182" s="53" t="s">
        <v>346</v>
      </c>
      <c r="D182" s="74" t="s">
        <v>388</v>
      </c>
      <c r="E182" s="65" t="s">
        <v>389</v>
      </c>
      <c r="F182" s="53" t="s">
        <v>68</v>
      </c>
      <c r="G182" s="119"/>
      <c r="H182" s="120">
        <v>45.6</v>
      </c>
      <c r="I182" s="55">
        <f t="shared" si="27"/>
        <v>0</v>
      </c>
      <c r="J182" s="56">
        <v>5E-05</v>
      </c>
      <c r="K182" s="54">
        <f t="shared" si="28"/>
        <v>0</v>
      </c>
      <c r="L182" s="56">
        <v>0</v>
      </c>
      <c r="M182" s="54">
        <f t="shared" si="29"/>
        <v>0</v>
      </c>
      <c r="N182" s="57">
        <v>21</v>
      </c>
      <c r="O182" s="58">
        <v>16</v>
      </c>
      <c r="P182" s="127" t="s">
        <v>48</v>
      </c>
      <c r="Q182" s="55">
        <f t="shared" si="23"/>
        <v>0</v>
      </c>
      <c r="U182" s="127"/>
    </row>
    <row r="183" spans="1:21" s="4" customFormat="1" ht="11.25" customHeight="1" hidden="1">
      <c r="A183" s="53">
        <v>55</v>
      </c>
      <c r="B183" s="53" t="s">
        <v>43</v>
      </c>
      <c r="C183" s="53" t="s">
        <v>346</v>
      </c>
      <c r="D183" s="74" t="s">
        <v>390</v>
      </c>
      <c r="E183" s="65" t="s">
        <v>391</v>
      </c>
      <c r="F183" s="53" t="s">
        <v>47</v>
      </c>
      <c r="G183" s="119"/>
      <c r="H183" s="120">
        <v>40.4</v>
      </c>
      <c r="I183" s="55">
        <f t="shared" si="27"/>
        <v>0</v>
      </c>
      <c r="J183" s="56">
        <v>1E-05</v>
      </c>
      <c r="K183" s="54">
        <f t="shared" si="28"/>
        <v>0</v>
      </c>
      <c r="L183" s="56">
        <v>0</v>
      </c>
      <c r="M183" s="54">
        <f t="shared" si="29"/>
        <v>0</v>
      </c>
      <c r="N183" s="57">
        <v>21</v>
      </c>
      <c r="O183" s="58">
        <v>16</v>
      </c>
      <c r="P183" s="127" t="s">
        <v>48</v>
      </c>
      <c r="Q183" s="55">
        <f t="shared" si="23"/>
        <v>0</v>
      </c>
      <c r="U183" s="127"/>
    </row>
    <row r="184" spans="1:21" s="4" customFormat="1" ht="11.25" customHeight="1" hidden="1">
      <c r="A184" s="53">
        <v>56</v>
      </c>
      <c r="B184" s="53" t="s">
        <v>43</v>
      </c>
      <c r="C184" s="53" t="s">
        <v>346</v>
      </c>
      <c r="D184" s="74" t="s">
        <v>392</v>
      </c>
      <c r="E184" s="65" t="s">
        <v>393</v>
      </c>
      <c r="F184" s="53" t="s">
        <v>47</v>
      </c>
      <c r="G184" s="119"/>
      <c r="H184" s="120">
        <v>29.3</v>
      </c>
      <c r="I184" s="55">
        <f t="shared" si="27"/>
        <v>0</v>
      </c>
      <c r="J184" s="56">
        <v>1E-05</v>
      </c>
      <c r="K184" s="54">
        <f t="shared" si="28"/>
        <v>0</v>
      </c>
      <c r="L184" s="56">
        <v>0</v>
      </c>
      <c r="M184" s="54">
        <f t="shared" si="29"/>
        <v>0</v>
      </c>
      <c r="N184" s="57">
        <v>21</v>
      </c>
      <c r="O184" s="58">
        <v>16</v>
      </c>
      <c r="P184" s="127" t="s">
        <v>48</v>
      </c>
      <c r="Q184" s="55">
        <f t="shared" si="23"/>
        <v>0</v>
      </c>
      <c r="U184" s="127"/>
    </row>
    <row r="185" spans="1:21" s="4" customFormat="1" ht="11.25" customHeight="1" hidden="1">
      <c r="A185" s="53">
        <v>57</v>
      </c>
      <c r="B185" s="53" t="s">
        <v>43</v>
      </c>
      <c r="C185" s="53" t="s">
        <v>346</v>
      </c>
      <c r="D185" s="74" t="s">
        <v>394</v>
      </c>
      <c r="E185" s="65" t="s">
        <v>395</v>
      </c>
      <c r="F185" s="53" t="s">
        <v>47</v>
      </c>
      <c r="G185" s="119"/>
      <c r="H185" s="120">
        <v>152</v>
      </c>
      <c r="I185" s="55">
        <f t="shared" si="27"/>
        <v>0</v>
      </c>
      <c r="J185" s="56">
        <v>0.00018</v>
      </c>
      <c r="K185" s="54">
        <f t="shared" si="28"/>
        <v>0</v>
      </c>
      <c r="L185" s="56">
        <v>0</v>
      </c>
      <c r="M185" s="54">
        <f t="shared" si="29"/>
        <v>0</v>
      </c>
      <c r="N185" s="57">
        <v>21</v>
      </c>
      <c r="O185" s="58">
        <v>16</v>
      </c>
      <c r="P185" s="127" t="s">
        <v>48</v>
      </c>
      <c r="Q185" s="55">
        <f t="shared" si="23"/>
        <v>0</v>
      </c>
      <c r="U185" s="127"/>
    </row>
    <row r="186" spans="1:21" s="4" customFormat="1" ht="11.25" customHeight="1" hidden="1">
      <c r="A186" s="53">
        <v>58</v>
      </c>
      <c r="B186" s="53" t="s">
        <v>43</v>
      </c>
      <c r="C186" s="53" t="s">
        <v>346</v>
      </c>
      <c r="D186" s="74" t="s">
        <v>396</v>
      </c>
      <c r="E186" s="65" t="s">
        <v>397</v>
      </c>
      <c r="F186" s="53" t="s">
        <v>47</v>
      </c>
      <c r="G186" s="119"/>
      <c r="H186" s="120">
        <v>2.51</v>
      </c>
      <c r="I186" s="55">
        <f t="shared" si="27"/>
        <v>0</v>
      </c>
      <c r="J186" s="56">
        <v>0</v>
      </c>
      <c r="K186" s="54">
        <f t="shared" si="28"/>
        <v>0</v>
      </c>
      <c r="L186" s="56">
        <v>0</v>
      </c>
      <c r="M186" s="54">
        <f t="shared" si="29"/>
        <v>0</v>
      </c>
      <c r="N186" s="57">
        <v>21</v>
      </c>
      <c r="O186" s="58">
        <v>16</v>
      </c>
      <c r="P186" s="127" t="s">
        <v>48</v>
      </c>
      <c r="Q186" s="55">
        <f t="shared" si="23"/>
        <v>0</v>
      </c>
      <c r="U186" s="127"/>
    </row>
    <row r="187" spans="1:21" s="4" customFormat="1" ht="11.25" customHeight="1" hidden="1">
      <c r="A187" s="53">
        <v>59</v>
      </c>
      <c r="B187" s="53" t="s">
        <v>43</v>
      </c>
      <c r="C187" s="53" t="s">
        <v>346</v>
      </c>
      <c r="D187" s="74" t="s">
        <v>398</v>
      </c>
      <c r="E187" s="65" t="s">
        <v>399</v>
      </c>
      <c r="F187" s="53" t="s">
        <v>47</v>
      </c>
      <c r="G187" s="119"/>
      <c r="H187" s="120">
        <v>125</v>
      </c>
      <c r="I187" s="55">
        <f t="shared" si="27"/>
        <v>0</v>
      </c>
      <c r="J187" s="56">
        <v>0.00026</v>
      </c>
      <c r="K187" s="54">
        <f t="shared" si="28"/>
        <v>0</v>
      </c>
      <c r="L187" s="56">
        <v>0</v>
      </c>
      <c r="M187" s="54">
        <f t="shared" si="29"/>
        <v>0</v>
      </c>
      <c r="N187" s="57">
        <v>21</v>
      </c>
      <c r="O187" s="58">
        <v>16</v>
      </c>
      <c r="P187" s="127" t="s">
        <v>48</v>
      </c>
      <c r="Q187" s="55">
        <f t="shared" si="23"/>
        <v>0</v>
      </c>
      <c r="U187" s="127"/>
    </row>
    <row r="188" spans="1:21" s="4" customFormat="1" ht="11.25" customHeight="1" hidden="1">
      <c r="A188" s="53">
        <v>60</v>
      </c>
      <c r="B188" s="53" t="s">
        <v>43</v>
      </c>
      <c r="C188" s="53" t="s">
        <v>346</v>
      </c>
      <c r="D188" s="74" t="s">
        <v>400</v>
      </c>
      <c r="E188" s="65" t="s">
        <v>401</v>
      </c>
      <c r="F188" s="53" t="s">
        <v>47</v>
      </c>
      <c r="G188" s="119"/>
      <c r="H188" s="120">
        <v>75.5</v>
      </c>
      <c r="I188" s="55">
        <f t="shared" si="27"/>
        <v>0</v>
      </c>
      <c r="J188" s="56">
        <v>0.00024</v>
      </c>
      <c r="K188" s="54">
        <f t="shared" si="28"/>
        <v>0</v>
      </c>
      <c r="L188" s="56">
        <v>0</v>
      </c>
      <c r="M188" s="54">
        <f t="shared" si="29"/>
        <v>0</v>
      </c>
      <c r="N188" s="57">
        <v>21</v>
      </c>
      <c r="O188" s="58">
        <v>16</v>
      </c>
      <c r="P188" s="127" t="s">
        <v>48</v>
      </c>
      <c r="Q188" s="55">
        <f t="shared" si="23"/>
        <v>0</v>
      </c>
      <c r="U188" s="127"/>
    </row>
    <row r="189" spans="1:21" s="4" customFormat="1" ht="11.25" customHeight="1" hidden="1">
      <c r="A189" s="53">
        <v>61</v>
      </c>
      <c r="B189" s="53" t="s">
        <v>43</v>
      </c>
      <c r="C189" s="53" t="s">
        <v>346</v>
      </c>
      <c r="D189" s="74" t="s">
        <v>402</v>
      </c>
      <c r="E189" s="65" t="s">
        <v>403</v>
      </c>
      <c r="F189" s="53" t="s">
        <v>47</v>
      </c>
      <c r="G189" s="119"/>
      <c r="H189" s="120">
        <v>20</v>
      </c>
      <c r="I189" s="55">
        <f t="shared" si="27"/>
        <v>0</v>
      </c>
      <c r="J189" s="56">
        <v>1E-05</v>
      </c>
      <c r="K189" s="54">
        <f t="shared" si="28"/>
        <v>0</v>
      </c>
      <c r="L189" s="56">
        <v>0</v>
      </c>
      <c r="M189" s="54">
        <f t="shared" si="29"/>
        <v>0</v>
      </c>
      <c r="N189" s="57">
        <v>21</v>
      </c>
      <c r="O189" s="58">
        <v>16</v>
      </c>
      <c r="P189" s="127" t="s">
        <v>48</v>
      </c>
      <c r="Q189" s="55">
        <f t="shared" si="23"/>
        <v>0</v>
      </c>
      <c r="U189" s="127"/>
    </row>
    <row r="190" spans="1:21" s="4" customFormat="1" ht="11.25" customHeight="1" hidden="1">
      <c r="A190" s="53">
        <v>62</v>
      </c>
      <c r="B190" s="53" t="s">
        <v>43</v>
      </c>
      <c r="C190" s="53" t="s">
        <v>346</v>
      </c>
      <c r="D190" s="74" t="s">
        <v>404</v>
      </c>
      <c r="E190" s="65" t="s">
        <v>405</v>
      </c>
      <c r="F190" s="53" t="s">
        <v>47</v>
      </c>
      <c r="G190" s="119"/>
      <c r="H190" s="120">
        <v>342</v>
      </c>
      <c r="I190" s="55">
        <f t="shared" si="27"/>
        <v>0</v>
      </c>
      <c r="J190" s="56">
        <v>0.00048</v>
      </c>
      <c r="K190" s="54">
        <f t="shared" si="28"/>
        <v>0</v>
      </c>
      <c r="L190" s="56">
        <v>0</v>
      </c>
      <c r="M190" s="54">
        <f t="shared" si="29"/>
        <v>0</v>
      </c>
      <c r="N190" s="57">
        <v>21</v>
      </c>
      <c r="O190" s="58">
        <v>16</v>
      </c>
      <c r="P190" s="127" t="s">
        <v>48</v>
      </c>
      <c r="Q190" s="55">
        <f t="shared" si="23"/>
        <v>0</v>
      </c>
      <c r="U190" s="127"/>
    </row>
    <row r="191" spans="1:21" s="4" customFormat="1" ht="11.25" customHeight="1" hidden="1">
      <c r="A191" s="53">
        <v>63</v>
      </c>
      <c r="B191" s="53" t="s">
        <v>43</v>
      </c>
      <c r="C191" s="53" t="s">
        <v>346</v>
      </c>
      <c r="D191" s="74" t="s">
        <v>406</v>
      </c>
      <c r="E191" s="65" t="s">
        <v>407</v>
      </c>
      <c r="F191" s="53" t="s">
        <v>47</v>
      </c>
      <c r="G191" s="119"/>
      <c r="H191" s="120">
        <v>61.6</v>
      </c>
      <c r="I191" s="55">
        <f t="shared" si="27"/>
        <v>0</v>
      </c>
      <c r="J191" s="56">
        <v>5E-05</v>
      </c>
      <c r="K191" s="54">
        <f t="shared" si="28"/>
        <v>0</v>
      </c>
      <c r="L191" s="56">
        <v>0</v>
      </c>
      <c r="M191" s="54">
        <f t="shared" si="29"/>
        <v>0</v>
      </c>
      <c r="N191" s="57">
        <v>21</v>
      </c>
      <c r="O191" s="58">
        <v>16</v>
      </c>
      <c r="P191" s="127" t="s">
        <v>48</v>
      </c>
      <c r="Q191" s="55">
        <f t="shared" si="23"/>
        <v>0</v>
      </c>
      <c r="U191" s="127"/>
    </row>
    <row r="192" spans="1:21" s="4" customFormat="1" ht="11.25" customHeight="1" hidden="1">
      <c r="A192" s="53">
        <v>64</v>
      </c>
      <c r="B192" s="53" t="s">
        <v>43</v>
      </c>
      <c r="C192" s="53" t="s">
        <v>346</v>
      </c>
      <c r="D192" s="74" t="s">
        <v>408</v>
      </c>
      <c r="E192" s="65" t="s">
        <v>409</v>
      </c>
      <c r="F192" s="53" t="s">
        <v>47</v>
      </c>
      <c r="G192" s="119"/>
      <c r="H192" s="120">
        <v>39.6</v>
      </c>
      <c r="I192" s="55">
        <f t="shared" si="27"/>
        <v>0</v>
      </c>
      <c r="J192" s="56">
        <v>4E-05</v>
      </c>
      <c r="K192" s="54">
        <f t="shared" si="28"/>
        <v>0</v>
      </c>
      <c r="L192" s="56">
        <v>0</v>
      </c>
      <c r="M192" s="54">
        <f t="shared" si="29"/>
        <v>0</v>
      </c>
      <c r="N192" s="57">
        <v>21</v>
      </c>
      <c r="O192" s="58">
        <v>16</v>
      </c>
      <c r="P192" s="127" t="s">
        <v>48</v>
      </c>
      <c r="Q192" s="55">
        <f t="shared" si="23"/>
        <v>0</v>
      </c>
      <c r="U192" s="127"/>
    </row>
    <row r="193" spans="1:21" s="4" customFormat="1" ht="11.25" customHeight="1" hidden="1">
      <c r="A193" s="53">
        <v>65</v>
      </c>
      <c r="B193" s="53" t="s">
        <v>43</v>
      </c>
      <c r="C193" s="53" t="s">
        <v>346</v>
      </c>
      <c r="D193" s="74" t="s">
        <v>410</v>
      </c>
      <c r="E193" s="65" t="s">
        <v>411</v>
      </c>
      <c r="F193" s="53" t="s">
        <v>1</v>
      </c>
      <c r="G193" s="119"/>
      <c r="H193" s="120">
        <v>1.19</v>
      </c>
      <c r="I193" s="55">
        <f t="shared" si="27"/>
        <v>0</v>
      </c>
      <c r="J193" s="56">
        <v>0</v>
      </c>
      <c r="K193" s="54">
        <f t="shared" si="28"/>
        <v>0</v>
      </c>
      <c r="L193" s="56">
        <v>0</v>
      </c>
      <c r="M193" s="54">
        <f t="shared" si="29"/>
        <v>0</v>
      </c>
      <c r="N193" s="57">
        <v>21</v>
      </c>
      <c r="O193" s="58">
        <v>16</v>
      </c>
      <c r="P193" s="127" t="s">
        <v>48</v>
      </c>
      <c r="Q193" s="55">
        <f t="shared" si="23"/>
        <v>0</v>
      </c>
      <c r="U193" s="127"/>
    </row>
    <row r="194" spans="1:21" s="4" customFormat="1" ht="11.25" customHeight="1" hidden="1">
      <c r="A194" s="53">
        <v>66</v>
      </c>
      <c r="B194" s="53" t="s">
        <v>43</v>
      </c>
      <c r="C194" s="53" t="s">
        <v>346</v>
      </c>
      <c r="D194" s="74" t="s">
        <v>412</v>
      </c>
      <c r="E194" s="65" t="s">
        <v>413</v>
      </c>
      <c r="F194" s="53" t="s">
        <v>1</v>
      </c>
      <c r="G194" s="119"/>
      <c r="H194" s="120">
        <v>1.2</v>
      </c>
      <c r="I194" s="55">
        <f t="shared" si="27"/>
        <v>0</v>
      </c>
      <c r="J194" s="56">
        <v>0</v>
      </c>
      <c r="K194" s="54">
        <f t="shared" si="28"/>
        <v>0</v>
      </c>
      <c r="L194" s="56">
        <v>0</v>
      </c>
      <c r="M194" s="54">
        <f t="shared" si="29"/>
        <v>0</v>
      </c>
      <c r="N194" s="57">
        <v>21</v>
      </c>
      <c r="O194" s="58">
        <v>16</v>
      </c>
      <c r="P194" s="127" t="s">
        <v>48</v>
      </c>
      <c r="Q194" s="55">
        <f t="shared" si="23"/>
        <v>0</v>
      </c>
      <c r="U194" s="127"/>
    </row>
    <row r="195" spans="1:21" s="4" customFormat="1" ht="11.25" customHeight="1" hidden="1">
      <c r="A195" s="53">
        <v>67</v>
      </c>
      <c r="B195" s="53" t="s">
        <v>43</v>
      </c>
      <c r="C195" s="53" t="s">
        <v>346</v>
      </c>
      <c r="D195" s="74" t="s">
        <v>414</v>
      </c>
      <c r="E195" s="65" t="s">
        <v>415</v>
      </c>
      <c r="F195" s="53" t="s">
        <v>1</v>
      </c>
      <c r="G195" s="119"/>
      <c r="H195" s="120">
        <v>1.29</v>
      </c>
      <c r="I195" s="55">
        <f t="shared" si="27"/>
        <v>0</v>
      </c>
      <c r="J195" s="56">
        <v>0</v>
      </c>
      <c r="K195" s="54">
        <f t="shared" si="28"/>
        <v>0</v>
      </c>
      <c r="L195" s="56">
        <v>0</v>
      </c>
      <c r="M195" s="54">
        <f t="shared" si="29"/>
        <v>0</v>
      </c>
      <c r="N195" s="57">
        <v>21</v>
      </c>
      <c r="O195" s="58">
        <v>16</v>
      </c>
      <c r="P195" s="127" t="s">
        <v>48</v>
      </c>
      <c r="Q195" s="55">
        <f t="shared" si="23"/>
        <v>0</v>
      </c>
      <c r="U195" s="127"/>
    </row>
    <row r="196" spans="1:21" s="4" customFormat="1" ht="11.25" customHeight="1" hidden="1">
      <c r="A196" s="53">
        <v>68</v>
      </c>
      <c r="B196" s="53" t="s">
        <v>43</v>
      </c>
      <c r="C196" s="53" t="s">
        <v>346</v>
      </c>
      <c r="D196" s="74" t="s">
        <v>416</v>
      </c>
      <c r="E196" s="65" t="s">
        <v>417</v>
      </c>
      <c r="F196" s="53" t="s">
        <v>1</v>
      </c>
      <c r="G196" s="119"/>
      <c r="H196" s="120">
        <v>1.3</v>
      </c>
      <c r="I196" s="55">
        <f t="shared" si="27"/>
        <v>0</v>
      </c>
      <c r="J196" s="56">
        <v>0</v>
      </c>
      <c r="K196" s="54">
        <f t="shared" si="28"/>
        <v>0</v>
      </c>
      <c r="L196" s="56">
        <v>0</v>
      </c>
      <c r="M196" s="54">
        <f t="shared" si="29"/>
        <v>0</v>
      </c>
      <c r="N196" s="57">
        <v>21</v>
      </c>
      <c r="O196" s="58">
        <v>16</v>
      </c>
      <c r="P196" s="127" t="s">
        <v>48</v>
      </c>
      <c r="Q196" s="55">
        <f t="shared" si="23"/>
        <v>0</v>
      </c>
      <c r="U196" s="127"/>
    </row>
    <row r="197" spans="1:17" s="2" customFormat="1" ht="18" customHeight="1" hidden="1">
      <c r="A197" s="99"/>
      <c r="B197" s="30" t="s">
        <v>3</v>
      </c>
      <c r="D197" s="73" t="s">
        <v>418</v>
      </c>
      <c r="E197" s="85" t="s">
        <v>419</v>
      </c>
      <c r="G197" s="121"/>
      <c r="H197" s="121"/>
      <c r="I197" s="31">
        <f>SUM(I198:I246)</f>
        <v>0</v>
      </c>
      <c r="K197" s="32">
        <f>SUM(K198:K246)</f>
        <v>0</v>
      </c>
      <c r="M197" s="32">
        <f>SUM(M198:M246)</f>
        <v>0</v>
      </c>
      <c r="P197" s="2" t="s">
        <v>42</v>
      </c>
      <c r="Q197" s="55"/>
    </row>
    <row r="198" spans="1:21" s="4" customFormat="1" ht="11.25" customHeight="1" hidden="1">
      <c r="A198" s="53">
        <v>30</v>
      </c>
      <c r="B198" s="53" t="s">
        <v>43</v>
      </c>
      <c r="C198" s="53" t="s">
        <v>418</v>
      </c>
      <c r="D198" s="74" t="s">
        <v>420</v>
      </c>
      <c r="E198" s="65" t="s">
        <v>421</v>
      </c>
      <c r="F198" s="53" t="s">
        <v>47</v>
      </c>
      <c r="G198" s="54"/>
      <c r="H198" s="55">
        <v>23.5</v>
      </c>
      <c r="I198" s="55">
        <f aca="true" t="shared" si="30" ref="I198:I229">ROUND(G198*H198,2)</f>
        <v>0</v>
      </c>
      <c r="J198" s="56">
        <v>0</v>
      </c>
      <c r="K198" s="54">
        <f aca="true" t="shared" si="31" ref="K198:K229">G198*J198</f>
        <v>0</v>
      </c>
      <c r="L198" s="56">
        <v>0</v>
      </c>
      <c r="M198" s="54">
        <f aca="true" t="shared" si="32" ref="M198:M229">G198*L198</f>
        <v>0</v>
      </c>
      <c r="N198" s="57">
        <v>21</v>
      </c>
      <c r="O198" s="58">
        <v>16</v>
      </c>
      <c r="P198" s="127" t="s">
        <v>48</v>
      </c>
      <c r="Q198" s="55">
        <f t="shared" si="23"/>
        <v>0</v>
      </c>
      <c r="U198" s="127"/>
    </row>
    <row r="199" spans="1:21" s="4" customFormat="1" ht="11.25" customHeight="1" hidden="1">
      <c r="A199" s="53">
        <v>31</v>
      </c>
      <c r="B199" s="53" t="s">
        <v>43</v>
      </c>
      <c r="C199" s="53" t="s">
        <v>418</v>
      </c>
      <c r="D199" s="74" t="s">
        <v>422</v>
      </c>
      <c r="E199" s="65" t="s">
        <v>423</v>
      </c>
      <c r="F199" s="53" t="s">
        <v>47</v>
      </c>
      <c r="G199" s="54"/>
      <c r="H199" s="55">
        <v>47.7</v>
      </c>
      <c r="I199" s="55">
        <f t="shared" si="30"/>
        <v>0</v>
      </c>
      <c r="J199" s="56">
        <v>0</v>
      </c>
      <c r="K199" s="54">
        <f t="shared" si="31"/>
        <v>0</v>
      </c>
      <c r="L199" s="56">
        <v>0</v>
      </c>
      <c r="M199" s="54">
        <f t="shared" si="32"/>
        <v>0</v>
      </c>
      <c r="N199" s="57">
        <v>21</v>
      </c>
      <c r="O199" s="58">
        <v>16</v>
      </c>
      <c r="P199" s="127" t="s">
        <v>48</v>
      </c>
      <c r="Q199" s="55">
        <f t="shared" si="23"/>
        <v>0</v>
      </c>
      <c r="U199" s="127"/>
    </row>
    <row r="200" spans="1:21" s="4" customFormat="1" ht="11.25" customHeight="1" hidden="1">
      <c r="A200" s="53">
        <v>33</v>
      </c>
      <c r="B200" s="53" t="s">
        <v>43</v>
      </c>
      <c r="C200" s="53" t="s">
        <v>418</v>
      </c>
      <c r="D200" s="74" t="s">
        <v>424</v>
      </c>
      <c r="E200" s="65" t="s">
        <v>425</v>
      </c>
      <c r="F200" s="53" t="s">
        <v>47</v>
      </c>
      <c r="G200" s="119"/>
      <c r="H200" s="120">
        <v>219</v>
      </c>
      <c r="I200" s="55">
        <f t="shared" si="30"/>
        <v>0</v>
      </c>
      <c r="J200" s="56">
        <v>0</v>
      </c>
      <c r="K200" s="54">
        <f t="shared" si="31"/>
        <v>0</v>
      </c>
      <c r="L200" s="56">
        <v>0</v>
      </c>
      <c r="M200" s="54">
        <f t="shared" si="32"/>
        <v>0</v>
      </c>
      <c r="N200" s="57">
        <v>21</v>
      </c>
      <c r="O200" s="58">
        <v>16</v>
      </c>
      <c r="P200" s="127" t="s">
        <v>48</v>
      </c>
      <c r="Q200" s="55">
        <f t="shared" si="23"/>
        <v>0</v>
      </c>
      <c r="U200" s="127"/>
    </row>
    <row r="201" spans="1:21" s="4" customFormat="1" ht="11.25" customHeight="1" hidden="1">
      <c r="A201" s="53">
        <v>32</v>
      </c>
      <c r="B201" s="53" t="s">
        <v>43</v>
      </c>
      <c r="C201" s="53" t="s">
        <v>418</v>
      </c>
      <c r="D201" s="74" t="s">
        <v>426</v>
      </c>
      <c r="E201" s="65" t="s">
        <v>427</v>
      </c>
      <c r="F201" s="53" t="s">
        <v>47</v>
      </c>
      <c r="G201" s="54"/>
      <c r="H201" s="55">
        <v>9.74</v>
      </c>
      <c r="I201" s="55">
        <f t="shared" si="30"/>
        <v>0</v>
      </c>
      <c r="J201" s="56">
        <v>0</v>
      </c>
      <c r="K201" s="54">
        <f t="shared" si="31"/>
        <v>0</v>
      </c>
      <c r="L201" s="56">
        <v>0</v>
      </c>
      <c r="M201" s="54">
        <f t="shared" si="32"/>
        <v>0</v>
      </c>
      <c r="N201" s="57">
        <v>21</v>
      </c>
      <c r="O201" s="58">
        <v>16</v>
      </c>
      <c r="P201" s="127" t="s">
        <v>48</v>
      </c>
      <c r="Q201" s="55">
        <f t="shared" si="23"/>
        <v>0</v>
      </c>
      <c r="U201" s="127"/>
    </row>
    <row r="202" spans="1:21" s="4" customFormat="1" ht="22.5" customHeight="1" hidden="1">
      <c r="A202" s="53">
        <v>35</v>
      </c>
      <c r="B202" s="53" t="s">
        <v>43</v>
      </c>
      <c r="C202" s="53" t="s">
        <v>418</v>
      </c>
      <c r="D202" s="74" t="s">
        <v>428</v>
      </c>
      <c r="E202" s="65" t="s">
        <v>429</v>
      </c>
      <c r="F202" s="53" t="s">
        <v>47</v>
      </c>
      <c r="G202" s="54"/>
      <c r="H202" s="55">
        <v>26.5</v>
      </c>
      <c r="I202" s="55">
        <f t="shared" si="30"/>
        <v>0</v>
      </c>
      <c r="J202" s="56">
        <v>3E-05</v>
      </c>
      <c r="K202" s="54">
        <f t="shared" si="31"/>
        <v>0</v>
      </c>
      <c r="L202" s="56">
        <v>0</v>
      </c>
      <c r="M202" s="54">
        <f t="shared" si="32"/>
        <v>0</v>
      </c>
      <c r="N202" s="57">
        <v>21</v>
      </c>
      <c r="O202" s="58">
        <v>16</v>
      </c>
      <c r="P202" s="127" t="s">
        <v>48</v>
      </c>
      <c r="Q202" s="55">
        <f t="shared" si="23"/>
        <v>0</v>
      </c>
      <c r="U202" s="127"/>
    </row>
    <row r="203" spans="1:21" s="4" customFormat="1" ht="11.25" customHeight="1" hidden="1">
      <c r="A203" s="53">
        <v>36</v>
      </c>
      <c r="B203" s="53" t="s">
        <v>43</v>
      </c>
      <c r="C203" s="53" t="s">
        <v>418</v>
      </c>
      <c r="D203" s="74" t="s">
        <v>430</v>
      </c>
      <c r="E203" s="65" t="s">
        <v>431</v>
      </c>
      <c r="F203" s="53" t="s">
        <v>47</v>
      </c>
      <c r="G203" s="54"/>
      <c r="H203" s="55">
        <v>60</v>
      </c>
      <c r="I203" s="55">
        <f t="shared" si="30"/>
        <v>0</v>
      </c>
      <c r="J203" s="56">
        <v>0.0002</v>
      </c>
      <c r="K203" s="54">
        <f t="shared" si="31"/>
        <v>0</v>
      </c>
      <c r="L203" s="56">
        <v>0</v>
      </c>
      <c r="M203" s="54">
        <f t="shared" si="32"/>
        <v>0</v>
      </c>
      <c r="N203" s="57">
        <v>21</v>
      </c>
      <c r="O203" s="58">
        <v>16</v>
      </c>
      <c r="P203" s="127" t="s">
        <v>48</v>
      </c>
      <c r="Q203" s="55">
        <f t="shared" si="23"/>
        <v>0</v>
      </c>
      <c r="U203" s="127"/>
    </row>
    <row r="204" spans="1:21" s="4" customFormat="1" ht="11.25" customHeight="1" hidden="1">
      <c r="A204" s="53">
        <v>33</v>
      </c>
      <c r="B204" s="53" t="s">
        <v>43</v>
      </c>
      <c r="C204" s="53" t="s">
        <v>418</v>
      </c>
      <c r="D204" s="74" t="s">
        <v>432</v>
      </c>
      <c r="E204" s="65" t="s">
        <v>433</v>
      </c>
      <c r="F204" s="53" t="s">
        <v>47</v>
      </c>
      <c r="G204" s="54"/>
      <c r="H204" s="55">
        <v>129</v>
      </c>
      <c r="I204" s="55">
        <f t="shared" si="30"/>
        <v>0</v>
      </c>
      <c r="J204" s="56">
        <v>0.0005</v>
      </c>
      <c r="K204" s="54">
        <f t="shared" si="31"/>
        <v>0</v>
      </c>
      <c r="L204" s="56">
        <v>0</v>
      </c>
      <c r="M204" s="54">
        <f t="shared" si="32"/>
        <v>0</v>
      </c>
      <c r="N204" s="57">
        <v>21</v>
      </c>
      <c r="O204" s="58">
        <v>16</v>
      </c>
      <c r="P204" s="127" t="s">
        <v>48</v>
      </c>
      <c r="Q204" s="55">
        <f t="shared" si="23"/>
        <v>0</v>
      </c>
      <c r="U204" s="127"/>
    </row>
    <row r="205" spans="1:21" s="4" customFormat="1" ht="11.25" customHeight="1" hidden="1">
      <c r="A205" s="53">
        <v>38</v>
      </c>
      <c r="B205" s="53" t="s">
        <v>43</v>
      </c>
      <c r="C205" s="53" t="s">
        <v>418</v>
      </c>
      <c r="D205" s="74" t="s">
        <v>434</v>
      </c>
      <c r="E205" s="65" t="s">
        <v>435</v>
      </c>
      <c r="F205" s="53" t="s">
        <v>47</v>
      </c>
      <c r="G205" s="54"/>
      <c r="H205" s="55">
        <v>281</v>
      </c>
      <c r="I205" s="55">
        <f t="shared" si="30"/>
        <v>0</v>
      </c>
      <c r="J205" s="56">
        <v>0.00315</v>
      </c>
      <c r="K205" s="54">
        <f t="shared" si="31"/>
        <v>0</v>
      </c>
      <c r="L205" s="56">
        <v>0</v>
      </c>
      <c r="M205" s="54">
        <f t="shared" si="32"/>
        <v>0</v>
      </c>
      <c r="N205" s="57">
        <v>21</v>
      </c>
      <c r="O205" s="58">
        <v>16</v>
      </c>
      <c r="P205" s="127" t="s">
        <v>48</v>
      </c>
      <c r="Q205" s="55">
        <f t="shared" si="23"/>
        <v>0</v>
      </c>
      <c r="U205" s="127"/>
    </row>
    <row r="206" spans="1:21" s="4" customFormat="1" ht="11.25" customHeight="1" hidden="1">
      <c r="A206" s="53">
        <v>33</v>
      </c>
      <c r="B206" s="53" t="s">
        <v>43</v>
      </c>
      <c r="C206" s="53" t="s">
        <v>418</v>
      </c>
      <c r="D206" s="74" t="s">
        <v>436</v>
      </c>
      <c r="E206" s="65" t="s">
        <v>437</v>
      </c>
      <c r="F206" s="53" t="s">
        <v>47</v>
      </c>
      <c r="G206" s="54"/>
      <c r="H206" s="55">
        <v>143</v>
      </c>
      <c r="I206" s="55">
        <f t="shared" si="30"/>
        <v>0</v>
      </c>
      <c r="J206" s="56">
        <v>0.00455</v>
      </c>
      <c r="K206" s="54">
        <f t="shared" si="31"/>
        <v>0</v>
      </c>
      <c r="L206" s="56">
        <v>0</v>
      </c>
      <c r="M206" s="54">
        <f t="shared" si="32"/>
        <v>0</v>
      </c>
      <c r="N206" s="57">
        <v>21</v>
      </c>
      <c r="O206" s="58">
        <v>16</v>
      </c>
      <c r="P206" s="127" t="s">
        <v>48</v>
      </c>
      <c r="Q206" s="55">
        <f t="shared" si="23"/>
        <v>0</v>
      </c>
      <c r="U206" s="127"/>
    </row>
    <row r="207" spans="1:21" s="4" customFormat="1" ht="11.25" customHeight="1" hidden="1">
      <c r="A207" s="53">
        <v>40</v>
      </c>
      <c r="B207" s="53" t="s">
        <v>43</v>
      </c>
      <c r="C207" s="53" t="s">
        <v>418</v>
      </c>
      <c r="D207" s="74" t="s">
        <v>438</v>
      </c>
      <c r="E207" s="65" t="s">
        <v>439</v>
      </c>
      <c r="F207" s="53" t="s">
        <v>47</v>
      </c>
      <c r="G207" s="54"/>
      <c r="H207" s="55">
        <v>277</v>
      </c>
      <c r="I207" s="55">
        <f t="shared" si="30"/>
        <v>0</v>
      </c>
      <c r="J207" s="56">
        <v>0.012</v>
      </c>
      <c r="K207" s="54">
        <f t="shared" si="31"/>
        <v>0</v>
      </c>
      <c r="L207" s="56">
        <v>0</v>
      </c>
      <c r="M207" s="54">
        <f t="shared" si="32"/>
        <v>0</v>
      </c>
      <c r="N207" s="57">
        <v>21</v>
      </c>
      <c r="O207" s="58">
        <v>16</v>
      </c>
      <c r="P207" s="127" t="s">
        <v>48</v>
      </c>
      <c r="Q207" s="55">
        <f t="shared" si="23"/>
        <v>0</v>
      </c>
      <c r="U207" s="127"/>
    </row>
    <row r="208" spans="1:21" s="4" customFormat="1" ht="11.25" customHeight="1" hidden="1">
      <c r="A208" s="53">
        <v>41</v>
      </c>
      <c r="B208" s="53" t="s">
        <v>43</v>
      </c>
      <c r="C208" s="53" t="s">
        <v>418</v>
      </c>
      <c r="D208" s="74" t="s">
        <v>440</v>
      </c>
      <c r="E208" s="65" t="s">
        <v>441</v>
      </c>
      <c r="F208" s="53" t="s">
        <v>47</v>
      </c>
      <c r="G208" s="54"/>
      <c r="H208" s="55">
        <v>214</v>
      </c>
      <c r="I208" s="55">
        <f t="shared" si="30"/>
        <v>0</v>
      </c>
      <c r="J208" s="56">
        <v>0.0045</v>
      </c>
      <c r="K208" s="54">
        <f t="shared" si="31"/>
        <v>0</v>
      </c>
      <c r="L208" s="56">
        <v>0</v>
      </c>
      <c r="M208" s="54">
        <f t="shared" si="32"/>
        <v>0</v>
      </c>
      <c r="N208" s="57">
        <v>21</v>
      </c>
      <c r="O208" s="58">
        <v>16</v>
      </c>
      <c r="P208" s="127" t="s">
        <v>48</v>
      </c>
      <c r="Q208" s="55">
        <f t="shared" si="23"/>
        <v>0</v>
      </c>
      <c r="U208" s="127"/>
    </row>
    <row r="209" spans="1:28" s="4" customFormat="1" ht="11.25" customHeight="1" hidden="1">
      <c r="A209" s="53">
        <v>42</v>
      </c>
      <c r="B209" s="53" t="s">
        <v>43</v>
      </c>
      <c r="C209" s="53" t="s">
        <v>418</v>
      </c>
      <c r="D209" s="74" t="s">
        <v>442</v>
      </c>
      <c r="E209" s="65" t="s">
        <v>443</v>
      </c>
      <c r="F209" s="53" t="s">
        <v>47</v>
      </c>
      <c r="G209" s="54"/>
      <c r="H209" s="55">
        <v>328</v>
      </c>
      <c r="I209" s="55">
        <f t="shared" si="30"/>
        <v>0</v>
      </c>
      <c r="J209" s="56">
        <v>0.0075</v>
      </c>
      <c r="K209" s="54">
        <f t="shared" si="31"/>
        <v>0</v>
      </c>
      <c r="L209" s="56">
        <v>0</v>
      </c>
      <c r="M209" s="54">
        <f t="shared" si="32"/>
        <v>0</v>
      </c>
      <c r="N209" s="57">
        <v>21</v>
      </c>
      <c r="O209" s="58">
        <v>16</v>
      </c>
      <c r="P209" s="127" t="s">
        <v>48</v>
      </c>
      <c r="Q209" s="55">
        <f t="shared" si="23"/>
        <v>0</v>
      </c>
      <c r="R209" s="127"/>
      <c r="S209" s="127"/>
      <c r="T209" s="127"/>
      <c r="U209" s="127"/>
      <c r="V209" s="127"/>
      <c r="W209" s="127"/>
      <c r="X209" s="127"/>
      <c r="Y209" s="127"/>
      <c r="Z209" s="127"/>
      <c r="AA209" s="127"/>
      <c r="AB209" s="127"/>
    </row>
    <row r="210" spans="1:28" s="4" customFormat="1" ht="11.25" customHeight="1" hidden="1">
      <c r="A210" s="53">
        <v>43</v>
      </c>
      <c r="B210" s="53" t="s">
        <v>43</v>
      </c>
      <c r="C210" s="53" t="s">
        <v>418</v>
      </c>
      <c r="D210" s="74" t="s">
        <v>444</v>
      </c>
      <c r="E210" s="65" t="s">
        <v>445</v>
      </c>
      <c r="F210" s="53" t="s">
        <v>47</v>
      </c>
      <c r="G210" s="54"/>
      <c r="H210" s="55">
        <v>488</v>
      </c>
      <c r="I210" s="55">
        <f t="shared" si="30"/>
        <v>0</v>
      </c>
      <c r="J210" s="56">
        <v>0.012</v>
      </c>
      <c r="K210" s="54">
        <f t="shared" si="31"/>
        <v>0</v>
      </c>
      <c r="L210" s="56">
        <v>0</v>
      </c>
      <c r="M210" s="54">
        <f t="shared" si="32"/>
        <v>0</v>
      </c>
      <c r="N210" s="57">
        <v>21</v>
      </c>
      <c r="O210" s="58">
        <v>16</v>
      </c>
      <c r="P210" s="127" t="s">
        <v>48</v>
      </c>
      <c r="Q210" s="55">
        <f aca="true" t="shared" si="33" ref="Q210:Q273">I210+((I210/100)*N210)</f>
        <v>0</v>
      </c>
      <c r="R210" s="127"/>
      <c r="S210" s="127"/>
      <c r="T210" s="127"/>
      <c r="U210" s="127"/>
      <c r="V210" s="127"/>
      <c r="W210" s="127"/>
      <c r="X210" s="127"/>
      <c r="Y210" s="127"/>
      <c r="Z210" s="127"/>
      <c r="AA210" s="127"/>
      <c r="AB210" s="127"/>
    </row>
    <row r="211" spans="1:28" s="4" customFormat="1" ht="11.25" customHeight="1" hidden="1">
      <c r="A211" s="53">
        <v>34</v>
      </c>
      <c r="B211" s="53" t="s">
        <v>43</v>
      </c>
      <c r="C211" s="53" t="s">
        <v>418</v>
      </c>
      <c r="D211" s="74" t="s">
        <v>446</v>
      </c>
      <c r="E211" s="65" t="s">
        <v>447</v>
      </c>
      <c r="F211" s="53" t="s">
        <v>47</v>
      </c>
      <c r="G211" s="54"/>
      <c r="H211" s="55">
        <v>604</v>
      </c>
      <c r="I211" s="55">
        <f t="shared" si="30"/>
        <v>0</v>
      </c>
      <c r="J211" s="56">
        <v>0.015</v>
      </c>
      <c r="K211" s="54">
        <f t="shared" si="31"/>
        <v>0</v>
      </c>
      <c r="L211" s="56">
        <v>0</v>
      </c>
      <c r="M211" s="54">
        <f t="shared" si="32"/>
        <v>0</v>
      </c>
      <c r="N211" s="57">
        <v>21</v>
      </c>
      <c r="O211" s="58">
        <v>16</v>
      </c>
      <c r="P211" s="127" t="s">
        <v>48</v>
      </c>
      <c r="Q211" s="55">
        <f t="shared" si="33"/>
        <v>0</v>
      </c>
      <c r="R211" s="127"/>
      <c r="S211" s="127"/>
      <c r="T211" s="127"/>
      <c r="U211" s="127"/>
      <c r="V211" s="127"/>
      <c r="W211" s="127"/>
      <c r="X211" s="127"/>
      <c r="Y211" s="127"/>
      <c r="Z211" s="127"/>
      <c r="AA211" s="127"/>
      <c r="AB211" s="127"/>
    </row>
    <row r="212" spans="1:28" s="4" customFormat="1" ht="12.75" customHeight="1" hidden="1">
      <c r="A212" s="53">
        <v>35</v>
      </c>
      <c r="B212" s="53" t="s">
        <v>43</v>
      </c>
      <c r="C212" s="53" t="s">
        <v>418</v>
      </c>
      <c r="D212" s="74" t="s">
        <v>448</v>
      </c>
      <c r="E212" s="65" t="s">
        <v>449</v>
      </c>
      <c r="F212" s="53" t="s">
        <v>47</v>
      </c>
      <c r="G212" s="54"/>
      <c r="H212" s="55">
        <v>39.5</v>
      </c>
      <c r="I212" s="55">
        <f t="shared" si="30"/>
        <v>0</v>
      </c>
      <c r="J212" s="56">
        <v>0</v>
      </c>
      <c r="K212" s="54">
        <f t="shared" si="31"/>
        <v>0</v>
      </c>
      <c r="L212" s="56">
        <v>0.0025</v>
      </c>
      <c r="M212" s="54">
        <f t="shared" si="32"/>
        <v>0</v>
      </c>
      <c r="N212" s="57">
        <v>21</v>
      </c>
      <c r="O212" s="58">
        <v>16</v>
      </c>
      <c r="P212" s="127" t="s">
        <v>48</v>
      </c>
      <c r="Q212" s="55">
        <f t="shared" si="33"/>
        <v>0</v>
      </c>
      <c r="R212" s="127"/>
      <c r="S212" s="127"/>
      <c r="T212" s="127"/>
      <c r="U212" s="127"/>
      <c r="V212" s="127"/>
      <c r="W212" s="127"/>
      <c r="X212" s="127"/>
      <c r="Y212" s="127"/>
      <c r="Z212" s="127"/>
      <c r="AA212" s="127"/>
      <c r="AB212" s="127"/>
    </row>
    <row r="213" spans="1:28" s="4" customFormat="1" ht="11.25" customHeight="1" hidden="1">
      <c r="A213" s="53">
        <v>46</v>
      </c>
      <c r="B213" s="53" t="s">
        <v>43</v>
      </c>
      <c r="C213" s="53" t="s">
        <v>418</v>
      </c>
      <c r="D213" s="74" t="s">
        <v>450</v>
      </c>
      <c r="E213" s="65" t="s">
        <v>451</v>
      </c>
      <c r="F213" s="53" t="s">
        <v>47</v>
      </c>
      <c r="G213" s="119"/>
      <c r="H213" s="120">
        <v>95.9</v>
      </c>
      <c r="I213" s="55">
        <f t="shared" si="30"/>
        <v>0</v>
      </c>
      <c r="J213" s="56">
        <v>0</v>
      </c>
      <c r="K213" s="54">
        <f t="shared" si="31"/>
        <v>0</v>
      </c>
      <c r="L213" s="56">
        <v>0.003</v>
      </c>
      <c r="M213" s="54">
        <f t="shared" si="32"/>
        <v>0</v>
      </c>
      <c r="N213" s="57">
        <v>21</v>
      </c>
      <c r="O213" s="58">
        <v>16</v>
      </c>
      <c r="P213" s="127" t="s">
        <v>48</v>
      </c>
      <c r="Q213" s="55">
        <f t="shared" si="33"/>
        <v>0</v>
      </c>
      <c r="R213" s="127"/>
      <c r="S213" s="127"/>
      <c r="T213" s="127"/>
      <c r="U213" s="127"/>
      <c r="V213" s="127"/>
      <c r="W213" s="127"/>
      <c r="X213" s="127"/>
      <c r="Y213" s="127"/>
      <c r="Z213" s="127"/>
      <c r="AA213" s="127"/>
      <c r="AB213" s="127"/>
    </row>
    <row r="214" spans="1:28" s="4" customFormat="1" ht="11.25" customHeight="1" hidden="1">
      <c r="A214" s="53">
        <v>47</v>
      </c>
      <c r="B214" s="53" t="s">
        <v>43</v>
      </c>
      <c r="C214" s="53" t="s">
        <v>418</v>
      </c>
      <c r="D214" s="74" t="s">
        <v>452</v>
      </c>
      <c r="E214" s="65" t="s">
        <v>453</v>
      </c>
      <c r="F214" s="53" t="s">
        <v>47</v>
      </c>
      <c r="G214" s="119"/>
      <c r="H214" s="120">
        <v>18.8</v>
      </c>
      <c r="I214" s="55">
        <f t="shared" si="30"/>
        <v>0</v>
      </c>
      <c r="J214" s="56">
        <v>0</v>
      </c>
      <c r="K214" s="54">
        <f t="shared" si="31"/>
        <v>0</v>
      </c>
      <c r="L214" s="56">
        <v>0.003</v>
      </c>
      <c r="M214" s="54">
        <f t="shared" si="32"/>
        <v>0</v>
      </c>
      <c r="N214" s="57">
        <v>21</v>
      </c>
      <c r="O214" s="58">
        <v>16</v>
      </c>
      <c r="P214" s="127" t="s">
        <v>48</v>
      </c>
      <c r="Q214" s="55">
        <f t="shared" si="33"/>
        <v>0</v>
      </c>
      <c r="R214" s="127"/>
      <c r="S214" s="127"/>
      <c r="T214" s="127"/>
      <c r="U214" s="127"/>
      <c r="V214" s="127"/>
      <c r="W214" s="127"/>
      <c r="X214" s="127"/>
      <c r="Y214" s="127"/>
      <c r="Z214" s="127"/>
      <c r="AA214" s="127"/>
      <c r="AB214" s="127"/>
    </row>
    <row r="215" spans="1:28" s="4" customFormat="1" ht="11.25" customHeight="1" hidden="1">
      <c r="A215" s="53">
        <v>48</v>
      </c>
      <c r="B215" s="53" t="s">
        <v>43</v>
      </c>
      <c r="C215" s="53" t="s">
        <v>418</v>
      </c>
      <c r="D215" s="74" t="s">
        <v>454</v>
      </c>
      <c r="E215" s="65" t="s">
        <v>455</v>
      </c>
      <c r="F215" s="53" t="s">
        <v>68</v>
      </c>
      <c r="G215" s="119"/>
      <c r="H215" s="120">
        <v>83.9</v>
      </c>
      <c r="I215" s="55">
        <f t="shared" si="30"/>
        <v>0</v>
      </c>
      <c r="J215" s="56">
        <v>0.00017</v>
      </c>
      <c r="K215" s="54">
        <f t="shared" si="31"/>
        <v>0</v>
      </c>
      <c r="L215" s="56">
        <v>0.0015</v>
      </c>
      <c r="M215" s="54">
        <f t="shared" si="32"/>
        <v>0</v>
      </c>
      <c r="N215" s="57">
        <v>21</v>
      </c>
      <c r="O215" s="58">
        <v>16</v>
      </c>
      <c r="P215" s="127" t="s">
        <v>48</v>
      </c>
      <c r="Q215" s="55">
        <f t="shared" si="33"/>
        <v>0</v>
      </c>
      <c r="R215" s="127"/>
      <c r="S215" s="127"/>
      <c r="T215" s="127"/>
      <c r="U215" s="127"/>
      <c r="V215" s="127"/>
      <c r="W215" s="127"/>
      <c r="X215" s="127"/>
      <c r="Y215" s="127"/>
      <c r="Z215" s="127"/>
      <c r="AA215" s="127"/>
      <c r="AB215" s="127"/>
    </row>
    <row r="216" spans="1:28" s="4" customFormat="1" ht="11.25" customHeight="1" hidden="1">
      <c r="A216" s="53">
        <v>49</v>
      </c>
      <c r="B216" s="53" t="s">
        <v>43</v>
      </c>
      <c r="C216" s="53" t="s">
        <v>418</v>
      </c>
      <c r="D216" s="74" t="s">
        <v>456</v>
      </c>
      <c r="E216" s="65" t="s">
        <v>457</v>
      </c>
      <c r="F216" s="53" t="s">
        <v>68</v>
      </c>
      <c r="G216" s="119"/>
      <c r="H216" s="120">
        <v>135</v>
      </c>
      <c r="I216" s="55">
        <f t="shared" si="30"/>
        <v>0</v>
      </c>
      <c r="J216" s="56">
        <v>0.00035</v>
      </c>
      <c r="K216" s="54">
        <f t="shared" si="31"/>
        <v>0</v>
      </c>
      <c r="L216" s="56">
        <v>0.003</v>
      </c>
      <c r="M216" s="54">
        <f t="shared" si="32"/>
        <v>0</v>
      </c>
      <c r="N216" s="57">
        <v>21</v>
      </c>
      <c r="O216" s="58">
        <v>16</v>
      </c>
      <c r="P216" s="127" t="s">
        <v>48</v>
      </c>
      <c r="Q216" s="55">
        <f t="shared" si="33"/>
        <v>0</v>
      </c>
      <c r="R216" s="127"/>
      <c r="S216" s="127"/>
      <c r="T216" s="127"/>
      <c r="U216" s="127"/>
      <c r="V216" s="127"/>
      <c r="W216" s="127"/>
      <c r="X216" s="127"/>
      <c r="Y216" s="127"/>
      <c r="Z216" s="127"/>
      <c r="AA216" s="127"/>
      <c r="AB216" s="127"/>
    </row>
    <row r="217" spans="1:28" s="4" customFormat="1" ht="11.25" customHeight="1" hidden="1">
      <c r="A217" s="53">
        <v>50</v>
      </c>
      <c r="B217" s="53" t="s">
        <v>43</v>
      </c>
      <c r="C217" s="53" t="s">
        <v>418</v>
      </c>
      <c r="D217" s="74" t="s">
        <v>458</v>
      </c>
      <c r="E217" s="65" t="s">
        <v>459</v>
      </c>
      <c r="F217" s="53" t="s">
        <v>68</v>
      </c>
      <c r="G217" s="119"/>
      <c r="H217" s="120">
        <v>218</v>
      </c>
      <c r="I217" s="55">
        <f t="shared" si="30"/>
        <v>0</v>
      </c>
      <c r="J217" s="56">
        <v>0.0007</v>
      </c>
      <c r="K217" s="54">
        <f t="shared" si="31"/>
        <v>0</v>
      </c>
      <c r="L217" s="56">
        <v>0.005</v>
      </c>
      <c r="M217" s="54">
        <f t="shared" si="32"/>
        <v>0</v>
      </c>
      <c r="N217" s="57">
        <v>21</v>
      </c>
      <c r="O217" s="58">
        <v>16</v>
      </c>
      <c r="P217" s="127" t="s">
        <v>48</v>
      </c>
      <c r="Q217" s="55">
        <f t="shared" si="33"/>
        <v>0</v>
      </c>
      <c r="R217" s="127"/>
      <c r="S217" s="127"/>
      <c r="T217" s="127"/>
      <c r="U217" s="127"/>
      <c r="V217" s="127"/>
      <c r="W217" s="127"/>
      <c r="X217" s="127"/>
      <c r="Y217" s="127"/>
      <c r="Z217" s="127"/>
      <c r="AA217" s="127"/>
      <c r="AB217" s="127"/>
    </row>
    <row r="218" spans="1:28" s="4" customFormat="1" ht="13.5" customHeight="1" hidden="1">
      <c r="A218" s="53">
        <v>51</v>
      </c>
      <c r="B218" s="53" t="s">
        <v>43</v>
      </c>
      <c r="C218" s="53" t="s">
        <v>418</v>
      </c>
      <c r="D218" s="74" t="s">
        <v>460</v>
      </c>
      <c r="E218" s="65" t="s">
        <v>461</v>
      </c>
      <c r="F218" s="53" t="s">
        <v>68</v>
      </c>
      <c r="G218" s="119"/>
      <c r="H218" s="120">
        <v>357</v>
      </c>
      <c r="I218" s="55">
        <f t="shared" si="30"/>
        <v>0</v>
      </c>
      <c r="J218" s="56">
        <v>0.00139</v>
      </c>
      <c r="K218" s="54">
        <f t="shared" si="31"/>
        <v>0</v>
      </c>
      <c r="L218" s="56">
        <v>0.01</v>
      </c>
      <c r="M218" s="54">
        <f t="shared" si="32"/>
        <v>0</v>
      </c>
      <c r="N218" s="57">
        <v>21</v>
      </c>
      <c r="O218" s="58">
        <v>16</v>
      </c>
      <c r="P218" s="127" t="s">
        <v>48</v>
      </c>
      <c r="Q218" s="55">
        <f t="shared" si="33"/>
        <v>0</v>
      </c>
      <c r="R218" s="127"/>
      <c r="S218" s="127"/>
      <c r="T218" s="127"/>
      <c r="U218" s="127"/>
      <c r="V218" s="127"/>
      <c r="W218" s="127"/>
      <c r="X218" s="127"/>
      <c r="Y218" s="127"/>
      <c r="Z218" s="127"/>
      <c r="AA218" s="127"/>
      <c r="AB218" s="127"/>
    </row>
    <row r="219" spans="1:28" s="109" customFormat="1" ht="12" customHeight="1" hidden="1">
      <c r="A219" s="101"/>
      <c r="B219" s="101" t="s">
        <v>43</v>
      </c>
      <c r="C219" s="101" t="s">
        <v>418</v>
      </c>
      <c r="D219" s="110" t="s">
        <v>462</v>
      </c>
      <c r="E219" s="118" t="s">
        <v>463</v>
      </c>
      <c r="F219" s="101" t="s">
        <v>47</v>
      </c>
      <c r="G219" s="122"/>
      <c r="H219" s="123">
        <v>110</v>
      </c>
      <c r="I219" s="104">
        <f t="shared" si="30"/>
        <v>0</v>
      </c>
      <c r="J219" s="106">
        <v>0.0003</v>
      </c>
      <c r="K219" s="103">
        <f t="shared" si="31"/>
        <v>0</v>
      </c>
      <c r="L219" s="106">
        <v>0</v>
      </c>
      <c r="M219" s="103">
        <f t="shared" si="32"/>
        <v>0</v>
      </c>
      <c r="N219" s="107">
        <v>21</v>
      </c>
      <c r="O219" s="108">
        <v>16</v>
      </c>
      <c r="P219" s="109" t="s">
        <v>48</v>
      </c>
      <c r="Q219" s="104">
        <f t="shared" si="33"/>
        <v>0</v>
      </c>
      <c r="AA219" s="136" t="s">
        <v>464</v>
      </c>
      <c r="AB219" s="136"/>
    </row>
    <row r="220" spans="1:28" s="96" customFormat="1" ht="51" customHeight="1" hidden="1">
      <c r="A220" s="79">
        <v>35</v>
      </c>
      <c r="B220" s="79" t="s">
        <v>338</v>
      </c>
      <c r="C220" s="79" t="s">
        <v>339</v>
      </c>
      <c r="D220" s="80"/>
      <c r="E220" s="125" t="s">
        <v>465</v>
      </c>
      <c r="F220" s="79" t="s">
        <v>47</v>
      </c>
      <c r="G220" s="81"/>
      <c r="H220" s="82">
        <v>400</v>
      </c>
      <c r="I220" s="82">
        <f t="shared" si="30"/>
        <v>0</v>
      </c>
      <c r="J220" s="93">
        <v>0.00287</v>
      </c>
      <c r="K220" s="81">
        <f t="shared" si="31"/>
        <v>0</v>
      </c>
      <c r="L220" s="93">
        <v>0</v>
      </c>
      <c r="M220" s="81">
        <f t="shared" si="32"/>
        <v>0</v>
      </c>
      <c r="N220" s="94">
        <v>21</v>
      </c>
      <c r="O220" s="95">
        <v>32</v>
      </c>
      <c r="P220" s="96" t="s">
        <v>48</v>
      </c>
      <c r="Q220" s="82">
        <f t="shared" si="33"/>
        <v>0</v>
      </c>
      <c r="AA220" s="140"/>
      <c r="AB220" s="140"/>
    </row>
    <row r="221" spans="1:28" s="4" customFormat="1" ht="11.25" customHeight="1" hidden="1">
      <c r="A221" s="53">
        <v>196</v>
      </c>
      <c r="B221" s="53" t="s">
        <v>43</v>
      </c>
      <c r="C221" s="53" t="s">
        <v>418</v>
      </c>
      <c r="D221" s="74" t="s">
        <v>466</v>
      </c>
      <c r="E221" s="65" t="s">
        <v>467</v>
      </c>
      <c r="F221" s="53" t="s">
        <v>47</v>
      </c>
      <c r="G221" s="54"/>
      <c r="H221" s="55">
        <v>181</v>
      </c>
      <c r="I221" s="55">
        <f t="shared" si="30"/>
        <v>0</v>
      </c>
      <c r="J221" s="56">
        <v>0.0004</v>
      </c>
      <c r="K221" s="54">
        <f t="shared" si="31"/>
        <v>0</v>
      </c>
      <c r="L221" s="56">
        <v>0</v>
      </c>
      <c r="M221" s="54">
        <f t="shared" si="32"/>
        <v>0</v>
      </c>
      <c r="N221" s="57">
        <v>21</v>
      </c>
      <c r="O221" s="58">
        <v>16</v>
      </c>
      <c r="P221" s="127" t="s">
        <v>48</v>
      </c>
      <c r="Q221" s="55">
        <f t="shared" si="33"/>
        <v>0</v>
      </c>
      <c r="R221" s="127"/>
      <c r="S221" s="127"/>
      <c r="T221" s="127"/>
      <c r="U221" s="127"/>
      <c r="V221" s="127"/>
      <c r="W221" s="127"/>
      <c r="X221" s="127"/>
      <c r="Y221" s="127"/>
      <c r="Z221" s="127"/>
      <c r="AA221" s="127"/>
      <c r="AB221" s="127"/>
    </row>
    <row r="222" spans="1:17" s="5" customFormat="1" ht="11.25" customHeight="1" hidden="1">
      <c r="A222" s="53">
        <v>197</v>
      </c>
      <c r="B222" s="53" t="s">
        <v>338</v>
      </c>
      <c r="C222" s="53" t="s">
        <v>339</v>
      </c>
      <c r="D222" s="74" t="s">
        <v>468</v>
      </c>
      <c r="E222" s="65" t="s">
        <v>469</v>
      </c>
      <c r="F222" s="53" t="s">
        <v>47</v>
      </c>
      <c r="G222" s="54"/>
      <c r="H222" s="55">
        <v>0</v>
      </c>
      <c r="I222" s="55">
        <f t="shared" si="30"/>
        <v>0</v>
      </c>
      <c r="J222" s="56">
        <v>0.0029</v>
      </c>
      <c r="K222" s="54">
        <f t="shared" si="31"/>
        <v>0</v>
      </c>
      <c r="L222" s="56">
        <v>0</v>
      </c>
      <c r="M222" s="54">
        <f t="shared" si="32"/>
        <v>0</v>
      </c>
      <c r="N222" s="57">
        <v>21</v>
      </c>
      <c r="O222" s="64">
        <v>32</v>
      </c>
      <c r="P222" s="5" t="s">
        <v>48</v>
      </c>
      <c r="Q222" s="55">
        <f t="shared" si="33"/>
        <v>0</v>
      </c>
    </row>
    <row r="223" spans="1:28" s="4" customFormat="1" ht="11.25" customHeight="1" hidden="1">
      <c r="A223" s="53">
        <v>198</v>
      </c>
      <c r="B223" s="53" t="s">
        <v>43</v>
      </c>
      <c r="C223" s="53" t="s">
        <v>418</v>
      </c>
      <c r="D223" s="74" t="s">
        <v>470</v>
      </c>
      <c r="E223" s="65" t="s">
        <v>471</v>
      </c>
      <c r="F223" s="53" t="s">
        <v>148</v>
      </c>
      <c r="G223" s="54"/>
      <c r="H223" s="55">
        <v>43</v>
      </c>
      <c r="I223" s="55">
        <f t="shared" si="30"/>
        <v>0</v>
      </c>
      <c r="J223" s="56">
        <v>2E-05</v>
      </c>
      <c r="K223" s="54">
        <f t="shared" si="31"/>
        <v>0</v>
      </c>
      <c r="L223" s="56">
        <v>0</v>
      </c>
      <c r="M223" s="54">
        <f t="shared" si="32"/>
        <v>0</v>
      </c>
      <c r="N223" s="57">
        <v>21</v>
      </c>
      <c r="O223" s="58">
        <v>16</v>
      </c>
      <c r="P223" s="127" t="s">
        <v>48</v>
      </c>
      <c r="Q223" s="55">
        <f t="shared" si="33"/>
        <v>0</v>
      </c>
      <c r="R223" s="127"/>
      <c r="S223" s="127"/>
      <c r="T223" s="127"/>
      <c r="U223" s="127"/>
      <c r="V223" s="127"/>
      <c r="W223" s="127"/>
      <c r="X223" s="127"/>
      <c r="Y223" s="127"/>
      <c r="Z223" s="127"/>
      <c r="AA223" s="127"/>
      <c r="AB223" s="127"/>
    </row>
    <row r="224" spans="1:28" s="109" customFormat="1" ht="11.25" customHeight="1" hidden="1">
      <c r="A224" s="101"/>
      <c r="B224" s="101" t="s">
        <v>43</v>
      </c>
      <c r="C224" s="101" t="s">
        <v>418</v>
      </c>
      <c r="D224" s="110" t="s">
        <v>472</v>
      </c>
      <c r="E224" s="118" t="s">
        <v>473</v>
      </c>
      <c r="F224" s="101" t="s">
        <v>148</v>
      </c>
      <c r="G224" s="103"/>
      <c r="H224" s="104">
        <v>51.5</v>
      </c>
      <c r="I224" s="104">
        <f t="shared" si="30"/>
        <v>0</v>
      </c>
      <c r="J224" s="106">
        <v>0</v>
      </c>
      <c r="K224" s="103">
        <f t="shared" si="31"/>
        <v>0</v>
      </c>
      <c r="L224" s="106">
        <v>0</v>
      </c>
      <c r="M224" s="103">
        <f t="shared" si="32"/>
        <v>0</v>
      </c>
      <c r="N224" s="107">
        <v>21</v>
      </c>
      <c r="O224" s="108">
        <v>16</v>
      </c>
      <c r="P224" s="109" t="s">
        <v>48</v>
      </c>
      <c r="Q224" s="104">
        <f t="shared" si="33"/>
        <v>0</v>
      </c>
      <c r="AA224" s="136" t="s">
        <v>464</v>
      </c>
      <c r="AB224" s="136"/>
    </row>
    <row r="225" spans="1:21" s="4" customFormat="1" ht="11.25" customHeight="1" hidden="1">
      <c r="A225" s="53">
        <v>200</v>
      </c>
      <c r="B225" s="53" t="s">
        <v>43</v>
      </c>
      <c r="C225" s="53" t="s">
        <v>418</v>
      </c>
      <c r="D225" s="74" t="s">
        <v>474</v>
      </c>
      <c r="E225" s="65" t="s">
        <v>475</v>
      </c>
      <c r="F225" s="53" t="s">
        <v>47</v>
      </c>
      <c r="G225" s="54"/>
      <c r="H225" s="55">
        <v>154</v>
      </c>
      <c r="I225" s="55">
        <f t="shared" si="30"/>
        <v>0</v>
      </c>
      <c r="J225" s="56">
        <v>0.0003</v>
      </c>
      <c r="K225" s="54">
        <f t="shared" si="31"/>
        <v>0</v>
      </c>
      <c r="L225" s="56">
        <v>0</v>
      </c>
      <c r="M225" s="54">
        <f t="shared" si="32"/>
        <v>0</v>
      </c>
      <c r="N225" s="57">
        <v>21</v>
      </c>
      <c r="O225" s="58">
        <v>16</v>
      </c>
      <c r="P225" s="127" t="s">
        <v>48</v>
      </c>
      <c r="Q225" s="55">
        <f t="shared" si="33"/>
        <v>0</v>
      </c>
      <c r="U225" s="127"/>
    </row>
    <row r="226" spans="1:17" s="5" customFormat="1" ht="11.25" customHeight="1" hidden="1">
      <c r="A226" s="53">
        <v>201</v>
      </c>
      <c r="B226" s="53" t="s">
        <v>338</v>
      </c>
      <c r="C226" s="53" t="s">
        <v>339</v>
      </c>
      <c r="D226" s="74" t="s">
        <v>476</v>
      </c>
      <c r="E226" s="65" t="s">
        <v>477</v>
      </c>
      <c r="F226" s="53" t="s">
        <v>47</v>
      </c>
      <c r="G226" s="54"/>
      <c r="H226" s="55">
        <v>0</v>
      </c>
      <c r="I226" s="55">
        <f t="shared" si="30"/>
        <v>0</v>
      </c>
      <c r="J226" s="56">
        <v>0.00368</v>
      </c>
      <c r="K226" s="54">
        <f t="shared" si="31"/>
        <v>0</v>
      </c>
      <c r="L226" s="56">
        <v>0</v>
      </c>
      <c r="M226" s="54">
        <f t="shared" si="32"/>
        <v>0</v>
      </c>
      <c r="N226" s="57">
        <v>21</v>
      </c>
      <c r="O226" s="64">
        <v>32</v>
      </c>
      <c r="P226" s="5" t="s">
        <v>48</v>
      </c>
      <c r="Q226" s="55">
        <f t="shared" si="33"/>
        <v>0</v>
      </c>
    </row>
    <row r="227" spans="1:21" s="4" customFormat="1" ht="11.25" customHeight="1" hidden="1">
      <c r="A227" s="53">
        <v>202</v>
      </c>
      <c r="B227" s="53" t="s">
        <v>43</v>
      </c>
      <c r="C227" s="53" t="s">
        <v>418</v>
      </c>
      <c r="D227" s="74" t="s">
        <v>478</v>
      </c>
      <c r="E227" s="65" t="s">
        <v>479</v>
      </c>
      <c r="F227" s="53" t="s">
        <v>47</v>
      </c>
      <c r="G227" s="54"/>
      <c r="H227" s="55">
        <v>253</v>
      </c>
      <c r="I227" s="55">
        <f t="shared" si="30"/>
        <v>0</v>
      </c>
      <c r="J227" s="56">
        <v>0.0007</v>
      </c>
      <c r="K227" s="54">
        <f t="shared" si="31"/>
        <v>0</v>
      </c>
      <c r="L227" s="56">
        <v>0</v>
      </c>
      <c r="M227" s="54">
        <f t="shared" si="32"/>
        <v>0</v>
      </c>
      <c r="N227" s="57">
        <v>21</v>
      </c>
      <c r="O227" s="58">
        <v>16</v>
      </c>
      <c r="P227" s="127" t="s">
        <v>48</v>
      </c>
      <c r="Q227" s="55">
        <f t="shared" si="33"/>
        <v>0</v>
      </c>
      <c r="U227" s="127"/>
    </row>
    <row r="228" spans="1:17" s="5" customFormat="1" ht="11.25" customHeight="1" hidden="1">
      <c r="A228" s="53">
        <v>203</v>
      </c>
      <c r="B228" s="53" t="s">
        <v>338</v>
      </c>
      <c r="C228" s="53" t="s">
        <v>339</v>
      </c>
      <c r="D228" s="74" t="s">
        <v>476</v>
      </c>
      <c r="E228" s="65" t="s">
        <v>477</v>
      </c>
      <c r="F228" s="53" t="s">
        <v>47</v>
      </c>
      <c r="G228" s="54"/>
      <c r="H228" s="55">
        <v>486</v>
      </c>
      <c r="I228" s="55">
        <f t="shared" si="30"/>
        <v>0</v>
      </c>
      <c r="J228" s="56">
        <v>0.00368</v>
      </c>
      <c r="K228" s="54">
        <f t="shared" si="31"/>
        <v>0</v>
      </c>
      <c r="L228" s="56">
        <v>0</v>
      </c>
      <c r="M228" s="54">
        <f t="shared" si="32"/>
        <v>0</v>
      </c>
      <c r="N228" s="57">
        <v>21</v>
      </c>
      <c r="O228" s="64">
        <v>32</v>
      </c>
      <c r="P228" s="5" t="s">
        <v>48</v>
      </c>
      <c r="Q228" s="55">
        <f t="shared" si="33"/>
        <v>0</v>
      </c>
    </row>
    <row r="229" spans="1:21" s="4" customFormat="1" ht="11.25" customHeight="1" hidden="1">
      <c r="A229" s="53">
        <v>36</v>
      </c>
      <c r="B229" s="53" t="s">
        <v>43</v>
      </c>
      <c r="C229" s="53" t="s">
        <v>418</v>
      </c>
      <c r="D229" s="74" t="s">
        <v>480</v>
      </c>
      <c r="E229" s="65" t="s">
        <v>481</v>
      </c>
      <c r="F229" s="53" t="s">
        <v>148</v>
      </c>
      <c r="G229" s="54"/>
      <c r="H229" s="55">
        <v>9.71</v>
      </c>
      <c r="I229" s="55">
        <f t="shared" si="30"/>
        <v>0</v>
      </c>
      <c r="J229" s="56">
        <v>0</v>
      </c>
      <c r="K229" s="54">
        <f t="shared" si="31"/>
        <v>0</v>
      </c>
      <c r="L229" s="56">
        <v>0.0003</v>
      </c>
      <c r="M229" s="54">
        <f t="shared" si="32"/>
        <v>0</v>
      </c>
      <c r="N229" s="57">
        <v>21</v>
      </c>
      <c r="O229" s="58">
        <v>16</v>
      </c>
      <c r="P229" s="127" t="s">
        <v>48</v>
      </c>
      <c r="Q229" s="55">
        <f t="shared" si="33"/>
        <v>0</v>
      </c>
      <c r="U229" s="127"/>
    </row>
    <row r="230" spans="1:21" s="4" customFormat="1" ht="11.25" customHeight="1" hidden="1">
      <c r="A230" s="53">
        <v>205</v>
      </c>
      <c r="B230" s="53" t="s">
        <v>43</v>
      </c>
      <c r="C230" s="53" t="s">
        <v>418</v>
      </c>
      <c r="D230" s="74" t="s">
        <v>482</v>
      </c>
      <c r="E230" s="65" t="s">
        <v>483</v>
      </c>
      <c r="F230" s="53" t="s">
        <v>148</v>
      </c>
      <c r="G230" s="54"/>
      <c r="H230" s="55">
        <v>102</v>
      </c>
      <c r="I230" s="55">
        <f aca="true" t="shared" si="34" ref="I230:I246">ROUND(G230*H230,2)</f>
        <v>0</v>
      </c>
      <c r="J230" s="56">
        <v>2E-05</v>
      </c>
      <c r="K230" s="54">
        <f aca="true" t="shared" si="35" ref="K230:K246">G230*J230</f>
        <v>0</v>
      </c>
      <c r="L230" s="56">
        <v>0</v>
      </c>
      <c r="M230" s="54">
        <f aca="true" t="shared" si="36" ref="M230:M246">G230*L230</f>
        <v>0</v>
      </c>
      <c r="N230" s="57">
        <v>21</v>
      </c>
      <c r="O230" s="58">
        <v>16</v>
      </c>
      <c r="P230" s="127" t="s">
        <v>48</v>
      </c>
      <c r="Q230" s="55">
        <f t="shared" si="33"/>
        <v>0</v>
      </c>
      <c r="U230" s="127"/>
    </row>
    <row r="231" spans="1:17" s="5" customFormat="1" ht="24.75" customHeight="1" hidden="1">
      <c r="A231" s="53">
        <v>37</v>
      </c>
      <c r="B231" s="53" t="s">
        <v>338</v>
      </c>
      <c r="C231" s="53" t="s">
        <v>339</v>
      </c>
      <c r="D231" s="74" t="s">
        <v>484</v>
      </c>
      <c r="E231" s="65" t="s">
        <v>485</v>
      </c>
      <c r="F231" s="53" t="s">
        <v>68</v>
      </c>
      <c r="G231" s="54"/>
      <c r="H231" s="55">
        <v>66.9</v>
      </c>
      <c r="I231" s="55">
        <f t="shared" si="34"/>
        <v>0</v>
      </c>
      <c r="J231" s="56">
        <v>0.00015</v>
      </c>
      <c r="K231" s="54">
        <f t="shared" si="35"/>
        <v>0</v>
      </c>
      <c r="L231" s="56">
        <v>0</v>
      </c>
      <c r="M231" s="54">
        <f t="shared" si="36"/>
        <v>0</v>
      </c>
      <c r="N231" s="57">
        <v>21</v>
      </c>
      <c r="O231" s="64">
        <v>32</v>
      </c>
      <c r="P231" s="5" t="s">
        <v>48</v>
      </c>
      <c r="Q231" s="55">
        <f t="shared" si="33"/>
        <v>0</v>
      </c>
    </row>
    <row r="232" spans="1:21" s="4" customFormat="1" ht="11.25" customHeight="1" hidden="1">
      <c r="A232" s="53">
        <v>207</v>
      </c>
      <c r="B232" s="53" t="s">
        <v>43</v>
      </c>
      <c r="C232" s="53" t="s">
        <v>418</v>
      </c>
      <c r="D232" s="74" t="s">
        <v>486</v>
      </c>
      <c r="E232" s="65" t="s">
        <v>487</v>
      </c>
      <c r="F232" s="53" t="s">
        <v>148</v>
      </c>
      <c r="G232" s="54"/>
      <c r="H232" s="55">
        <v>131</v>
      </c>
      <c r="I232" s="55">
        <f t="shared" si="34"/>
        <v>0</v>
      </c>
      <c r="J232" s="56">
        <v>3E-05</v>
      </c>
      <c r="K232" s="54">
        <f t="shared" si="35"/>
        <v>0</v>
      </c>
      <c r="L232" s="56">
        <v>0</v>
      </c>
      <c r="M232" s="54">
        <f t="shared" si="36"/>
        <v>0</v>
      </c>
      <c r="N232" s="57">
        <v>21</v>
      </c>
      <c r="O232" s="58">
        <v>16</v>
      </c>
      <c r="P232" s="127" t="s">
        <v>48</v>
      </c>
      <c r="Q232" s="55">
        <f t="shared" si="33"/>
        <v>0</v>
      </c>
      <c r="U232" s="127"/>
    </row>
    <row r="233" spans="1:17" s="5" customFormat="1" ht="11.25" customHeight="1" hidden="1">
      <c r="A233" s="53">
        <v>208</v>
      </c>
      <c r="B233" s="59" t="s">
        <v>338</v>
      </c>
      <c r="C233" s="59" t="s">
        <v>339</v>
      </c>
      <c r="D233" s="76" t="s">
        <v>484</v>
      </c>
      <c r="E233" s="65" t="s">
        <v>488</v>
      </c>
      <c r="F233" s="53" t="s">
        <v>68</v>
      </c>
      <c r="G233" s="54"/>
      <c r="H233" s="55">
        <v>66.9</v>
      </c>
      <c r="I233" s="55">
        <f t="shared" si="34"/>
        <v>0</v>
      </c>
      <c r="J233" s="62">
        <v>0.00015</v>
      </c>
      <c r="K233" s="60">
        <f t="shared" si="35"/>
        <v>0</v>
      </c>
      <c r="L233" s="62">
        <v>0</v>
      </c>
      <c r="M233" s="60">
        <f t="shared" si="36"/>
        <v>0</v>
      </c>
      <c r="N233" s="63">
        <v>21</v>
      </c>
      <c r="O233" s="64">
        <v>32</v>
      </c>
      <c r="P233" s="5" t="s">
        <v>48</v>
      </c>
      <c r="Q233" s="55">
        <f t="shared" si="33"/>
        <v>0</v>
      </c>
    </row>
    <row r="234" spans="1:21" s="4" customFormat="1" ht="11.25" customHeight="1" hidden="1">
      <c r="A234" s="53">
        <v>38</v>
      </c>
      <c r="B234" s="53" t="s">
        <v>43</v>
      </c>
      <c r="C234" s="53" t="s">
        <v>418</v>
      </c>
      <c r="D234" s="74" t="s">
        <v>489</v>
      </c>
      <c r="E234" s="65" t="s">
        <v>490</v>
      </c>
      <c r="F234" s="53" t="s">
        <v>148</v>
      </c>
      <c r="G234" s="54"/>
      <c r="H234" s="55">
        <v>74.9</v>
      </c>
      <c r="I234" s="55">
        <f t="shared" si="34"/>
        <v>0</v>
      </c>
      <c r="J234" s="56">
        <v>1E-05</v>
      </c>
      <c r="K234" s="54">
        <f t="shared" si="35"/>
        <v>0</v>
      </c>
      <c r="L234" s="56">
        <v>0</v>
      </c>
      <c r="M234" s="54">
        <f t="shared" si="36"/>
        <v>0</v>
      </c>
      <c r="N234" s="57">
        <v>21</v>
      </c>
      <c r="O234" s="58">
        <v>16</v>
      </c>
      <c r="P234" s="127" t="s">
        <v>48</v>
      </c>
      <c r="Q234" s="55">
        <f t="shared" si="33"/>
        <v>0</v>
      </c>
      <c r="U234" s="127"/>
    </row>
    <row r="235" spans="1:17" s="5" customFormat="1" ht="11.25" customHeight="1" hidden="1">
      <c r="A235" s="53">
        <v>210</v>
      </c>
      <c r="B235" s="59" t="s">
        <v>338</v>
      </c>
      <c r="C235" s="59" t="s">
        <v>339</v>
      </c>
      <c r="D235" s="76" t="s">
        <v>484</v>
      </c>
      <c r="E235" s="65" t="s">
        <v>488</v>
      </c>
      <c r="F235" s="53" t="s">
        <v>68</v>
      </c>
      <c r="G235" s="54"/>
      <c r="H235" s="55">
        <v>66.9</v>
      </c>
      <c r="I235" s="55">
        <f t="shared" si="34"/>
        <v>0</v>
      </c>
      <c r="J235" s="62">
        <v>0.00015</v>
      </c>
      <c r="K235" s="60">
        <f t="shared" si="35"/>
        <v>0</v>
      </c>
      <c r="L235" s="62">
        <v>0</v>
      </c>
      <c r="M235" s="60">
        <f t="shared" si="36"/>
        <v>0</v>
      </c>
      <c r="N235" s="63">
        <v>21</v>
      </c>
      <c r="O235" s="64">
        <v>32</v>
      </c>
      <c r="P235" s="5" t="s">
        <v>48</v>
      </c>
      <c r="Q235" s="55">
        <f t="shared" si="33"/>
        <v>0</v>
      </c>
    </row>
    <row r="236" spans="1:21" s="4" customFormat="1" ht="11.25" customHeight="1" hidden="1">
      <c r="A236" s="53">
        <v>39</v>
      </c>
      <c r="B236" s="53" t="s">
        <v>43</v>
      </c>
      <c r="C236" s="53" t="s">
        <v>418</v>
      </c>
      <c r="D236" s="74" t="s">
        <v>491</v>
      </c>
      <c r="E236" s="65" t="s">
        <v>492</v>
      </c>
      <c r="F236" s="53" t="s">
        <v>47</v>
      </c>
      <c r="G236" s="54"/>
      <c r="H236" s="55">
        <v>27.2</v>
      </c>
      <c r="I236" s="55">
        <f t="shared" si="34"/>
        <v>0</v>
      </c>
      <c r="J236" s="56">
        <v>0</v>
      </c>
      <c r="K236" s="54">
        <f t="shared" si="35"/>
        <v>0</v>
      </c>
      <c r="L236" s="56">
        <v>0</v>
      </c>
      <c r="M236" s="54">
        <f t="shared" si="36"/>
        <v>0</v>
      </c>
      <c r="N236" s="57">
        <v>21</v>
      </c>
      <c r="O236" s="58">
        <v>16</v>
      </c>
      <c r="P236" s="127" t="s">
        <v>48</v>
      </c>
      <c r="Q236" s="55">
        <f t="shared" si="33"/>
        <v>0</v>
      </c>
      <c r="U236" s="127"/>
    </row>
    <row r="237" spans="1:21" s="4" customFormat="1" ht="22.5" customHeight="1" hidden="1">
      <c r="A237" s="53">
        <v>212</v>
      </c>
      <c r="B237" s="53" t="s">
        <v>43</v>
      </c>
      <c r="C237" s="53" t="s">
        <v>418</v>
      </c>
      <c r="D237" s="74" t="s">
        <v>493</v>
      </c>
      <c r="E237" s="65" t="s">
        <v>494</v>
      </c>
      <c r="F237" s="53" t="s">
        <v>47</v>
      </c>
      <c r="G237" s="54"/>
      <c r="H237" s="55">
        <v>118</v>
      </c>
      <c r="I237" s="55">
        <f t="shared" si="34"/>
        <v>0</v>
      </c>
      <c r="J237" s="56">
        <v>5E-05</v>
      </c>
      <c r="K237" s="54">
        <f t="shared" si="35"/>
        <v>0</v>
      </c>
      <c r="L237" s="56">
        <v>0</v>
      </c>
      <c r="M237" s="54">
        <f t="shared" si="36"/>
        <v>0</v>
      </c>
      <c r="N237" s="57">
        <v>21</v>
      </c>
      <c r="O237" s="58">
        <v>16</v>
      </c>
      <c r="P237" s="127" t="s">
        <v>48</v>
      </c>
      <c r="Q237" s="55">
        <f t="shared" si="33"/>
        <v>0</v>
      </c>
      <c r="U237" s="127"/>
    </row>
    <row r="238" spans="1:21" s="4" customFormat="1" ht="22.5" customHeight="1" hidden="1">
      <c r="A238" s="53">
        <v>213</v>
      </c>
      <c r="B238" s="53" t="s">
        <v>43</v>
      </c>
      <c r="C238" s="53" t="s">
        <v>418</v>
      </c>
      <c r="D238" s="74" t="s">
        <v>495</v>
      </c>
      <c r="E238" s="65" t="s">
        <v>496</v>
      </c>
      <c r="F238" s="53" t="s">
        <v>47</v>
      </c>
      <c r="G238" s="54"/>
      <c r="H238" s="55">
        <v>178</v>
      </c>
      <c r="I238" s="55">
        <f t="shared" si="34"/>
        <v>0</v>
      </c>
      <c r="J238" s="56">
        <v>0.0001</v>
      </c>
      <c r="K238" s="54">
        <f t="shared" si="35"/>
        <v>0</v>
      </c>
      <c r="L238" s="56">
        <v>0</v>
      </c>
      <c r="M238" s="54">
        <f t="shared" si="36"/>
        <v>0</v>
      </c>
      <c r="N238" s="57">
        <v>21</v>
      </c>
      <c r="O238" s="58">
        <v>16</v>
      </c>
      <c r="P238" s="127" t="s">
        <v>48</v>
      </c>
      <c r="Q238" s="55">
        <f t="shared" si="33"/>
        <v>0</v>
      </c>
      <c r="U238" s="127"/>
    </row>
    <row r="239" spans="1:21" s="4" customFormat="1" ht="11.25" customHeight="1" hidden="1">
      <c r="A239" s="53">
        <v>214</v>
      </c>
      <c r="B239" s="53" t="s">
        <v>43</v>
      </c>
      <c r="C239" s="53" t="s">
        <v>418</v>
      </c>
      <c r="D239" s="74" t="s">
        <v>497</v>
      </c>
      <c r="E239" s="65" t="s">
        <v>498</v>
      </c>
      <c r="F239" s="53" t="s">
        <v>47</v>
      </c>
      <c r="G239" s="54"/>
      <c r="H239" s="55">
        <v>30.3</v>
      </c>
      <c r="I239" s="55">
        <f t="shared" si="34"/>
        <v>0</v>
      </c>
      <c r="J239" s="56">
        <v>3E-05</v>
      </c>
      <c r="K239" s="54">
        <f t="shared" si="35"/>
        <v>0</v>
      </c>
      <c r="L239" s="56">
        <v>0</v>
      </c>
      <c r="M239" s="54">
        <f t="shared" si="36"/>
        <v>0</v>
      </c>
      <c r="N239" s="57">
        <v>21</v>
      </c>
      <c r="O239" s="58">
        <v>16</v>
      </c>
      <c r="P239" s="127" t="s">
        <v>48</v>
      </c>
      <c r="Q239" s="55">
        <f t="shared" si="33"/>
        <v>0</v>
      </c>
      <c r="U239" s="127"/>
    </row>
    <row r="240" spans="1:21" s="4" customFormat="1" ht="22.5" customHeight="1" hidden="1">
      <c r="A240" s="53">
        <v>215</v>
      </c>
      <c r="B240" s="53" t="s">
        <v>43</v>
      </c>
      <c r="C240" s="53" t="s">
        <v>418</v>
      </c>
      <c r="D240" s="74" t="s">
        <v>499</v>
      </c>
      <c r="E240" s="65" t="s">
        <v>500</v>
      </c>
      <c r="F240" s="53" t="s">
        <v>47</v>
      </c>
      <c r="G240" s="54"/>
      <c r="H240" s="55">
        <v>45.5</v>
      </c>
      <c r="I240" s="55">
        <f t="shared" si="34"/>
        <v>0</v>
      </c>
      <c r="J240" s="56">
        <v>3E-05</v>
      </c>
      <c r="K240" s="54">
        <f t="shared" si="35"/>
        <v>0</v>
      </c>
      <c r="L240" s="56">
        <v>0</v>
      </c>
      <c r="M240" s="54">
        <f t="shared" si="36"/>
        <v>0</v>
      </c>
      <c r="N240" s="57">
        <v>21</v>
      </c>
      <c r="O240" s="58">
        <v>16</v>
      </c>
      <c r="P240" s="127" t="s">
        <v>48</v>
      </c>
      <c r="Q240" s="55">
        <f t="shared" si="33"/>
        <v>0</v>
      </c>
      <c r="U240" s="127"/>
    </row>
    <row r="241" spans="1:21" s="4" customFormat="1" ht="22.5" customHeight="1" hidden="1">
      <c r="A241" s="53">
        <v>216</v>
      </c>
      <c r="B241" s="53" t="s">
        <v>43</v>
      </c>
      <c r="C241" s="53" t="s">
        <v>418</v>
      </c>
      <c r="D241" s="74" t="s">
        <v>501</v>
      </c>
      <c r="E241" s="65" t="s">
        <v>502</v>
      </c>
      <c r="F241" s="53" t="s">
        <v>47</v>
      </c>
      <c r="G241" s="54"/>
      <c r="H241" s="55">
        <v>57.4</v>
      </c>
      <c r="I241" s="55">
        <f t="shared" si="34"/>
        <v>0</v>
      </c>
      <c r="J241" s="56">
        <v>5E-05</v>
      </c>
      <c r="K241" s="54">
        <f t="shared" si="35"/>
        <v>0</v>
      </c>
      <c r="L241" s="56">
        <v>0</v>
      </c>
      <c r="M241" s="54">
        <f t="shared" si="36"/>
        <v>0</v>
      </c>
      <c r="N241" s="57">
        <v>21</v>
      </c>
      <c r="O241" s="58">
        <v>16</v>
      </c>
      <c r="P241" s="127" t="s">
        <v>48</v>
      </c>
      <c r="Q241" s="55">
        <f t="shared" si="33"/>
        <v>0</v>
      </c>
      <c r="U241" s="127"/>
    </row>
    <row r="242" spans="1:21" s="4" customFormat="1" ht="11.25" customHeight="1" hidden="1">
      <c r="A242" s="53">
        <v>217</v>
      </c>
      <c r="B242" s="53" t="s">
        <v>43</v>
      </c>
      <c r="C242" s="53" t="s">
        <v>418</v>
      </c>
      <c r="D242" s="74" t="s">
        <v>503</v>
      </c>
      <c r="E242" s="65" t="s">
        <v>504</v>
      </c>
      <c r="F242" s="53" t="s">
        <v>148</v>
      </c>
      <c r="G242" s="54"/>
      <c r="H242" s="55">
        <v>5.55</v>
      </c>
      <c r="I242" s="55">
        <f t="shared" si="34"/>
        <v>0</v>
      </c>
      <c r="J242" s="56">
        <v>0</v>
      </c>
      <c r="K242" s="54">
        <f t="shared" si="35"/>
        <v>0</v>
      </c>
      <c r="L242" s="56">
        <v>0</v>
      </c>
      <c r="M242" s="54">
        <f t="shared" si="36"/>
        <v>0</v>
      </c>
      <c r="N242" s="57">
        <v>21</v>
      </c>
      <c r="O242" s="58">
        <v>16</v>
      </c>
      <c r="P242" s="127" t="s">
        <v>48</v>
      </c>
      <c r="Q242" s="55">
        <f t="shared" si="33"/>
        <v>0</v>
      </c>
      <c r="U242" s="127"/>
    </row>
    <row r="243" spans="1:21" s="4" customFormat="1" ht="11.25" customHeight="1" hidden="1">
      <c r="A243" s="53">
        <v>40</v>
      </c>
      <c r="B243" s="53" t="s">
        <v>43</v>
      </c>
      <c r="C243" s="53" t="s">
        <v>418</v>
      </c>
      <c r="D243" s="74" t="s">
        <v>505</v>
      </c>
      <c r="E243" s="65" t="s">
        <v>506</v>
      </c>
      <c r="F243" s="53" t="s">
        <v>47</v>
      </c>
      <c r="G243" s="54"/>
      <c r="H243" s="55">
        <v>117</v>
      </c>
      <c r="I243" s="55">
        <f t="shared" si="34"/>
        <v>0</v>
      </c>
      <c r="J243" s="56">
        <v>0</v>
      </c>
      <c r="K243" s="54">
        <f t="shared" si="35"/>
        <v>0</v>
      </c>
      <c r="L243" s="56">
        <v>0</v>
      </c>
      <c r="M243" s="54">
        <f t="shared" si="36"/>
        <v>0</v>
      </c>
      <c r="N243" s="57">
        <v>21</v>
      </c>
      <c r="O243" s="58">
        <v>16</v>
      </c>
      <c r="P243" s="127" t="s">
        <v>48</v>
      </c>
      <c r="Q243" s="55">
        <f t="shared" si="33"/>
        <v>0</v>
      </c>
      <c r="U243" s="127"/>
    </row>
    <row r="244" spans="1:21" s="4" customFormat="1" ht="11.25" customHeight="1" hidden="1">
      <c r="A244" s="53">
        <v>219</v>
      </c>
      <c r="B244" s="53" t="s">
        <v>43</v>
      </c>
      <c r="C244" s="53" t="s">
        <v>418</v>
      </c>
      <c r="D244" s="74" t="s">
        <v>507</v>
      </c>
      <c r="E244" s="65" t="s">
        <v>508</v>
      </c>
      <c r="F244" s="53" t="s">
        <v>1</v>
      </c>
      <c r="G244" s="54"/>
      <c r="H244" s="55">
        <v>0.37</v>
      </c>
      <c r="I244" s="55">
        <f t="shared" si="34"/>
        <v>0</v>
      </c>
      <c r="J244" s="56">
        <v>0</v>
      </c>
      <c r="K244" s="54">
        <f t="shared" si="35"/>
        <v>0</v>
      </c>
      <c r="L244" s="56">
        <v>0</v>
      </c>
      <c r="M244" s="54">
        <f t="shared" si="36"/>
        <v>0</v>
      </c>
      <c r="N244" s="57">
        <v>21</v>
      </c>
      <c r="O244" s="58">
        <v>16</v>
      </c>
      <c r="P244" s="127" t="s">
        <v>48</v>
      </c>
      <c r="Q244" s="55">
        <f t="shared" si="33"/>
        <v>0</v>
      </c>
      <c r="U244" s="127"/>
    </row>
    <row r="245" spans="1:21" s="4" customFormat="1" ht="11.25" customHeight="1" hidden="1">
      <c r="A245" s="53">
        <v>40</v>
      </c>
      <c r="B245" s="53" t="s">
        <v>43</v>
      </c>
      <c r="C245" s="53" t="s">
        <v>418</v>
      </c>
      <c r="D245" s="74" t="s">
        <v>509</v>
      </c>
      <c r="E245" s="65" t="s">
        <v>510</v>
      </c>
      <c r="F245" s="53" t="s">
        <v>1</v>
      </c>
      <c r="G245" s="54"/>
      <c r="H245" s="55">
        <v>0.38</v>
      </c>
      <c r="I245" s="55">
        <f t="shared" si="34"/>
        <v>0</v>
      </c>
      <c r="J245" s="56">
        <v>0</v>
      </c>
      <c r="K245" s="54">
        <f t="shared" si="35"/>
        <v>0</v>
      </c>
      <c r="L245" s="56">
        <v>0</v>
      </c>
      <c r="M245" s="54">
        <f t="shared" si="36"/>
        <v>0</v>
      </c>
      <c r="N245" s="57">
        <v>21</v>
      </c>
      <c r="O245" s="58">
        <v>16</v>
      </c>
      <c r="P245" s="127" t="s">
        <v>48</v>
      </c>
      <c r="Q245" s="55">
        <f t="shared" si="33"/>
        <v>0</v>
      </c>
      <c r="U245" s="127"/>
    </row>
    <row r="246" spans="1:21" s="4" customFormat="1" ht="11.25" customHeight="1" hidden="1">
      <c r="A246" s="53">
        <v>221</v>
      </c>
      <c r="B246" s="53" t="s">
        <v>43</v>
      </c>
      <c r="C246" s="53" t="s">
        <v>418</v>
      </c>
      <c r="D246" s="74" t="s">
        <v>511</v>
      </c>
      <c r="E246" s="65" t="s">
        <v>512</v>
      </c>
      <c r="F246" s="53" t="s">
        <v>1</v>
      </c>
      <c r="G246" s="119"/>
      <c r="H246" s="120">
        <v>0.4</v>
      </c>
      <c r="I246" s="55">
        <f t="shared" si="34"/>
        <v>0</v>
      </c>
      <c r="J246" s="56">
        <v>0</v>
      </c>
      <c r="K246" s="54">
        <f t="shared" si="35"/>
        <v>0</v>
      </c>
      <c r="L246" s="56">
        <v>0</v>
      </c>
      <c r="M246" s="54">
        <f t="shared" si="36"/>
        <v>0</v>
      </c>
      <c r="N246" s="57">
        <v>21</v>
      </c>
      <c r="O246" s="58">
        <v>16</v>
      </c>
      <c r="P246" s="127" t="s">
        <v>48</v>
      </c>
      <c r="Q246" s="55">
        <f t="shared" si="33"/>
        <v>0</v>
      </c>
      <c r="U246" s="127"/>
    </row>
    <row r="247" spans="1:17" s="2" customFormat="1" ht="18" customHeight="1" hidden="1">
      <c r="A247" s="99"/>
      <c r="B247" s="30" t="s">
        <v>3</v>
      </c>
      <c r="D247" s="73" t="s">
        <v>513</v>
      </c>
      <c r="E247" s="85" t="s">
        <v>514</v>
      </c>
      <c r="G247" s="121"/>
      <c r="H247" s="121"/>
      <c r="I247" s="31">
        <f>SUM(I248:I273)</f>
        <v>0</v>
      </c>
      <c r="K247" s="32">
        <f>SUM(K248:K273)</f>
        <v>0</v>
      </c>
      <c r="M247" s="32">
        <f>SUM(M248:M273)</f>
        <v>0</v>
      </c>
      <c r="P247" s="2" t="s">
        <v>42</v>
      </c>
      <c r="Q247" s="55"/>
    </row>
    <row r="248" spans="1:21" s="4" customFormat="1" ht="11.25" customHeight="1" hidden="1">
      <c r="A248" s="53">
        <v>41</v>
      </c>
      <c r="B248" s="53" t="s">
        <v>43</v>
      </c>
      <c r="C248" s="53" t="s">
        <v>513</v>
      </c>
      <c r="D248" s="74" t="s">
        <v>515</v>
      </c>
      <c r="E248" s="65" t="s">
        <v>516</v>
      </c>
      <c r="F248" s="53" t="s">
        <v>47</v>
      </c>
      <c r="G248" s="54"/>
      <c r="H248" s="55">
        <v>81.8</v>
      </c>
      <c r="I248" s="55">
        <f aca="true" t="shared" si="37" ref="I248:I273">ROUND(G248*H248,2)</f>
        <v>0</v>
      </c>
      <c r="J248" s="56">
        <v>0</v>
      </c>
      <c r="K248" s="54">
        <f aca="true" t="shared" si="38" ref="K248:K273">G248*J248</f>
        <v>0</v>
      </c>
      <c r="L248" s="56">
        <v>0.0815</v>
      </c>
      <c r="M248" s="54">
        <f aca="true" t="shared" si="39" ref="M248:M273">G248*L248</f>
        <v>0</v>
      </c>
      <c r="N248" s="57">
        <v>21</v>
      </c>
      <c r="O248" s="58">
        <v>16</v>
      </c>
      <c r="P248" s="127" t="s">
        <v>48</v>
      </c>
      <c r="Q248" s="55">
        <f t="shared" si="33"/>
        <v>0</v>
      </c>
      <c r="U248" s="127"/>
    </row>
    <row r="249" spans="1:21" s="4" customFormat="1" ht="11.25" customHeight="1" hidden="1">
      <c r="A249" s="53">
        <v>223</v>
      </c>
      <c r="B249" s="53" t="s">
        <v>43</v>
      </c>
      <c r="C249" s="53" t="s">
        <v>513</v>
      </c>
      <c r="D249" s="74" t="s">
        <v>517</v>
      </c>
      <c r="E249" s="65" t="s">
        <v>518</v>
      </c>
      <c r="F249" s="53" t="s">
        <v>47</v>
      </c>
      <c r="G249" s="54"/>
      <c r="H249" s="55">
        <v>53.3</v>
      </c>
      <c r="I249" s="55">
        <f t="shared" si="37"/>
        <v>0</v>
      </c>
      <c r="J249" s="56">
        <v>0</v>
      </c>
      <c r="K249" s="54">
        <f t="shared" si="38"/>
        <v>0</v>
      </c>
      <c r="L249" s="56">
        <v>0.0272</v>
      </c>
      <c r="M249" s="54">
        <f t="shared" si="39"/>
        <v>0</v>
      </c>
      <c r="N249" s="57">
        <v>21</v>
      </c>
      <c r="O249" s="58">
        <v>16</v>
      </c>
      <c r="P249" s="127" t="s">
        <v>48</v>
      </c>
      <c r="Q249" s="55">
        <f t="shared" si="33"/>
        <v>0</v>
      </c>
      <c r="U249" s="127"/>
    </row>
    <row r="250" spans="1:21" s="4" customFormat="1" ht="22.5" customHeight="1" hidden="1">
      <c r="A250" s="53">
        <v>224</v>
      </c>
      <c r="B250" s="53" t="s">
        <v>43</v>
      </c>
      <c r="C250" s="53" t="s">
        <v>513</v>
      </c>
      <c r="D250" s="74" t="s">
        <v>519</v>
      </c>
      <c r="E250" s="65" t="s">
        <v>520</v>
      </c>
      <c r="F250" s="53" t="s">
        <v>47</v>
      </c>
      <c r="G250" s="54"/>
      <c r="H250" s="55">
        <v>463</v>
      </c>
      <c r="I250" s="55">
        <f t="shared" si="37"/>
        <v>0</v>
      </c>
      <c r="J250" s="56">
        <v>0.00295</v>
      </c>
      <c r="K250" s="54">
        <f t="shared" si="38"/>
        <v>0</v>
      </c>
      <c r="L250" s="56">
        <v>0</v>
      </c>
      <c r="M250" s="54">
        <f t="shared" si="39"/>
        <v>0</v>
      </c>
      <c r="N250" s="57">
        <v>21</v>
      </c>
      <c r="O250" s="58">
        <v>16</v>
      </c>
      <c r="P250" s="127" t="s">
        <v>48</v>
      </c>
      <c r="Q250" s="55">
        <f t="shared" si="33"/>
        <v>0</v>
      </c>
      <c r="U250" s="127"/>
    </row>
    <row r="251" spans="1:21" s="4" customFormat="1" ht="22.5" customHeight="1" hidden="1">
      <c r="A251" s="53">
        <v>225</v>
      </c>
      <c r="B251" s="53" t="s">
        <v>43</v>
      </c>
      <c r="C251" s="53" t="s">
        <v>513</v>
      </c>
      <c r="D251" s="74" t="s">
        <v>521</v>
      </c>
      <c r="E251" s="65" t="s">
        <v>522</v>
      </c>
      <c r="F251" s="53" t="s">
        <v>47</v>
      </c>
      <c r="G251" s="54"/>
      <c r="H251" s="55">
        <v>287</v>
      </c>
      <c r="I251" s="55">
        <f t="shared" si="37"/>
        <v>0</v>
      </c>
      <c r="J251" s="56">
        <v>0.0029</v>
      </c>
      <c r="K251" s="54">
        <f t="shared" si="38"/>
        <v>0</v>
      </c>
      <c r="L251" s="56">
        <v>0</v>
      </c>
      <c r="M251" s="54">
        <f t="shared" si="39"/>
        <v>0</v>
      </c>
      <c r="N251" s="57">
        <v>21</v>
      </c>
      <c r="O251" s="58">
        <v>16</v>
      </c>
      <c r="P251" s="127" t="s">
        <v>48</v>
      </c>
      <c r="Q251" s="55">
        <f t="shared" si="33"/>
        <v>0</v>
      </c>
      <c r="U251" s="127"/>
    </row>
    <row r="252" spans="1:21" s="4" customFormat="1" ht="22.5" customHeight="1" hidden="1">
      <c r="A252" s="53">
        <v>226</v>
      </c>
      <c r="B252" s="53" t="s">
        <v>43</v>
      </c>
      <c r="C252" s="53" t="s">
        <v>513</v>
      </c>
      <c r="D252" s="74" t="s">
        <v>521</v>
      </c>
      <c r="E252" s="65" t="s">
        <v>522</v>
      </c>
      <c r="F252" s="53" t="s">
        <v>47</v>
      </c>
      <c r="G252" s="54"/>
      <c r="H252" s="55">
        <v>287</v>
      </c>
      <c r="I252" s="55">
        <f t="shared" si="37"/>
        <v>0</v>
      </c>
      <c r="J252" s="56">
        <v>0.0029</v>
      </c>
      <c r="K252" s="54">
        <f t="shared" si="38"/>
        <v>0</v>
      </c>
      <c r="L252" s="56">
        <v>0</v>
      </c>
      <c r="M252" s="54">
        <f t="shared" si="39"/>
        <v>0</v>
      </c>
      <c r="N252" s="57">
        <v>21</v>
      </c>
      <c r="O252" s="58">
        <v>16</v>
      </c>
      <c r="P252" s="127" t="s">
        <v>48</v>
      </c>
      <c r="Q252" s="55">
        <f t="shared" si="33"/>
        <v>0</v>
      </c>
      <c r="U252" s="127"/>
    </row>
    <row r="253" spans="1:21" s="4" customFormat="1" ht="22.5" customHeight="1" hidden="1">
      <c r="A253" s="53">
        <v>227</v>
      </c>
      <c r="B253" s="53" t="s">
        <v>43</v>
      </c>
      <c r="C253" s="53" t="s">
        <v>513</v>
      </c>
      <c r="D253" s="74" t="s">
        <v>523</v>
      </c>
      <c r="E253" s="65" t="s">
        <v>524</v>
      </c>
      <c r="F253" s="53" t="s">
        <v>47</v>
      </c>
      <c r="G253" s="54"/>
      <c r="H253" s="55">
        <v>300</v>
      </c>
      <c r="I253" s="55">
        <f t="shared" si="37"/>
        <v>0</v>
      </c>
      <c r="J253" s="56">
        <v>0.003</v>
      </c>
      <c r="K253" s="54">
        <f t="shared" si="38"/>
        <v>0</v>
      </c>
      <c r="L253" s="56">
        <v>0</v>
      </c>
      <c r="M253" s="54">
        <f t="shared" si="39"/>
        <v>0</v>
      </c>
      <c r="N253" s="57">
        <v>21</v>
      </c>
      <c r="O253" s="58">
        <v>16</v>
      </c>
      <c r="P253" s="127" t="s">
        <v>48</v>
      </c>
      <c r="Q253" s="55">
        <f t="shared" si="33"/>
        <v>0</v>
      </c>
      <c r="U253" s="127"/>
    </row>
    <row r="254" spans="1:21" s="4" customFormat="1" ht="22.5" customHeight="1" hidden="1">
      <c r="A254" s="53">
        <v>228</v>
      </c>
      <c r="B254" s="53" t="s">
        <v>43</v>
      </c>
      <c r="C254" s="53" t="s">
        <v>513</v>
      </c>
      <c r="D254" s="74" t="s">
        <v>525</v>
      </c>
      <c r="E254" s="65" t="s">
        <v>526</v>
      </c>
      <c r="F254" s="53" t="s">
        <v>47</v>
      </c>
      <c r="G254" s="54"/>
      <c r="H254" s="55">
        <v>315</v>
      </c>
      <c r="I254" s="55">
        <f t="shared" si="37"/>
        <v>0</v>
      </c>
      <c r="J254" s="56">
        <v>0.003</v>
      </c>
      <c r="K254" s="54">
        <f t="shared" si="38"/>
        <v>0</v>
      </c>
      <c r="L254" s="56">
        <v>0</v>
      </c>
      <c r="M254" s="54">
        <f t="shared" si="39"/>
        <v>0</v>
      </c>
      <c r="N254" s="57">
        <v>21</v>
      </c>
      <c r="O254" s="58">
        <v>16</v>
      </c>
      <c r="P254" s="127" t="s">
        <v>48</v>
      </c>
      <c r="Q254" s="55">
        <f t="shared" si="33"/>
        <v>0</v>
      </c>
      <c r="U254" s="127"/>
    </row>
    <row r="255" spans="1:21" s="4" customFormat="1" ht="22.5" customHeight="1" hidden="1">
      <c r="A255" s="53">
        <v>42</v>
      </c>
      <c r="B255" s="53" t="s">
        <v>43</v>
      </c>
      <c r="C255" s="53" t="s">
        <v>513</v>
      </c>
      <c r="D255" s="74" t="s">
        <v>527</v>
      </c>
      <c r="E255" s="65" t="s">
        <v>528</v>
      </c>
      <c r="F255" s="53" t="s">
        <v>47</v>
      </c>
      <c r="G255" s="54"/>
      <c r="H255" s="55">
        <v>349</v>
      </c>
      <c r="I255" s="55">
        <f t="shared" si="37"/>
        <v>0</v>
      </c>
      <c r="J255" s="56">
        <v>0.0031</v>
      </c>
      <c r="K255" s="54">
        <f t="shared" si="38"/>
        <v>0</v>
      </c>
      <c r="L255" s="56">
        <v>0</v>
      </c>
      <c r="M255" s="54">
        <f t="shared" si="39"/>
        <v>0</v>
      </c>
      <c r="N255" s="57">
        <v>21</v>
      </c>
      <c r="O255" s="58">
        <v>16</v>
      </c>
      <c r="P255" s="127" t="s">
        <v>48</v>
      </c>
      <c r="Q255" s="55">
        <f t="shared" si="33"/>
        <v>0</v>
      </c>
      <c r="U255" s="127"/>
    </row>
    <row r="256" spans="1:21" s="4" customFormat="1" ht="22.5" customHeight="1" hidden="1">
      <c r="A256" s="53">
        <v>230</v>
      </c>
      <c r="B256" s="53" t="s">
        <v>43</v>
      </c>
      <c r="C256" s="53" t="s">
        <v>513</v>
      </c>
      <c r="D256" s="74" t="s">
        <v>529</v>
      </c>
      <c r="E256" s="65" t="s">
        <v>530</v>
      </c>
      <c r="F256" s="53" t="s">
        <v>47</v>
      </c>
      <c r="G256" s="54"/>
      <c r="H256" s="55">
        <v>364</v>
      </c>
      <c r="I256" s="55">
        <f t="shared" si="37"/>
        <v>0</v>
      </c>
      <c r="J256" s="56">
        <v>0.0032</v>
      </c>
      <c r="K256" s="54">
        <f t="shared" si="38"/>
        <v>0</v>
      </c>
      <c r="L256" s="56">
        <v>0</v>
      </c>
      <c r="M256" s="54">
        <f t="shared" si="39"/>
        <v>0</v>
      </c>
      <c r="N256" s="57">
        <v>21</v>
      </c>
      <c r="O256" s="58">
        <v>16</v>
      </c>
      <c r="P256" s="127" t="s">
        <v>48</v>
      </c>
      <c r="Q256" s="55">
        <f t="shared" si="33"/>
        <v>0</v>
      </c>
      <c r="U256" s="127"/>
    </row>
    <row r="257" spans="1:21" s="4" customFormat="1" ht="22.5" customHeight="1" hidden="1">
      <c r="A257" s="53">
        <v>231</v>
      </c>
      <c r="B257" s="53" t="s">
        <v>43</v>
      </c>
      <c r="C257" s="53" t="s">
        <v>513</v>
      </c>
      <c r="D257" s="74" t="s">
        <v>531</v>
      </c>
      <c r="E257" s="65" t="s">
        <v>532</v>
      </c>
      <c r="F257" s="53" t="s">
        <v>47</v>
      </c>
      <c r="G257" s="54"/>
      <c r="H257" s="55">
        <v>380</v>
      </c>
      <c r="I257" s="55">
        <f t="shared" si="37"/>
        <v>0</v>
      </c>
      <c r="J257" s="56">
        <v>0.00325</v>
      </c>
      <c r="K257" s="54">
        <f t="shared" si="38"/>
        <v>0</v>
      </c>
      <c r="L257" s="56">
        <v>0</v>
      </c>
      <c r="M257" s="54">
        <f t="shared" si="39"/>
        <v>0</v>
      </c>
      <c r="N257" s="57">
        <v>21</v>
      </c>
      <c r="O257" s="58">
        <v>16</v>
      </c>
      <c r="P257" s="127" t="s">
        <v>48</v>
      </c>
      <c r="Q257" s="55">
        <f t="shared" si="33"/>
        <v>0</v>
      </c>
      <c r="U257" s="127"/>
    </row>
    <row r="258" spans="1:17" s="5" customFormat="1" ht="11.25" customHeight="1" hidden="1">
      <c r="A258" s="53">
        <v>43</v>
      </c>
      <c r="B258" s="53" t="s">
        <v>338</v>
      </c>
      <c r="C258" s="53" t="s">
        <v>339</v>
      </c>
      <c r="D258" s="74" t="s">
        <v>533</v>
      </c>
      <c r="E258" s="65" t="s">
        <v>534</v>
      </c>
      <c r="F258" s="53" t="s">
        <v>47</v>
      </c>
      <c r="G258" s="54"/>
      <c r="H258" s="55">
        <v>250</v>
      </c>
      <c r="I258" s="55">
        <f t="shared" si="37"/>
        <v>0</v>
      </c>
      <c r="J258" s="56">
        <v>0.0118</v>
      </c>
      <c r="K258" s="54">
        <f t="shared" si="38"/>
        <v>0</v>
      </c>
      <c r="L258" s="56">
        <v>0</v>
      </c>
      <c r="M258" s="54">
        <f t="shared" si="39"/>
        <v>0</v>
      </c>
      <c r="N258" s="57">
        <v>21</v>
      </c>
      <c r="O258" s="64">
        <v>32</v>
      </c>
      <c r="P258" s="5" t="s">
        <v>48</v>
      </c>
      <c r="Q258" s="55">
        <f t="shared" si="33"/>
        <v>0</v>
      </c>
    </row>
    <row r="259" spans="1:21" s="4" customFormat="1" ht="11.25" customHeight="1" hidden="1">
      <c r="A259" s="53">
        <v>44</v>
      </c>
      <c r="B259" s="53" t="s">
        <v>43</v>
      </c>
      <c r="C259" s="53" t="s">
        <v>513</v>
      </c>
      <c r="D259" s="74" t="s">
        <v>535</v>
      </c>
      <c r="E259" s="65" t="s">
        <v>536</v>
      </c>
      <c r="F259" s="53" t="s">
        <v>47</v>
      </c>
      <c r="G259" s="54"/>
      <c r="H259" s="55">
        <v>40.8</v>
      </c>
      <c r="I259" s="55">
        <f t="shared" si="37"/>
        <v>0</v>
      </c>
      <c r="J259" s="56">
        <v>0</v>
      </c>
      <c r="K259" s="54">
        <f t="shared" si="38"/>
        <v>0</v>
      </c>
      <c r="L259" s="56">
        <v>0</v>
      </c>
      <c r="M259" s="54">
        <f t="shared" si="39"/>
        <v>0</v>
      </c>
      <c r="N259" s="57">
        <v>21</v>
      </c>
      <c r="O259" s="58">
        <v>16</v>
      </c>
      <c r="P259" s="127" t="s">
        <v>48</v>
      </c>
      <c r="Q259" s="55">
        <f t="shared" si="33"/>
        <v>0</v>
      </c>
      <c r="U259" s="127"/>
    </row>
    <row r="260" spans="1:21" s="4" customFormat="1" ht="11.25" customHeight="1" hidden="1">
      <c r="A260" s="53">
        <v>234</v>
      </c>
      <c r="B260" s="53" t="s">
        <v>43</v>
      </c>
      <c r="C260" s="53" t="s">
        <v>513</v>
      </c>
      <c r="D260" s="74" t="s">
        <v>537</v>
      </c>
      <c r="E260" s="65" t="s">
        <v>538</v>
      </c>
      <c r="F260" s="53" t="s">
        <v>47</v>
      </c>
      <c r="G260" s="54"/>
      <c r="H260" s="55">
        <v>193</v>
      </c>
      <c r="I260" s="55">
        <f t="shared" si="37"/>
        <v>0</v>
      </c>
      <c r="J260" s="56">
        <v>0</v>
      </c>
      <c r="K260" s="54">
        <f t="shared" si="38"/>
        <v>0</v>
      </c>
      <c r="L260" s="56">
        <v>0</v>
      </c>
      <c r="M260" s="54">
        <f t="shared" si="39"/>
        <v>0</v>
      </c>
      <c r="N260" s="57">
        <v>21</v>
      </c>
      <c r="O260" s="58">
        <v>16</v>
      </c>
      <c r="P260" s="127" t="s">
        <v>48</v>
      </c>
      <c r="Q260" s="55">
        <f t="shared" si="33"/>
        <v>0</v>
      </c>
      <c r="U260" s="127"/>
    </row>
    <row r="261" spans="1:21" s="4" customFormat="1" ht="22.5" customHeight="1" hidden="1">
      <c r="A261" s="53">
        <v>235</v>
      </c>
      <c r="B261" s="53" t="s">
        <v>43</v>
      </c>
      <c r="C261" s="53" t="s">
        <v>513</v>
      </c>
      <c r="D261" s="74" t="s">
        <v>539</v>
      </c>
      <c r="E261" s="65" t="s">
        <v>540</v>
      </c>
      <c r="F261" s="53" t="s">
        <v>47</v>
      </c>
      <c r="G261" s="54"/>
      <c r="H261" s="55">
        <v>14.5</v>
      </c>
      <c r="I261" s="55">
        <f t="shared" si="37"/>
        <v>0</v>
      </c>
      <c r="J261" s="56">
        <v>0.00093</v>
      </c>
      <c r="K261" s="54">
        <f t="shared" si="38"/>
        <v>0</v>
      </c>
      <c r="L261" s="56">
        <v>0</v>
      </c>
      <c r="M261" s="54">
        <f t="shared" si="39"/>
        <v>0</v>
      </c>
      <c r="N261" s="57">
        <v>21</v>
      </c>
      <c r="O261" s="58">
        <v>16</v>
      </c>
      <c r="P261" s="127" t="s">
        <v>48</v>
      </c>
      <c r="Q261" s="55">
        <f t="shared" si="33"/>
        <v>0</v>
      </c>
      <c r="U261" s="127"/>
    </row>
    <row r="262" spans="1:21" s="4" customFormat="1" ht="22.5" customHeight="1" hidden="1">
      <c r="A262" s="53">
        <v>45</v>
      </c>
      <c r="B262" s="53" t="s">
        <v>43</v>
      </c>
      <c r="C262" s="53" t="s">
        <v>513</v>
      </c>
      <c r="D262" s="74" t="s">
        <v>541</v>
      </c>
      <c r="E262" s="65" t="s">
        <v>542</v>
      </c>
      <c r="F262" s="53" t="s">
        <v>47</v>
      </c>
      <c r="G262" s="54"/>
      <c r="H262" s="55">
        <v>31.4</v>
      </c>
      <c r="I262" s="55">
        <f t="shared" si="37"/>
        <v>0</v>
      </c>
      <c r="J262" s="56">
        <v>0</v>
      </c>
      <c r="K262" s="54">
        <f t="shared" si="38"/>
        <v>0</v>
      </c>
      <c r="L262" s="56">
        <v>0</v>
      </c>
      <c r="M262" s="54">
        <f t="shared" si="39"/>
        <v>0</v>
      </c>
      <c r="N262" s="57">
        <v>21</v>
      </c>
      <c r="O262" s="58">
        <v>16</v>
      </c>
      <c r="P262" s="127" t="s">
        <v>48</v>
      </c>
      <c r="Q262" s="55">
        <f t="shared" si="33"/>
        <v>0</v>
      </c>
      <c r="U262" s="127"/>
    </row>
    <row r="263" spans="1:21" s="4" customFormat="1" ht="22.5" customHeight="1" hidden="1">
      <c r="A263" s="53">
        <v>237</v>
      </c>
      <c r="B263" s="53" t="s">
        <v>43</v>
      </c>
      <c r="C263" s="53" t="s">
        <v>513</v>
      </c>
      <c r="D263" s="74" t="s">
        <v>543</v>
      </c>
      <c r="E263" s="65" t="s">
        <v>544</v>
      </c>
      <c r="F263" s="53" t="s">
        <v>47</v>
      </c>
      <c r="G263" s="54"/>
      <c r="H263" s="55">
        <v>31.4</v>
      </c>
      <c r="I263" s="55">
        <f t="shared" si="37"/>
        <v>0</v>
      </c>
      <c r="J263" s="56">
        <v>0</v>
      </c>
      <c r="K263" s="54">
        <f t="shared" si="38"/>
        <v>0</v>
      </c>
      <c r="L263" s="56">
        <v>0</v>
      </c>
      <c r="M263" s="54">
        <f t="shared" si="39"/>
        <v>0</v>
      </c>
      <c r="N263" s="57">
        <v>21</v>
      </c>
      <c r="O263" s="58">
        <v>16</v>
      </c>
      <c r="P263" s="127" t="s">
        <v>48</v>
      </c>
      <c r="Q263" s="55">
        <f t="shared" si="33"/>
        <v>0</v>
      </c>
      <c r="U263" s="127"/>
    </row>
    <row r="264" spans="1:21" s="4" customFormat="1" ht="11.25" customHeight="1" hidden="1">
      <c r="A264" s="53">
        <v>46</v>
      </c>
      <c r="B264" s="53" t="s">
        <v>43</v>
      </c>
      <c r="C264" s="53" t="s">
        <v>513</v>
      </c>
      <c r="D264" s="74" t="s">
        <v>545</v>
      </c>
      <c r="E264" s="65" t="s">
        <v>546</v>
      </c>
      <c r="F264" s="53" t="s">
        <v>148</v>
      </c>
      <c r="G264" s="54"/>
      <c r="H264" s="55">
        <v>3.88</v>
      </c>
      <c r="I264" s="55">
        <f t="shared" si="37"/>
        <v>0</v>
      </c>
      <c r="J264" s="56">
        <v>0</v>
      </c>
      <c r="K264" s="54">
        <f t="shared" si="38"/>
        <v>0</v>
      </c>
      <c r="L264" s="56">
        <v>0.00019</v>
      </c>
      <c r="M264" s="54">
        <f t="shared" si="39"/>
        <v>0</v>
      </c>
      <c r="N264" s="57">
        <v>21</v>
      </c>
      <c r="O264" s="58">
        <v>16</v>
      </c>
      <c r="P264" s="127" t="s">
        <v>48</v>
      </c>
      <c r="Q264" s="55">
        <f t="shared" si="33"/>
        <v>0</v>
      </c>
      <c r="U264" s="127"/>
    </row>
    <row r="265" spans="1:21" s="4" customFormat="1" ht="11.25" customHeight="1" hidden="1">
      <c r="A265" s="53">
        <v>239</v>
      </c>
      <c r="B265" s="53" t="s">
        <v>43</v>
      </c>
      <c r="C265" s="53" t="s">
        <v>513</v>
      </c>
      <c r="D265" s="74" t="s">
        <v>547</v>
      </c>
      <c r="E265" s="65" t="s">
        <v>548</v>
      </c>
      <c r="F265" s="53" t="s">
        <v>148</v>
      </c>
      <c r="G265" s="54"/>
      <c r="H265" s="55">
        <v>117</v>
      </c>
      <c r="I265" s="55">
        <f t="shared" si="37"/>
        <v>0</v>
      </c>
      <c r="J265" s="56">
        <v>0.00031</v>
      </c>
      <c r="K265" s="54">
        <f t="shared" si="38"/>
        <v>0</v>
      </c>
      <c r="L265" s="56">
        <v>0</v>
      </c>
      <c r="M265" s="54">
        <f t="shared" si="39"/>
        <v>0</v>
      </c>
      <c r="N265" s="57">
        <v>21</v>
      </c>
      <c r="O265" s="58">
        <v>16</v>
      </c>
      <c r="P265" s="127" t="s">
        <v>48</v>
      </c>
      <c r="Q265" s="55">
        <f t="shared" si="33"/>
        <v>0</v>
      </c>
      <c r="U265" s="127"/>
    </row>
    <row r="266" spans="1:21" s="4" customFormat="1" ht="11.25" customHeight="1" hidden="1">
      <c r="A266" s="53">
        <v>240</v>
      </c>
      <c r="B266" s="53" t="s">
        <v>43</v>
      </c>
      <c r="C266" s="53" t="s">
        <v>513</v>
      </c>
      <c r="D266" s="74" t="s">
        <v>549</v>
      </c>
      <c r="E266" s="65" t="s">
        <v>550</v>
      </c>
      <c r="F266" s="53" t="s">
        <v>148</v>
      </c>
      <c r="G266" s="54"/>
      <c r="H266" s="55">
        <v>85.6</v>
      </c>
      <c r="I266" s="55">
        <f t="shared" si="37"/>
        <v>0</v>
      </c>
      <c r="J266" s="56">
        <v>0.00026</v>
      </c>
      <c r="K266" s="54">
        <f t="shared" si="38"/>
        <v>0</v>
      </c>
      <c r="L266" s="56">
        <v>0</v>
      </c>
      <c r="M266" s="54">
        <f t="shared" si="39"/>
        <v>0</v>
      </c>
      <c r="N266" s="57">
        <v>21</v>
      </c>
      <c r="O266" s="58">
        <v>16</v>
      </c>
      <c r="P266" s="127" t="s">
        <v>48</v>
      </c>
      <c r="Q266" s="55">
        <f t="shared" si="33"/>
        <v>0</v>
      </c>
      <c r="U266" s="127"/>
    </row>
    <row r="267" spans="1:21" s="4" customFormat="1" ht="11.25" customHeight="1" hidden="1">
      <c r="A267" s="53">
        <v>47</v>
      </c>
      <c r="B267" s="53" t="s">
        <v>43</v>
      </c>
      <c r="C267" s="53" t="s">
        <v>513</v>
      </c>
      <c r="D267" s="74" t="s">
        <v>551</v>
      </c>
      <c r="E267" s="65" t="s">
        <v>552</v>
      </c>
      <c r="F267" s="53" t="s">
        <v>148</v>
      </c>
      <c r="G267" s="54"/>
      <c r="H267" s="55">
        <v>121</v>
      </c>
      <c r="I267" s="55">
        <f t="shared" si="37"/>
        <v>0</v>
      </c>
      <c r="J267" s="56">
        <v>0.00031</v>
      </c>
      <c r="K267" s="54">
        <f t="shared" si="38"/>
        <v>0</v>
      </c>
      <c r="L267" s="56">
        <v>0</v>
      </c>
      <c r="M267" s="54">
        <f t="shared" si="39"/>
        <v>0</v>
      </c>
      <c r="N267" s="57">
        <v>21</v>
      </c>
      <c r="O267" s="58">
        <v>16</v>
      </c>
      <c r="P267" s="127" t="s">
        <v>48</v>
      </c>
      <c r="Q267" s="55">
        <f t="shared" si="33"/>
        <v>0</v>
      </c>
      <c r="U267" s="127"/>
    </row>
    <row r="268" spans="1:21" s="4" customFormat="1" ht="11.25" customHeight="1" hidden="1">
      <c r="A268" s="53">
        <v>48</v>
      </c>
      <c r="B268" s="53" t="s">
        <v>43</v>
      </c>
      <c r="C268" s="53" t="s">
        <v>513</v>
      </c>
      <c r="D268" s="74" t="s">
        <v>553</v>
      </c>
      <c r="E268" s="65" t="s">
        <v>554</v>
      </c>
      <c r="F268" s="53" t="s">
        <v>148</v>
      </c>
      <c r="G268" s="54"/>
      <c r="H268" s="55">
        <v>88.8</v>
      </c>
      <c r="I268" s="55">
        <f t="shared" si="37"/>
        <v>0</v>
      </c>
      <c r="J268" s="56">
        <v>0.00026</v>
      </c>
      <c r="K268" s="54">
        <f t="shared" si="38"/>
        <v>0</v>
      </c>
      <c r="L268" s="56">
        <v>0</v>
      </c>
      <c r="M268" s="54">
        <f t="shared" si="39"/>
        <v>0</v>
      </c>
      <c r="N268" s="57">
        <v>21</v>
      </c>
      <c r="O268" s="58">
        <v>16</v>
      </c>
      <c r="P268" s="127" t="s">
        <v>48</v>
      </c>
      <c r="Q268" s="55">
        <f t="shared" si="33"/>
        <v>0</v>
      </c>
      <c r="U268" s="127"/>
    </row>
    <row r="269" spans="1:21" s="4" customFormat="1" ht="11.25" customHeight="1" hidden="1">
      <c r="A269" s="53">
        <v>49</v>
      </c>
      <c r="B269" s="53" t="s">
        <v>43</v>
      </c>
      <c r="C269" s="53" t="s">
        <v>513</v>
      </c>
      <c r="D269" s="74" t="s">
        <v>555</v>
      </c>
      <c r="E269" s="65" t="s">
        <v>556</v>
      </c>
      <c r="F269" s="53" t="s">
        <v>148</v>
      </c>
      <c r="G269" s="54"/>
      <c r="H269" s="55">
        <v>32</v>
      </c>
      <c r="I269" s="55">
        <f t="shared" si="37"/>
        <v>0</v>
      </c>
      <c r="J269" s="56">
        <v>3E-05</v>
      </c>
      <c r="K269" s="54">
        <f t="shared" si="38"/>
        <v>0</v>
      </c>
      <c r="L269" s="56">
        <v>0</v>
      </c>
      <c r="M269" s="54">
        <f t="shared" si="39"/>
        <v>0</v>
      </c>
      <c r="N269" s="57">
        <v>21</v>
      </c>
      <c r="O269" s="58">
        <v>16</v>
      </c>
      <c r="P269" s="127" t="s">
        <v>48</v>
      </c>
      <c r="Q269" s="55">
        <f t="shared" si="33"/>
        <v>0</v>
      </c>
      <c r="U269" s="127"/>
    </row>
    <row r="270" spans="1:21" s="4" customFormat="1" ht="11.25" customHeight="1" hidden="1">
      <c r="A270" s="53">
        <v>244</v>
      </c>
      <c r="B270" s="53" t="s">
        <v>43</v>
      </c>
      <c r="C270" s="53" t="s">
        <v>513</v>
      </c>
      <c r="D270" s="74" t="s">
        <v>557</v>
      </c>
      <c r="E270" s="65" t="s">
        <v>558</v>
      </c>
      <c r="F270" s="53" t="s">
        <v>148</v>
      </c>
      <c r="G270" s="54"/>
      <c r="H270" s="55">
        <v>33.5</v>
      </c>
      <c r="I270" s="55">
        <f t="shared" si="37"/>
        <v>0</v>
      </c>
      <c r="J270" s="56">
        <v>5E-05</v>
      </c>
      <c r="K270" s="54">
        <f t="shared" si="38"/>
        <v>0</v>
      </c>
      <c r="L270" s="56">
        <v>0</v>
      </c>
      <c r="M270" s="54">
        <f t="shared" si="39"/>
        <v>0</v>
      </c>
      <c r="N270" s="57">
        <v>21</v>
      </c>
      <c r="O270" s="58">
        <v>16</v>
      </c>
      <c r="P270" s="127" t="s">
        <v>48</v>
      </c>
      <c r="Q270" s="55">
        <f t="shared" si="33"/>
        <v>0</v>
      </c>
      <c r="U270" s="127"/>
    </row>
    <row r="271" spans="1:21" s="4" customFormat="1" ht="11.25" customHeight="1" hidden="1">
      <c r="A271" s="53">
        <v>245</v>
      </c>
      <c r="B271" s="53" t="s">
        <v>43</v>
      </c>
      <c r="C271" s="53" t="s">
        <v>513</v>
      </c>
      <c r="D271" s="74" t="s">
        <v>559</v>
      </c>
      <c r="E271" s="65" t="s">
        <v>560</v>
      </c>
      <c r="F271" s="53" t="s">
        <v>1</v>
      </c>
      <c r="G271" s="54"/>
      <c r="H271" s="55">
        <v>2.8</v>
      </c>
      <c r="I271" s="55">
        <f t="shared" si="37"/>
        <v>0</v>
      </c>
      <c r="J271" s="56">
        <v>0</v>
      </c>
      <c r="K271" s="54">
        <f t="shared" si="38"/>
        <v>0</v>
      </c>
      <c r="L271" s="56">
        <v>0</v>
      </c>
      <c r="M271" s="54">
        <f t="shared" si="39"/>
        <v>0</v>
      </c>
      <c r="N271" s="57">
        <v>21</v>
      </c>
      <c r="O271" s="58">
        <v>16</v>
      </c>
      <c r="P271" s="127" t="s">
        <v>48</v>
      </c>
      <c r="Q271" s="55">
        <f t="shared" si="33"/>
        <v>0</v>
      </c>
      <c r="U271" s="127"/>
    </row>
    <row r="272" spans="1:21" s="4" customFormat="1" ht="11.25" customHeight="1" hidden="1">
      <c r="A272" s="53">
        <v>50</v>
      </c>
      <c r="B272" s="53" t="s">
        <v>43</v>
      </c>
      <c r="C272" s="53" t="s">
        <v>513</v>
      </c>
      <c r="D272" s="74" t="s">
        <v>561</v>
      </c>
      <c r="E272" s="65" t="s">
        <v>562</v>
      </c>
      <c r="F272" s="53" t="s">
        <v>1</v>
      </c>
      <c r="G272" s="54"/>
      <c r="H272" s="55">
        <v>3.37</v>
      </c>
      <c r="I272" s="55">
        <f t="shared" si="37"/>
        <v>0</v>
      </c>
      <c r="J272" s="56">
        <v>0</v>
      </c>
      <c r="K272" s="54">
        <f t="shared" si="38"/>
        <v>0</v>
      </c>
      <c r="L272" s="56">
        <v>0</v>
      </c>
      <c r="M272" s="54">
        <f t="shared" si="39"/>
        <v>0</v>
      </c>
      <c r="N272" s="57">
        <v>21</v>
      </c>
      <c r="O272" s="58">
        <v>16</v>
      </c>
      <c r="P272" s="127" t="s">
        <v>48</v>
      </c>
      <c r="Q272" s="55">
        <f t="shared" si="33"/>
        <v>0</v>
      </c>
      <c r="U272" s="127"/>
    </row>
    <row r="273" spans="1:29" s="4" customFormat="1" ht="11.25" customHeight="1" hidden="1">
      <c r="A273" s="53">
        <v>247</v>
      </c>
      <c r="B273" s="53" t="s">
        <v>43</v>
      </c>
      <c r="C273" s="53" t="s">
        <v>513</v>
      </c>
      <c r="D273" s="74" t="s">
        <v>563</v>
      </c>
      <c r="E273" s="65" t="s">
        <v>564</v>
      </c>
      <c r="F273" s="53" t="s">
        <v>1</v>
      </c>
      <c r="G273" s="119"/>
      <c r="H273" s="120">
        <v>3.54</v>
      </c>
      <c r="I273" s="55">
        <f t="shared" si="37"/>
        <v>0</v>
      </c>
      <c r="J273" s="56">
        <v>0</v>
      </c>
      <c r="K273" s="54">
        <f t="shared" si="38"/>
        <v>0</v>
      </c>
      <c r="L273" s="56">
        <v>0</v>
      </c>
      <c r="M273" s="54">
        <f t="shared" si="39"/>
        <v>0</v>
      </c>
      <c r="N273" s="57">
        <v>21</v>
      </c>
      <c r="O273" s="58">
        <v>16</v>
      </c>
      <c r="P273" s="127" t="s">
        <v>48</v>
      </c>
      <c r="Q273" s="55">
        <f t="shared" si="33"/>
        <v>0</v>
      </c>
      <c r="R273" s="127"/>
      <c r="S273" s="127"/>
      <c r="T273" s="127"/>
      <c r="U273" s="127"/>
      <c r="V273" s="127"/>
      <c r="W273" s="127"/>
      <c r="X273" s="127"/>
      <c r="Y273" s="127"/>
      <c r="Z273" s="127"/>
      <c r="AA273" s="127"/>
      <c r="AB273" s="127"/>
      <c r="AC273" s="127"/>
    </row>
    <row r="274" spans="1:17" s="2" customFormat="1" ht="18" customHeight="1" hidden="1">
      <c r="A274" s="99"/>
      <c r="B274" s="30" t="s">
        <v>3</v>
      </c>
      <c r="D274" s="73" t="s">
        <v>565</v>
      </c>
      <c r="E274" s="88" t="s">
        <v>566</v>
      </c>
      <c r="G274" s="121"/>
      <c r="H274" s="121"/>
      <c r="I274" s="31">
        <f>SUM(I275:I315)</f>
        <v>0</v>
      </c>
      <c r="K274" s="32">
        <f>SUM(K275:K315)</f>
        <v>0</v>
      </c>
      <c r="M274" s="32">
        <f>SUM(M275:M315)</f>
        <v>0</v>
      </c>
      <c r="P274" s="2" t="s">
        <v>42</v>
      </c>
      <c r="Q274" s="55"/>
    </row>
    <row r="275" spans="1:29" s="96" customFormat="1" ht="11.25" customHeight="1" hidden="1">
      <c r="A275" s="79">
        <v>51</v>
      </c>
      <c r="B275" s="79" t="s">
        <v>43</v>
      </c>
      <c r="C275" s="79" t="s">
        <v>565</v>
      </c>
      <c r="D275" s="80" t="s">
        <v>567</v>
      </c>
      <c r="E275" s="65" t="s">
        <v>568</v>
      </c>
      <c r="F275" s="79" t="s">
        <v>47</v>
      </c>
      <c r="G275" s="81"/>
      <c r="H275" s="82">
        <v>26.4</v>
      </c>
      <c r="I275" s="82">
        <f aca="true" t="shared" si="40" ref="I275:I314">ROUND(G275*H275,2)</f>
        <v>0</v>
      </c>
      <c r="J275" s="93">
        <v>0</v>
      </c>
      <c r="K275" s="81">
        <f aca="true" t="shared" si="41" ref="K275:K315">G275*J275</f>
        <v>0</v>
      </c>
      <c r="L275" s="93">
        <v>0</v>
      </c>
      <c r="M275" s="81">
        <f aca="true" t="shared" si="42" ref="M275:M315">G275*L275</f>
        <v>0</v>
      </c>
      <c r="N275" s="94">
        <v>21</v>
      </c>
      <c r="O275" s="95">
        <v>16</v>
      </c>
      <c r="P275" s="96" t="s">
        <v>48</v>
      </c>
      <c r="Q275" s="82">
        <f aca="true" t="shared" si="43" ref="Q275:Q337">I275+((I275/100)*N275)</f>
        <v>0</v>
      </c>
      <c r="AA275" s="140"/>
      <c r="AB275" s="140"/>
      <c r="AC275" s="140"/>
    </row>
    <row r="276" spans="1:29" s="96" customFormat="1" ht="11.25" customHeight="1" hidden="1">
      <c r="A276" s="79">
        <v>249</v>
      </c>
      <c r="B276" s="79" t="s">
        <v>43</v>
      </c>
      <c r="C276" s="79" t="s">
        <v>565</v>
      </c>
      <c r="D276" s="80" t="s">
        <v>569</v>
      </c>
      <c r="E276" s="65" t="s">
        <v>570</v>
      </c>
      <c r="F276" s="79" t="s">
        <v>47</v>
      </c>
      <c r="G276" s="81"/>
      <c r="H276" s="82">
        <v>28.3</v>
      </c>
      <c r="I276" s="82">
        <f t="shared" si="40"/>
        <v>0</v>
      </c>
      <c r="J276" s="93">
        <v>0</v>
      </c>
      <c r="K276" s="81">
        <f t="shared" si="41"/>
        <v>0</v>
      </c>
      <c r="L276" s="93">
        <v>0</v>
      </c>
      <c r="M276" s="81">
        <f t="shared" si="42"/>
        <v>0</v>
      </c>
      <c r="N276" s="94">
        <v>21</v>
      </c>
      <c r="O276" s="95">
        <v>16</v>
      </c>
      <c r="P276" s="96" t="s">
        <v>48</v>
      </c>
      <c r="Q276" s="82">
        <f t="shared" si="43"/>
        <v>0</v>
      </c>
      <c r="AA276" s="140"/>
      <c r="AB276" s="140"/>
      <c r="AC276" s="140"/>
    </row>
    <row r="277" spans="1:29" s="96" customFormat="1" ht="11.25" customHeight="1" hidden="1">
      <c r="A277" s="79">
        <v>52</v>
      </c>
      <c r="B277" s="79" t="s">
        <v>43</v>
      </c>
      <c r="C277" s="79" t="s">
        <v>565</v>
      </c>
      <c r="D277" s="80" t="s">
        <v>571</v>
      </c>
      <c r="E277" s="65" t="s">
        <v>572</v>
      </c>
      <c r="F277" s="79" t="s">
        <v>47</v>
      </c>
      <c r="G277" s="81"/>
      <c r="H277" s="82">
        <v>23.2</v>
      </c>
      <c r="I277" s="82">
        <f t="shared" si="40"/>
        <v>0</v>
      </c>
      <c r="J277" s="93">
        <v>0.001</v>
      </c>
      <c r="K277" s="81">
        <f t="shared" si="41"/>
        <v>0</v>
      </c>
      <c r="L277" s="93">
        <v>0.00031</v>
      </c>
      <c r="M277" s="81">
        <f t="shared" si="42"/>
        <v>0</v>
      </c>
      <c r="N277" s="94">
        <v>21</v>
      </c>
      <c r="O277" s="95">
        <v>16</v>
      </c>
      <c r="P277" s="96" t="s">
        <v>48</v>
      </c>
      <c r="Q277" s="82">
        <f t="shared" si="43"/>
        <v>0</v>
      </c>
      <c r="AA277" s="140"/>
      <c r="AB277" s="140"/>
      <c r="AC277" s="140"/>
    </row>
    <row r="278" spans="1:17" s="96" customFormat="1" ht="11.25" customHeight="1" hidden="1">
      <c r="A278" s="79">
        <v>251</v>
      </c>
      <c r="B278" s="79" t="s">
        <v>43</v>
      </c>
      <c r="C278" s="79" t="s">
        <v>565</v>
      </c>
      <c r="D278" s="80" t="s">
        <v>573</v>
      </c>
      <c r="E278" s="65" t="s">
        <v>574</v>
      </c>
      <c r="F278" s="79" t="s">
        <v>47</v>
      </c>
      <c r="G278" s="81"/>
      <c r="H278" s="82">
        <v>24.8</v>
      </c>
      <c r="I278" s="82">
        <f t="shared" si="40"/>
        <v>0</v>
      </c>
      <c r="J278" s="93">
        <v>0.001</v>
      </c>
      <c r="K278" s="81">
        <f t="shared" si="41"/>
        <v>0</v>
      </c>
      <c r="L278" s="93">
        <v>0.00031</v>
      </c>
      <c r="M278" s="81">
        <f t="shared" si="42"/>
        <v>0</v>
      </c>
      <c r="N278" s="94">
        <v>21</v>
      </c>
      <c r="O278" s="95">
        <v>16</v>
      </c>
      <c r="P278" s="96" t="s">
        <v>48</v>
      </c>
      <c r="Q278" s="82">
        <f t="shared" si="43"/>
        <v>0</v>
      </c>
    </row>
    <row r="279" spans="1:17" s="96" customFormat="1" ht="22.5" customHeight="1" hidden="1">
      <c r="A279" s="79">
        <v>252</v>
      </c>
      <c r="B279" s="79" t="s">
        <v>43</v>
      </c>
      <c r="C279" s="79" t="s">
        <v>565</v>
      </c>
      <c r="D279" s="80" t="s">
        <v>575</v>
      </c>
      <c r="E279" s="65" t="s">
        <v>576</v>
      </c>
      <c r="F279" s="79" t="s">
        <v>47</v>
      </c>
      <c r="G279" s="81"/>
      <c r="H279" s="82">
        <v>66.2</v>
      </c>
      <c r="I279" s="82">
        <f t="shared" si="40"/>
        <v>0</v>
      </c>
      <c r="J279" s="93">
        <v>0</v>
      </c>
      <c r="K279" s="81">
        <f t="shared" si="41"/>
        <v>0</v>
      </c>
      <c r="L279" s="93">
        <v>0.00025</v>
      </c>
      <c r="M279" s="81">
        <f t="shared" si="42"/>
        <v>0</v>
      </c>
      <c r="N279" s="94">
        <v>21</v>
      </c>
      <c r="O279" s="95">
        <v>16</v>
      </c>
      <c r="P279" s="96" t="s">
        <v>48</v>
      </c>
      <c r="Q279" s="82">
        <f t="shared" si="43"/>
        <v>0</v>
      </c>
    </row>
    <row r="280" spans="1:17" s="96" customFormat="1" ht="11.25" customHeight="1" hidden="1">
      <c r="A280" s="79">
        <v>253</v>
      </c>
      <c r="B280" s="79" t="s">
        <v>43</v>
      </c>
      <c r="C280" s="79" t="s">
        <v>565</v>
      </c>
      <c r="D280" s="80" t="s">
        <v>577</v>
      </c>
      <c r="E280" s="65" t="s">
        <v>578</v>
      </c>
      <c r="F280" s="79" t="s">
        <v>47</v>
      </c>
      <c r="G280" s="81"/>
      <c r="H280" s="82">
        <v>50.8</v>
      </c>
      <c r="I280" s="82">
        <f t="shared" si="40"/>
        <v>0</v>
      </c>
      <c r="J280" s="93">
        <v>0</v>
      </c>
      <c r="K280" s="81">
        <f t="shared" si="41"/>
        <v>0</v>
      </c>
      <c r="L280" s="93">
        <v>0.00025</v>
      </c>
      <c r="M280" s="81">
        <f t="shared" si="42"/>
        <v>0</v>
      </c>
      <c r="N280" s="94">
        <v>21</v>
      </c>
      <c r="O280" s="95">
        <v>16</v>
      </c>
      <c r="P280" s="96" t="s">
        <v>48</v>
      </c>
      <c r="Q280" s="82">
        <f t="shared" si="43"/>
        <v>0</v>
      </c>
    </row>
    <row r="281" spans="1:17" s="96" customFormat="1" ht="22.5" customHeight="1" hidden="1">
      <c r="A281" s="79">
        <v>254</v>
      </c>
      <c r="B281" s="79" t="s">
        <v>43</v>
      </c>
      <c r="C281" s="79" t="s">
        <v>565</v>
      </c>
      <c r="D281" s="80" t="s">
        <v>579</v>
      </c>
      <c r="E281" s="65" t="s">
        <v>580</v>
      </c>
      <c r="F281" s="79" t="s">
        <v>47</v>
      </c>
      <c r="G281" s="81"/>
      <c r="H281" s="82">
        <v>40.5</v>
      </c>
      <c r="I281" s="82">
        <f t="shared" si="40"/>
        <v>0</v>
      </c>
      <c r="J281" s="93">
        <v>0</v>
      </c>
      <c r="K281" s="81">
        <f t="shared" si="41"/>
        <v>0</v>
      </c>
      <c r="L281" s="93">
        <v>0.00015</v>
      </c>
      <c r="M281" s="81">
        <f t="shared" si="42"/>
        <v>0</v>
      </c>
      <c r="N281" s="94">
        <v>21</v>
      </c>
      <c r="O281" s="95">
        <v>16</v>
      </c>
      <c r="P281" s="96" t="s">
        <v>48</v>
      </c>
      <c r="Q281" s="82">
        <f t="shared" si="43"/>
        <v>0</v>
      </c>
    </row>
    <row r="282" spans="1:17" s="96" customFormat="1" ht="11.25" customHeight="1" hidden="1">
      <c r="A282" s="79">
        <v>255</v>
      </c>
      <c r="B282" s="79" t="s">
        <v>43</v>
      </c>
      <c r="C282" s="79" t="s">
        <v>565</v>
      </c>
      <c r="D282" s="80" t="s">
        <v>581</v>
      </c>
      <c r="E282" s="65" t="s">
        <v>582</v>
      </c>
      <c r="F282" s="79" t="s">
        <v>47</v>
      </c>
      <c r="G282" s="81"/>
      <c r="H282" s="82">
        <v>31.1</v>
      </c>
      <c r="I282" s="82">
        <f t="shared" si="40"/>
        <v>0</v>
      </c>
      <c r="J282" s="93">
        <v>0</v>
      </c>
      <c r="K282" s="81">
        <f t="shared" si="41"/>
        <v>0</v>
      </c>
      <c r="L282" s="93">
        <v>0.00015</v>
      </c>
      <c r="M282" s="81">
        <f t="shared" si="42"/>
        <v>0</v>
      </c>
      <c r="N282" s="94">
        <v>21</v>
      </c>
      <c r="O282" s="95">
        <v>16</v>
      </c>
      <c r="P282" s="96" t="s">
        <v>48</v>
      </c>
      <c r="Q282" s="82">
        <f t="shared" si="43"/>
        <v>0</v>
      </c>
    </row>
    <row r="283" spans="1:17" s="96" customFormat="1" ht="22.5" customHeight="1" hidden="1">
      <c r="A283" s="79">
        <v>256</v>
      </c>
      <c r="B283" s="79" t="s">
        <v>43</v>
      </c>
      <c r="C283" s="79" t="s">
        <v>565</v>
      </c>
      <c r="D283" s="80" t="s">
        <v>583</v>
      </c>
      <c r="E283" s="65" t="s">
        <v>584</v>
      </c>
      <c r="F283" s="79" t="s">
        <v>68</v>
      </c>
      <c r="G283" s="81"/>
      <c r="H283" s="82">
        <v>27.5</v>
      </c>
      <c r="I283" s="82">
        <f t="shared" si="40"/>
        <v>0</v>
      </c>
      <c r="J283" s="93">
        <v>0.00048</v>
      </c>
      <c r="K283" s="81">
        <f t="shared" si="41"/>
        <v>0</v>
      </c>
      <c r="L283" s="93">
        <v>0</v>
      </c>
      <c r="M283" s="81">
        <f t="shared" si="42"/>
        <v>0</v>
      </c>
      <c r="N283" s="94">
        <v>21</v>
      </c>
      <c r="O283" s="95">
        <v>16</v>
      </c>
      <c r="P283" s="96" t="s">
        <v>48</v>
      </c>
      <c r="Q283" s="82">
        <f t="shared" si="43"/>
        <v>0</v>
      </c>
    </row>
    <row r="284" spans="1:17" s="96" customFormat="1" ht="22.5" customHeight="1" hidden="1">
      <c r="A284" s="79">
        <v>257</v>
      </c>
      <c r="B284" s="79" t="s">
        <v>43</v>
      </c>
      <c r="C284" s="79" t="s">
        <v>565</v>
      </c>
      <c r="D284" s="80" t="s">
        <v>585</v>
      </c>
      <c r="E284" s="65" t="s">
        <v>586</v>
      </c>
      <c r="F284" s="79" t="s">
        <v>68</v>
      </c>
      <c r="G284" s="81"/>
      <c r="H284" s="82">
        <v>28.7</v>
      </c>
      <c r="I284" s="82">
        <f t="shared" si="40"/>
        <v>0</v>
      </c>
      <c r="J284" s="93">
        <v>0.00048</v>
      </c>
      <c r="K284" s="81">
        <f t="shared" si="41"/>
        <v>0</v>
      </c>
      <c r="L284" s="93">
        <v>0</v>
      </c>
      <c r="M284" s="81">
        <f t="shared" si="42"/>
        <v>0</v>
      </c>
      <c r="N284" s="94">
        <v>21</v>
      </c>
      <c r="O284" s="95">
        <v>16</v>
      </c>
      <c r="P284" s="96" t="s">
        <v>48</v>
      </c>
      <c r="Q284" s="82">
        <f t="shared" si="43"/>
        <v>0</v>
      </c>
    </row>
    <row r="285" spans="1:17" s="96" customFormat="1" ht="22.5" customHeight="1" hidden="1">
      <c r="A285" s="79">
        <v>53</v>
      </c>
      <c r="B285" s="79" t="s">
        <v>43</v>
      </c>
      <c r="C285" s="79" t="s">
        <v>565</v>
      </c>
      <c r="D285" s="80" t="s">
        <v>587</v>
      </c>
      <c r="E285" s="65" t="s">
        <v>588</v>
      </c>
      <c r="F285" s="79" t="s">
        <v>68</v>
      </c>
      <c r="G285" s="81"/>
      <c r="H285" s="82">
        <v>41.1</v>
      </c>
      <c r="I285" s="82">
        <f t="shared" si="40"/>
        <v>0</v>
      </c>
      <c r="J285" s="93">
        <v>0.0012</v>
      </c>
      <c r="K285" s="81">
        <f t="shared" si="41"/>
        <v>0</v>
      </c>
      <c r="L285" s="93">
        <v>0</v>
      </c>
      <c r="M285" s="81">
        <f t="shared" si="42"/>
        <v>0</v>
      </c>
      <c r="N285" s="94">
        <v>21</v>
      </c>
      <c r="O285" s="95">
        <v>16</v>
      </c>
      <c r="P285" s="96" t="s">
        <v>48</v>
      </c>
      <c r="Q285" s="82">
        <f t="shared" si="43"/>
        <v>0</v>
      </c>
    </row>
    <row r="286" spans="1:17" s="96" customFormat="1" ht="22.5" customHeight="1" hidden="1">
      <c r="A286" s="79">
        <v>259</v>
      </c>
      <c r="B286" s="79" t="s">
        <v>43</v>
      </c>
      <c r="C286" s="79" t="s">
        <v>565</v>
      </c>
      <c r="D286" s="80" t="s">
        <v>589</v>
      </c>
      <c r="E286" s="65" t="s">
        <v>590</v>
      </c>
      <c r="F286" s="79" t="s">
        <v>68</v>
      </c>
      <c r="G286" s="81"/>
      <c r="H286" s="82">
        <v>42.6</v>
      </c>
      <c r="I286" s="82">
        <f t="shared" si="40"/>
        <v>0</v>
      </c>
      <c r="J286" s="93">
        <v>0.0012</v>
      </c>
      <c r="K286" s="81">
        <f t="shared" si="41"/>
        <v>0</v>
      </c>
      <c r="L286" s="93">
        <v>0</v>
      </c>
      <c r="M286" s="81">
        <f t="shared" si="42"/>
        <v>0</v>
      </c>
      <c r="N286" s="94">
        <v>21</v>
      </c>
      <c r="O286" s="95">
        <v>16</v>
      </c>
      <c r="P286" s="96" t="s">
        <v>48</v>
      </c>
      <c r="Q286" s="82">
        <f t="shared" si="43"/>
        <v>0</v>
      </c>
    </row>
    <row r="287" spans="1:17" s="96" customFormat="1" ht="22.5" customHeight="1" hidden="1">
      <c r="A287" s="79">
        <v>260</v>
      </c>
      <c r="B287" s="79" t="s">
        <v>43</v>
      </c>
      <c r="C287" s="79" t="s">
        <v>565</v>
      </c>
      <c r="D287" s="80" t="s">
        <v>591</v>
      </c>
      <c r="E287" s="65" t="s">
        <v>592</v>
      </c>
      <c r="F287" s="79" t="s">
        <v>47</v>
      </c>
      <c r="G287" s="81"/>
      <c r="H287" s="82">
        <v>12.4</v>
      </c>
      <c r="I287" s="82">
        <f t="shared" si="40"/>
        <v>0</v>
      </c>
      <c r="J287" s="93">
        <v>0.0002</v>
      </c>
      <c r="K287" s="81">
        <f t="shared" si="41"/>
        <v>0</v>
      </c>
      <c r="L287" s="93">
        <v>0</v>
      </c>
      <c r="M287" s="81">
        <f t="shared" si="42"/>
        <v>0</v>
      </c>
      <c r="N287" s="94">
        <v>21</v>
      </c>
      <c r="O287" s="95">
        <v>16</v>
      </c>
      <c r="P287" s="96" t="s">
        <v>48</v>
      </c>
      <c r="Q287" s="82">
        <f t="shared" si="43"/>
        <v>0</v>
      </c>
    </row>
    <row r="288" spans="1:17" s="96" customFormat="1" ht="22.5" customHeight="1" hidden="1">
      <c r="A288" s="79">
        <v>261</v>
      </c>
      <c r="B288" s="79" t="s">
        <v>43</v>
      </c>
      <c r="C288" s="79" t="s">
        <v>565</v>
      </c>
      <c r="D288" s="80" t="s">
        <v>593</v>
      </c>
      <c r="E288" s="65" t="s">
        <v>594</v>
      </c>
      <c r="F288" s="79" t="s">
        <v>47</v>
      </c>
      <c r="G288" s="81"/>
      <c r="H288" s="82">
        <v>13</v>
      </c>
      <c r="I288" s="82">
        <f t="shared" si="40"/>
        <v>0</v>
      </c>
      <c r="J288" s="93">
        <v>0.0002</v>
      </c>
      <c r="K288" s="81">
        <f t="shared" si="41"/>
        <v>0</v>
      </c>
      <c r="L288" s="93">
        <v>0</v>
      </c>
      <c r="M288" s="81">
        <f t="shared" si="42"/>
        <v>0</v>
      </c>
      <c r="N288" s="94">
        <v>21</v>
      </c>
      <c r="O288" s="95">
        <v>16</v>
      </c>
      <c r="P288" s="96" t="s">
        <v>48</v>
      </c>
      <c r="Q288" s="82">
        <f t="shared" si="43"/>
        <v>0</v>
      </c>
    </row>
    <row r="289" spans="1:17" s="96" customFormat="1" ht="22.5" customHeight="1" hidden="1">
      <c r="A289" s="79">
        <v>262</v>
      </c>
      <c r="B289" s="79" t="s">
        <v>43</v>
      </c>
      <c r="C289" s="79" t="s">
        <v>565</v>
      </c>
      <c r="D289" s="80" t="s">
        <v>595</v>
      </c>
      <c r="E289" s="65" t="s">
        <v>596</v>
      </c>
      <c r="F289" s="79" t="s">
        <v>47</v>
      </c>
      <c r="G289" s="81"/>
      <c r="H289" s="82">
        <v>17.8</v>
      </c>
      <c r="I289" s="82">
        <f t="shared" si="40"/>
        <v>0</v>
      </c>
      <c r="J289" s="93">
        <v>0.00021</v>
      </c>
      <c r="K289" s="81">
        <f t="shared" si="41"/>
        <v>0</v>
      </c>
      <c r="L289" s="93">
        <v>0</v>
      </c>
      <c r="M289" s="81">
        <f t="shared" si="42"/>
        <v>0</v>
      </c>
      <c r="N289" s="94">
        <v>21</v>
      </c>
      <c r="O289" s="95">
        <v>16</v>
      </c>
      <c r="P289" s="96" t="s">
        <v>48</v>
      </c>
      <c r="Q289" s="82">
        <f t="shared" si="43"/>
        <v>0</v>
      </c>
    </row>
    <row r="290" spans="1:17" s="96" customFormat="1" ht="22.5" customHeight="1" hidden="1">
      <c r="A290" s="79">
        <v>263</v>
      </c>
      <c r="B290" s="79" t="s">
        <v>43</v>
      </c>
      <c r="C290" s="79" t="s">
        <v>565</v>
      </c>
      <c r="D290" s="80" t="s">
        <v>597</v>
      </c>
      <c r="E290" s="65" t="s">
        <v>598</v>
      </c>
      <c r="F290" s="79" t="s">
        <v>47</v>
      </c>
      <c r="G290" s="81"/>
      <c r="H290" s="82">
        <v>18.4</v>
      </c>
      <c r="I290" s="82">
        <f t="shared" si="40"/>
        <v>0</v>
      </c>
      <c r="J290" s="93">
        <v>0.00021</v>
      </c>
      <c r="K290" s="81">
        <f t="shared" si="41"/>
        <v>0</v>
      </c>
      <c r="L290" s="93">
        <v>0</v>
      </c>
      <c r="M290" s="81">
        <f t="shared" si="42"/>
        <v>0</v>
      </c>
      <c r="N290" s="94">
        <v>21</v>
      </c>
      <c r="O290" s="95">
        <v>16</v>
      </c>
      <c r="P290" s="96" t="s">
        <v>48</v>
      </c>
      <c r="Q290" s="82">
        <f t="shared" si="43"/>
        <v>0</v>
      </c>
    </row>
    <row r="291" spans="1:30" s="96" customFormat="1" ht="11.25" customHeight="1" hidden="1">
      <c r="A291" s="79">
        <v>54</v>
      </c>
      <c r="B291" s="79" t="s">
        <v>43</v>
      </c>
      <c r="C291" s="79" t="s">
        <v>565</v>
      </c>
      <c r="D291" s="80" t="s">
        <v>599</v>
      </c>
      <c r="E291" s="65" t="s">
        <v>600</v>
      </c>
      <c r="F291" s="79" t="s">
        <v>47</v>
      </c>
      <c r="G291" s="81"/>
      <c r="H291" s="82">
        <v>19.4</v>
      </c>
      <c r="I291" s="82">
        <f t="shared" si="40"/>
        <v>0</v>
      </c>
      <c r="J291" s="93">
        <v>0.0002</v>
      </c>
      <c r="K291" s="81">
        <f t="shared" si="41"/>
        <v>0</v>
      </c>
      <c r="L291" s="93">
        <v>0</v>
      </c>
      <c r="M291" s="81">
        <f t="shared" si="42"/>
        <v>0</v>
      </c>
      <c r="N291" s="94">
        <v>21</v>
      </c>
      <c r="O291" s="95">
        <v>16</v>
      </c>
      <c r="P291" s="96" t="s">
        <v>48</v>
      </c>
      <c r="Q291" s="82">
        <f t="shared" si="43"/>
        <v>0</v>
      </c>
      <c r="AA291" s="141"/>
      <c r="AB291" s="141"/>
      <c r="AC291" s="141"/>
      <c r="AD291" s="141"/>
    </row>
    <row r="292" spans="1:17" s="96" customFormat="1" ht="11.25" customHeight="1" hidden="1">
      <c r="A292" s="79">
        <v>265</v>
      </c>
      <c r="B292" s="79" t="s">
        <v>43</v>
      </c>
      <c r="C292" s="79" t="s">
        <v>565</v>
      </c>
      <c r="D292" s="80" t="s">
        <v>601</v>
      </c>
      <c r="E292" s="65" t="s">
        <v>602</v>
      </c>
      <c r="F292" s="79" t="s">
        <v>47</v>
      </c>
      <c r="G292" s="81"/>
      <c r="H292" s="82">
        <v>20</v>
      </c>
      <c r="I292" s="82">
        <f t="shared" si="40"/>
        <v>0</v>
      </c>
      <c r="J292" s="93">
        <v>0.0002</v>
      </c>
      <c r="K292" s="81">
        <f t="shared" si="41"/>
        <v>0</v>
      </c>
      <c r="L292" s="93">
        <v>0</v>
      </c>
      <c r="M292" s="81">
        <f t="shared" si="42"/>
        <v>0</v>
      </c>
      <c r="N292" s="94">
        <v>21</v>
      </c>
      <c r="O292" s="95">
        <v>16</v>
      </c>
      <c r="P292" s="96" t="s">
        <v>48</v>
      </c>
      <c r="Q292" s="82">
        <f t="shared" si="43"/>
        <v>0</v>
      </c>
    </row>
    <row r="293" spans="1:17" s="96" customFormat="1" ht="22.5" customHeight="1" hidden="1">
      <c r="A293" s="79">
        <v>266</v>
      </c>
      <c r="B293" s="79" t="s">
        <v>43</v>
      </c>
      <c r="C293" s="79" t="s">
        <v>565</v>
      </c>
      <c r="D293" s="80" t="s">
        <v>603</v>
      </c>
      <c r="E293" s="65" t="s">
        <v>604</v>
      </c>
      <c r="F293" s="79" t="s">
        <v>47</v>
      </c>
      <c r="G293" s="81"/>
      <c r="H293" s="82">
        <v>8.14</v>
      </c>
      <c r="I293" s="82">
        <f t="shared" si="40"/>
        <v>0</v>
      </c>
      <c r="J293" s="93">
        <v>1E-05</v>
      </c>
      <c r="K293" s="81">
        <f t="shared" si="41"/>
        <v>0</v>
      </c>
      <c r="L293" s="93">
        <v>0</v>
      </c>
      <c r="M293" s="81">
        <f t="shared" si="42"/>
        <v>0</v>
      </c>
      <c r="N293" s="94">
        <v>21</v>
      </c>
      <c r="O293" s="95">
        <v>16</v>
      </c>
      <c r="P293" s="96" t="s">
        <v>48</v>
      </c>
      <c r="Q293" s="82">
        <f t="shared" si="43"/>
        <v>0</v>
      </c>
    </row>
    <row r="294" spans="1:17" s="96" customFormat="1" ht="11.25" customHeight="1" hidden="1">
      <c r="A294" s="79">
        <v>267</v>
      </c>
      <c r="B294" s="79" t="s">
        <v>43</v>
      </c>
      <c r="C294" s="79" t="s">
        <v>513</v>
      </c>
      <c r="D294" s="80" t="s">
        <v>605</v>
      </c>
      <c r="E294" s="65" t="s">
        <v>606</v>
      </c>
      <c r="F294" s="79" t="s">
        <v>148</v>
      </c>
      <c r="G294" s="81"/>
      <c r="H294" s="82">
        <v>4.16</v>
      </c>
      <c r="I294" s="82">
        <f t="shared" si="40"/>
        <v>0</v>
      </c>
      <c r="J294" s="93">
        <v>0</v>
      </c>
      <c r="K294" s="81">
        <f t="shared" si="41"/>
        <v>0</v>
      </c>
      <c r="L294" s="93">
        <v>0.00019</v>
      </c>
      <c r="M294" s="81">
        <f t="shared" si="42"/>
        <v>0</v>
      </c>
      <c r="N294" s="94">
        <v>21</v>
      </c>
      <c r="O294" s="95">
        <v>16</v>
      </c>
      <c r="P294" s="96" t="s">
        <v>48</v>
      </c>
      <c r="Q294" s="82">
        <f t="shared" si="43"/>
        <v>0</v>
      </c>
    </row>
    <row r="295" spans="1:17" s="96" customFormat="1" ht="22.5" customHeight="1" hidden="1">
      <c r="A295" s="79">
        <v>55</v>
      </c>
      <c r="B295" s="79" t="s">
        <v>43</v>
      </c>
      <c r="C295" s="79" t="s">
        <v>565</v>
      </c>
      <c r="D295" s="80" t="s">
        <v>607</v>
      </c>
      <c r="E295" s="65" t="s">
        <v>608</v>
      </c>
      <c r="F295" s="79" t="s">
        <v>47</v>
      </c>
      <c r="G295" s="81"/>
      <c r="H295" s="82">
        <v>14.3</v>
      </c>
      <c r="I295" s="82">
        <f t="shared" si="40"/>
        <v>0</v>
      </c>
      <c r="J295" s="93">
        <v>2E-05</v>
      </c>
      <c r="K295" s="81">
        <f t="shared" si="41"/>
        <v>0</v>
      </c>
      <c r="L295" s="93">
        <v>0</v>
      </c>
      <c r="M295" s="81">
        <f t="shared" si="42"/>
        <v>0</v>
      </c>
      <c r="N295" s="94">
        <v>21</v>
      </c>
      <c r="O295" s="95">
        <v>16</v>
      </c>
      <c r="P295" s="96" t="s">
        <v>48</v>
      </c>
      <c r="Q295" s="82">
        <f t="shared" si="43"/>
        <v>0</v>
      </c>
    </row>
    <row r="296" spans="1:17" s="96" customFormat="1" ht="11.25" customHeight="1" hidden="1">
      <c r="A296" s="79">
        <v>269</v>
      </c>
      <c r="B296" s="79" t="s">
        <v>43</v>
      </c>
      <c r="C296" s="79" t="s">
        <v>418</v>
      </c>
      <c r="D296" s="80" t="s">
        <v>609</v>
      </c>
      <c r="E296" s="65" t="s">
        <v>610</v>
      </c>
      <c r="F296" s="79" t="s">
        <v>47</v>
      </c>
      <c r="G296" s="81"/>
      <c r="H296" s="82">
        <v>364</v>
      </c>
      <c r="I296" s="82">
        <f t="shared" si="40"/>
        <v>0</v>
      </c>
      <c r="J296" s="93">
        <v>0.015</v>
      </c>
      <c r="K296" s="81">
        <f t="shared" si="41"/>
        <v>0</v>
      </c>
      <c r="L296" s="93">
        <v>0</v>
      </c>
      <c r="M296" s="81">
        <f t="shared" si="42"/>
        <v>0</v>
      </c>
      <c r="N296" s="94">
        <v>21</v>
      </c>
      <c r="O296" s="95">
        <v>16</v>
      </c>
      <c r="P296" s="96" t="s">
        <v>48</v>
      </c>
      <c r="Q296" s="82">
        <f t="shared" si="43"/>
        <v>0</v>
      </c>
    </row>
    <row r="297" spans="1:17" s="96" customFormat="1" ht="11.25" customHeight="1" hidden="1">
      <c r="A297" s="79">
        <v>56</v>
      </c>
      <c r="B297" s="79" t="s">
        <v>43</v>
      </c>
      <c r="C297" s="79" t="s">
        <v>565</v>
      </c>
      <c r="D297" s="80" t="s">
        <v>611</v>
      </c>
      <c r="E297" s="65" t="s">
        <v>612</v>
      </c>
      <c r="F297" s="79" t="s">
        <v>47</v>
      </c>
      <c r="G297" s="81"/>
      <c r="H297" s="82">
        <v>11.2</v>
      </c>
      <c r="I297" s="82">
        <f t="shared" si="40"/>
        <v>0</v>
      </c>
      <c r="J297" s="93">
        <v>1E-05</v>
      </c>
      <c r="K297" s="81">
        <f t="shared" si="41"/>
        <v>0</v>
      </c>
      <c r="L297" s="93">
        <v>0</v>
      </c>
      <c r="M297" s="81">
        <f t="shared" si="42"/>
        <v>0</v>
      </c>
      <c r="N297" s="94">
        <v>21</v>
      </c>
      <c r="O297" s="95">
        <v>16</v>
      </c>
      <c r="P297" s="96" t="s">
        <v>48</v>
      </c>
      <c r="Q297" s="82">
        <f t="shared" si="43"/>
        <v>0</v>
      </c>
    </row>
    <row r="298" spans="1:17" s="96" customFormat="1" ht="11.25" customHeight="1" hidden="1">
      <c r="A298" s="79">
        <v>57</v>
      </c>
      <c r="B298" s="79" t="s">
        <v>43</v>
      </c>
      <c r="C298" s="79" t="s">
        <v>565</v>
      </c>
      <c r="D298" s="80" t="s">
        <v>613</v>
      </c>
      <c r="E298" s="65" t="s">
        <v>614</v>
      </c>
      <c r="F298" s="79" t="s">
        <v>47</v>
      </c>
      <c r="G298" s="81"/>
      <c r="H298" s="82">
        <v>2.1</v>
      </c>
      <c r="I298" s="82">
        <f t="shared" si="40"/>
        <v>0</v>
      </c>
      <c r="J298" s="93">
        <v>1E-05</v>
      </c>
      <c r="K298" s="81">
        <f t="shared" si="41"/>
        <v>0</v>
      </c>
      <c r="L298" s="93">
        <v>0</v>
      </c>
      <c r="M298" s="81">
        <f t="shared" si="42"/>
        <v>0</v>
      </c>
      <c r="N298" s="94">
        <v>21</v>
      </c>
      <c r="O298" s="95">
        <v>16</v>
      </c>
      <c r="P298" s="96" t="s">
        <v>48</v>
      </c>
      <c r="Q298" s="82">
        <f t="shared" si="43"/>
        <v>0</v>
      </c>
    </row>
    <row r="299" spans="1:17" s="96" customFormat="1" ht="11.25" customHeight="1" hidden="1">
      <c r="A299" s="79">
        <v>272</v>
      </c>
      <c r="B299" s="79" t="s">
        <v>43</v>
      </c>
      <c r="C299" s="79" t="s">
        <v>565</v>
      </c>
      <c r="D299" s="80" t="s">
        <v>615</v>
      </c>
      <c r="E299" s="65" t="s">
        <v>616</v>
      </c>
      <c r="F299" s="79" t="s">
        <v>47</v>
      </c>
      <c r="G299" s="81"/>
      <c r="H299" s="82">
        <v>2.48</v>
      </c>
      <c r="I299" s="82">
        <f t="shared" si="40"/>
        <v>0</v>
      </c>
      <c r="J299" s="93">
        <v>1E-05</v>
      </c>
      <c r="K299" s="81">
        <f t="shared" si="41"/>
        <v>0</v>
      </c>
      <c r="L299" s="93">
        <v>0</v>
      </c>
      <c r="M299" s="81">
        <f t="shared" si="42"/>
        <v>0</v>
      </c>
      <c r="N299" s="94">
        <v>21</v>
      </c>
      <c r="O299" s="95">
        <v>16</v>
      </c>
      <c r="P299" s="96" t="s">
        <v>48</v>
      </c>
      <c r="Q299" s="82">
        <f t="shared" si="43"/>
        <v>0</v>
      </c>
    </row>
    <row r="300" spans="1:17" s="96" customFormat="1" ht="22.5" customHeight="1" hidden="1">
      <c r="A300" s="79">
        <v>273</v>
      </c>
      <c r="B300" s="79" t="s">
        <v>43</v>
      </c>
      <c r="C300" s="79" t="s">
        <v>565</v>
      </c>
      <c r="D300" s="80" t="s">
        <v>617</v>
      </c>
      <c r="E300" s="65" t="s">
        <v>618</v>
      </c>
      <c r="F300" s="79" t="s">
        <v>47</v>
      </c>
      <c r="G300" s="81"/>
      <c r="H300" s="82">
        <v>60.7</v>
      </c>
      <c r="I300" s="82">
        <f t="shared" si="40"/>
        <v>0</v>
      </c>
      <c r="J300" s="93">
        <v>0.00026</v>
      </c>
      <c r="K300" s="81">
        <f t="shared" si="41"/>
        <v>0</v>
      </c>
      <c r="L300" s="93">
        <v>0</v>
      </c>
      <c r="M300" s="81">
        <f t="shared" si="42"/>
        <v>0</v>
      </c>
      <c r="N300" s="94">
        <v>21</v>
      </c>
      <c r="O300" s="95">
        <v>16</v>
      </c>
      <c r="P300" s="96" t="s">
        <v>48</v>
      </c>
      <c r="Q300" s="82">
        <f t="shared" si="43"/>
        <v>0</v>
      </c>
    </row>
    <row r="301" spans="1:17" s="96" customFormat="1" ht="22.5" customHeight="1" hidden="1">
      <c r="A301" s="79">
        <v>274</v>
      </c>
      <c r="B301" s="79" t="s">
        <v>43</v>
      </c>
      <c r="C301" s="79" t="s">
        <v>565</v>
      </c>
      <c r="D301" s="80" t="s">
        <v>619</v>
      </c>
      <c r="E301" s="65" t="s">
        <v>620</v>
      </c>
      <c r="F301" s="79" t="s">
        <v>47</v>
      </c>
      <c r="G301" s="81"/>
      <c r="H301" s="82">
        <v>62.9</v>
      </c>
      <c r="I301" s="82">
        <f t="shared" si="40"/>
        <v>0</v>
      </c>
      <c r="J301" s="93">
        <v>0.00026</v>
      </c>
      <c r="K301" s="81">
        <f t="shared" si="41"/>
        <v>0</v>
      </c>
      <c r="L301" s="93">
        <v>0</v>
      </c>
      <c r="M301" s="81">
        <f t="shared" si="42"/>
        <v>0</v>
      </c>
      <c r="N301" s="94">
        <v>21</v>
      </c>
      <c r="O301" s="95">
        <v>16</v>
      </c>
      <c r="P301" s="96" t="s">
        <v>48</v>
      </c>
      <c r="Q301" s="82">
        <f t="shared" si="43"/>
        <v>0</v>
      </c>
    </row>
    <row r="302" spans="1:17" s="96" customFormat="1" ht="22.5" customHeight="1" hidden="1">
      <c r="A302" s="79">
        <v>275</v>
      </c>
      <c r="B302" s="79" t="s">
        <v>43</v>
      </c>
      <c r="C302" s="79" t="s">
        <v>565</v>
      </c>
      <c r="D302" s="80" t="s">
        <v>621</v>
      </c>
      <c r="E302" s="65" t="s">
        <v>622</v>
      </c>
      <c r="F302" s="79" t="s">
        <v>47</v>
      </c>
      <c r="G302" s="81"/>
      <c r="H302" s="82">
        <v>50.6</v>
      </c>
      <c r="I302" s="82">
        <f t="shared" si="40"/>
        <v>0</v>
      </c>
      <c r="J302" s="93">
        <v>0.00029</v>
      </c>
      <c r="K302" s="81">
        <f t="shared" si="41"/>
        <v>0</v>
      </c>
      <c r="L302" s="93">
        <v>0</v>
      </c>
      <c r="M302" s="81">
        <f t="shared" si="42"/>
        <v>0</v>
      </c>
      <c r="N302" s="94">
        <v>21</v>
      </c>
      <c r="O302" s="95">
        <v>16</v>
      </c>
      <c r="P302" s="96" t="s">
        <v>48</v>
      </c>
      <c r="Q302" s="82">
        <f t="shared" si="43"/>
        <v>0</v>
      </c>
    </row>
    <row r="303" spans="1:17" s="96" customFormat="1" ht="22.5" customHeight="1" hidden="1">
      <c r="A303" s="79">
        <v>276</v>
      </c>
      <c r="B303" s="79" t="s">
        <v>43</v>
      </c>
      <c r="C303" s="79" t="s">
        <v>565</v>
      </c>
      <c r="D303" s="80" t="s">
        <v>623</v>
      </c>
      <c r="E303" s="65" t="s">
        <v>624</v>
      </c>
      <c r="F303" s="79" t="s">
        <v>47</v>
      </c>
      <c r="G303" s="81"/>
      <c r="H303" s="82">
        <v>53.1</v>
      </c>
      <c r="I303" s="82">
        <f t="shared" si="40"/>
        <v>0</v>
      </c>
      <c r="J303" s="93">
        <v>0.00029</v>
      </c>
      <c r="K303" s="81">
        <f t="shared" si="41"/>
        <v>0</v>
      </c>
      <c r="L303" s="93">
        <v>0</v>
      </c>
      <c r="M303" s="81">
        <f t="shared" si="42"/>
        <v>0</v>
      </c>
      <c r="N303" s="94">
        <v>21</v>
      </c>
      <c r="O303" s="95">
        <v>16</v>
      </c>
      <c r="P303" s="96" t="s">
        <v>48</v>
      </c>
      <c r="Q303" s="82">
        <f t="shared" si="43"/>
        <v>0</v>
      </c>
    </row>
    <row r="304" spans="1:17" s="96" customFormat="1" ht="22.5" customHeight="1" hidden="1">
      <c r="A304" s="79">
        <v>277</v>
      </c>
      <c r="B304" s="79" t="s">
        <v>43</v>
      </c>
      <c r="C304" s="79" t="s">
        <v>565</v>
      </c>
      <c r="D304" s="80" t="s">
        <v>625</v>
      </c>
      <c r="E304" s="65" t="s">
        <v>626</v>
      </c>
      <c r="F304" s="79" t="s">
        <v>47</v>
      </c>
      <c r="G304" s="81"/>
      <c r="H304" s="82">
        <v>45.4</v>
      </c>
      <c r="I304" s="82">
        <f t="shared" si="40"/>
        <v>0</v>
      </c>
      <c r="J304" s="93">
        <v>0.00027</v>
      </c>
      <c r="K304" s="81">
        <f t="shared" si="41"/>
        <v>0</v>
      </c>
      <c r="L304" s="93">
        <v>0</v>
      </c>
      <c r="M304" s="81">
        <f t="shared" si="42"/>
        <v>0</v>
      </c>
      <c r="N304" s="94">
        <v>21</v>
      </c>
      <c r="O304" s="95">
        <v>16</v>
      </c>
      <c r="P304" s="96" t="s">
        <v>48</v>
      </c>
      <c r="Q304" s="82">
        <f t="shared" si="43"/>
        <v>0</v>
      </c>
    </row>
    <row r="305" spans="1:17" s="96" customFormat="1" ht="11.25" customHeight="1" hidden="1">
      <c r="A305" s="79">
        <v>278</v>
      </c>
      <c r="B305" s="79" t="s">
        <v>43</v>
      </c>
      <c r="C305" s="79" t="s">
        <v>105</v>
      </c>
      <c r="D305" s="80" t="s">
        <v>627</v>
      </c>
      <c r="E305" s="65" t="s">
        <v>628</v>
      </c>
      <c r="F305" s="79" t="s">
        <v>148</v>
      </c>
      <c r="G305" s="81"/>
      <c r="H305" s="82">
        <v>90.3</v>
      </c>
      <c r="I305" s="82">
        <f t="shared" si="40"/>
        <v>0</v>
      </c>
      <c r="J305" s="93">
        <v>0</v>
      </c>
      <c r="K305" s="81">
        <f t="shared" si="41"/>
        <v>0</v>
      </c>
      <c r="L305" s="93">
        <v>0.019</v>
      </c>
      <c r="M305" s="81">
        <f t="shared" si="42"/>
        <v>0</v>
      </c>
      <c r="N305" s="94">
        <v>21</v>
      </c>
      <c r="O305" s="95">
        <v>4</v>
      </c>
      <c r="P305" s="96" t="s">
        <v>48</v>
      </c>
      <c r="Q305" s="82">
        <f t="shared" si="43"/>
        <v>0</v>
      </c>
    </row>
    <row r="306" spans="1:17" s="96" customFormat="1" ht="22.5" customHeight="1" hidden="1">
      <c r="A306" s="79">
        <v>279</v>
      </c>
      <c r="B306" s="79" t="s">
        <v>43</v>
      </c>
      <c r="C306" s="79" t="s">
        <v>565</v>
      </c>
      <c r="D306" s="80" t="s">
        <v>629</v>
      </c>
      <c r="E306" s="65" t="s">
        <v>630</v>
      </c>
      <c r="F306" s="79" t="s">
        <v>47</v>
      </c>
      <c r="G306" s="81"/>
      <c r="H306" s="82">
        <v>47.3</v>
      </c>
      <c r="I306" s="82">
        <f t="shared" si="40"/>
        <v>0</v>
      </c>
      <c r="J306" s="93">
        <v>0.00027</v>
      </c>
      <c r="K306" s="81">
        <f t="shared" si="41"/>
        <v>0</v>
      </c>
      <c r="L306" s="93">
        <v>0</v>
      </c>
      <c r="M306" s="81">
        <f t="shared" si="42"/>
        <v>0</v>
      </c>
      <c r="N306" s="94">
        <v>21</v>
      </c>
      <c r="O306" s="95">
        <v>16</v>
      </c>
      <c r="P306" s="96" t="s">
        <v>48</v>
      </c>
      <c r="Q306" s="82">
        <f t="shared" si="43"/>
        <v>0</v>
      </c>
    </row>
    <row r="307" spans="1:17" s="96" customFormat="1" ht="22.5" customHeight="1" hidden="1">
      <c r="A307" s="79">
        <v>280</v>
      </c>
      <c r="B307" s="79" t="s">
        <v>43</v>
      </c>
      <c r="C307" s="79" t="s">
        <v>565</v>
      </c>
      <c r="D307" s="80" t="s">
        <v>631</v>
      </c>
      <c r="E307" s="65" t="s">
        <v>632</v>
      </c>
      <c r="F307" s="79" t="s">
        <v>47</v>
      </c>
      <c r="G307" s="81"/>
      <c r="H307" s="82">
        <v>40.1</v>
      </c>
      <c r="I307" s="82">
        <f t="shared" si="40"/>
        <v>0</v>
      </c>
      <c r="J307" s="93">
        <v>0.00032</v>
      </c>
      <c r="K307" s="81">
        <f t="shared" si="41"/>
        <v>0</v>
      </c>
      <c r="L307" s="93">
        <v>0</v>
      </c>
      <c r="M307" s="81">
        <f t="shared" si="42"/>
        <v>0</v>
      </c>
      <c r="N307" s="94">
        <v>21</v>
      </c>
      <c r="O307" s="95">
        <v>16</v>
      </c>
      <c r="P307" s="96" t="s">
        <v>48</v>
      </c>
      <c r="Q307" s="82">
        <f t="shared" si="43"/>
        <v>0</v>
      </c>
    </row>
    <row r="308" spans="1:17" s="96" customFormat="1" ht="11.25" customHeight="1" hidden="1">
      <c r="A308" s="79">
        <v>281</v>
      </c>
      <c r="B308" s="79" t="s">
        <v>43</v>
      </c>
      <c r="C308" s="79" t="s">
        <v>346</v>
      </c>
      <c r="D308" s="80" t="s">
        <v>633</v>
      </c>
      <c r="E308" s="65" t="s">
        <v>634</v>
      </c>
      <c r="F308" s="79" t="s">
        <v>47</v>
      </c>
      <c r="G308" s="81"/>
      <c r="H308" s="82">
        <v>54.8</v>
      </c>
      <c r="I308" s="82">
        <f t="shared" si="40"/>
        <v>0</v>
      </c>
      <c r="J308" s="93">
        <v>2E-05</v>
      </c>
      <c r="K308" s="81">
        <f t="shared" si="41"/>
        <v>0</v>
      </c>
      <c r="L308" s="93">
        <v>0</v>
      </c>
      <c r="M308" s="81">
        <f t="shared" si="42"/>
        <v>0</v>
      </c>
      <c r="N308" s="94">
        <v>21</v>
      </c>
      <c r="O308" s="95">
        <v>16</v>
      </c>
      <c r="P308" s="96" t="s">
        <v>48</v>
      </c>
      <c r="Q308" s="82">
        <f t="shared" si="43"/>
        <v>0</v>
      </c>
    </row>
    <row r="309" spans="1:17" s="96" customFormat="1" ht="22.5" customHeight="1" hidden="1">
      <c r="A309" s="79">
        <v>282</v>
      </c>
      <c r="B309" s="79" t="s">
        <v>43</v>
      </c>
      <c r="C309" s="79" t="s">
        <v>565</v>
      </c>
      <c r="D309" s="80" t="s">
        <v>635</v>
      </c>
      <c r="E309" s="65" t="s">
        <v>636</v>
      </c>
      <c r="F309" s="79" t="s">
        <v>47</v>
      </c>
      <c r="G309" s="81"/>
      <c r="H309" s="82">
        <v>42</v>
      </c>
      <c r="I309" s="82">
        <f t="shared" si="40"/>
        <v>0</v>
      </c>
      <c r="J309" s="93">
        <v>0.00032</v>
      </c>
      <c r="K309" s="81">
        <f t="shared" si="41"/>
        <v>0</v>
      </c>
      <c r="L309" s="93">
        <v>0</v>
      </c>
      <c r="M309" s="81">
        <f t="shared" si="42"/>
        <v>0</v>
      </c>
      <c r="N309" s="94">
        <v>21</v>
      </c>
      <c r="O309" s="95">
        <v>16</v>
      </c>
      <c r="P309" s="96" t="s">
        <v>48</v>
      </c>
      <c r="Q309" s="82">
        <f t="shared" si="43"/>
        <v>0</v>
      </c>
    </row>
    <row r="310" spans="1:30" s="96" customFormat="1" ht="22.5" customHeight="1" hidden="1">
      <c r="A310" s="79">
        <v>58</v>
      </c>
      <c r="B310" s="79" t="s">
        <v>43</v>
      </c>
      <c r="C310" s="79" t="s">
        <v>565</v>
      </c>
      <c r="D310" s="80" t="s">
        <v>637</v>
      </c>
      <c r="E310" s="65" t="s">
        <v>638</v>
      </c>
      <c r="F310" s="79" t="s">
        <v>47</v>
      </c>
      <c r="G310" s="81"/>
      <c r="H310" s="82">
        <v>31.5</v>
      </c>
      <c r="I310" s="82">
        <f t="shared" si="40"/>
        <v>0</v>
      </c>
      <c r="J310" s="93">
        <v>0.00029</v>
      </c>
      <c r="K310" s="81">
        <f t="shared" si="41"/>
        <v>0</v>
      </c>
      <c r="L310" s="93">
        <v>0</v>
      </c>
      <c r="M310" s="81">
        <f t="shared" si="42"/>
        <v>0</v>
      </c>
      <c r="N310" s="94">
        <v>21</v>
      </c>
      <c r="O310" s="95">
        <v>16</v>
      </c>
      <c r="P310" s="96" t="s">
        <v>48</v>
      </c>
      <c r="Q310" s="82">
        <f t="shared" si="43"/>
        <v>0</v>
      </c>
      <c r="AA310" s="141"/>
      <c r="AB310" s="141"/>
      <c r="AC310" s="141"/>
      <c r="AD310" s="141"/>
    </row>
    <row r="311" spans="1:30" s="4" customFormat="1" ht="22.5" customHeight="1" hidden="1">
      <c r="A311" s="53">
        <v>284</v>
      </c>
      <c r="B311" s="53" t="s">
        <v>43</v>
      </c>
      <c r="C311" s="53" t="s">
        <v>565</v>
      </c>
      <c r="D311" s="74" t="s">
        <v>639</v>
      </c>
      <c r="E311" s="65" t="s">
        <v>640</v>
      </c>
      <c r="F311" s="53" t="s">
        <v>47</v>
      </c>
      <c r="G311" s="119"/>
      <c r="H311" s="120">
        <v>32.7</v>
      </c>
      <c r="I311" s="55">
        <f t="shared" si="40"/>
        <v>0</v>
      </c>
      <c r="J311" s="56">
        <v>0.00029</v>
      </c>
      <c r="K311" s="54">
        <f t="shared" si="41"/>
        <v>0</v>
      </c>
      <c r="L311" s="56">
        <v>0</v>
      </c>
      <c r="M311" s="54">
        <f t="shared" si="42"/>
        <v>0</v>
      </c>
      <c r="N311" s="57">
        <v>21</v>
      </c>
      <c r="O311" s="58">
        <v>16</v>
      </c>
      <c r="P311" s="127" t="s">
        <v>48</v>
      </c>
      <c r="Q311" s="55">
        <f t="shared" si="43"/>
        <v>0</v>
      </c>
      <c r="R311" s="127"/>
      <c r="S311" s="127"/>
      <c r="T311" s="127"/>
      <c r="U311" s="127"/>
      <c r="V311" s="127"/>
      <c r="W311" s="127"/>
      <c r="X311" s="127"/>
      <c r="Y311" s="127"/>
      <c r="Z311" s="127"/>
      <c r="AA311" s="127"/>
      <c r="AB311" s="127"/>
      <c r="AC311" s="127"/>
      <c r="AD311" s="127"/>
    </row>
    <row r="312" spans="1:30" s="4" customFormat="1" ht="22.5" customHeight="1" hidden="1">
      <c r="A312" s="53">
        <v>285</v>
      </c>
      <c r="B312" s="53" t="s">
        <v>43</v>
      </c>
      <c r="C312" s="53" t="s">
        <v>565</v>
      </c>
      <c r="D312" s="74" t="s">
        <v>641</v>
      </c>
      <c r="E312" s="65" t="s">
        <v>642</v>
      </c>
      <c r="F312" s="53" t="s">
        <v>47</v>
      </c>
      <c r="G312" s="119"/>
      <c r="H312" s="120">
        <v>25</v>
      </c>
      <c r="I312" s="55">
        <f t="shared" si="40"/>
        <v>0</v>
      </c>
      <c r="J312" s="56">
        <v>0.0002</v>
      </c>
      <c r="K312" s="54">
        <f t="shared" si="41"/>
        <v>0</v>
      </c>
      <c r="L312" s="56">
        <v>0</v>
      </c>
      <c r="M312" s="54">
        <f t="shared" si="42"/>
        <v>0</v>
      </c>
      <c r="N312" s="57">
        <v>21</v>
      </c>
      <c r="O312" s="58">
        <v>16</v>
      </c>
      <c r="P312" s="127" t="s">
        <v>48</v>
      </c>
      <c r="Q312" s="55">
        <f t="shared" si="43"/>
        <v>0</v>
      </c>
      <c r="R312" s="127"/>
      <c r="S312" s="127"/>
      <c r="T312" s="127"/>
      <c r="U312" s="127"/>
      <c r="V312" s="127"/>
      <c r="W312" s="127"/>
      <c r="X312" s="127"/>
      <c r="Y312" s="127"/>
      <c r="Z312" s="127"/>
      <c r="AA312" s="127"/>
      <c r="AB312" s="127"/>
      <c r="AC312" s="127"/>
      <c r="AD312" s="127"/>
    </row>
    <row r="313" spans="1:30" s="4" customFormat="1" ht="22.5" customHeight="1" hidden="1">
      <c r="A313" s="53">
        <v>286</v>
      </c>
      <c r="B313" s="53" t="s">
        <v>43</v>
      </c>
      <c r="C313" s="53" t="s">
        <v>565</v>
      </c>
      <c r="D313" s="74" t="s">
        <v>643</v>
      </c>
      <c r="E313" s="65" t="s">
        <v>644</v>
      </c>
      <c r="F313" s="53" t="s">
        <v>47</v>
      </c>
      <c r="G313" s="119"/>
      <c r="H313" s="120">
        <v>26.3</v>
      </c>
      <c r="I313" s="55">
        <f t="shared" si="40"/>
        <v>0</v>
      </c>
      <c r="J313" s="56">
        <v>0.0002</v>
      </c>
      <c r="K313" s="54">
        <f t="shared" si="41"/>
        <v>0</v>
      </c>
      <c r="L313" s="56">
        <v>0</v>
      </c>
      <c r="M313" s="54">
        <f t="shared" si="42"/>
        <v>0</v>
      </c>
      <c r="N313" s="57">
        <v>21</v>
      </c>
      <c r="O313" s="58">
        <v>16</v>
      </c>
      <c r="P313" s="127" t="s">
        <v>48</v>
      </c>
      <c r="Q313" s="55">
        <f t="shared" si="43"/>
        <v>0</v>
      </c>
      <c r="R313" s="127"/>
      <c r="S313" s="127"/>
      <c r="T313" s="127"/>
      <c r="U313" s="127"/>
      <c r="V313" s="127"/>
      <c r="W313" s="127"/>
      <c r="X313" s="127"/>
      <c r="Y313" s="127"/>
      <c r="Z313" s="127"/>
      <c r="AA313" s="127"/>
      <c r="AB313" s="127"/>
      <c r="AC313" s="127"/>
      <c r="AD313" s="127"/>
    </row>
    <row r="314" spans="1:30" s="4" customFormat="1" ht="22.5" customHeight="1" hidden="1">
      <c r="A314" s="53">
        <v>287</v>
      </c>
      <c r="B314" s="53" t="s">
        <v>43</v>
      </c>
      <c r="C314" s="53" t="s">
        <v>565</v>
      </c>
      <c r="D314" s="74" t="s">
        <v>645</v>
      </c>
      <c r="E314" s="65" t="s">
        <v>646</v>
      </c>
      <c r="F314" s="53" t="s">
        <v>47</v>
      </c>
      <c r="G314" s="119"/>
      <c r="H314" s="120">
        <v>22.2</v>
      </c>
      <c r="I314" s="55">
        <f t="shared" si="40"/>
        <v>0</v>
      </c>
      <c r="J314" s="56">
        <v>0.00017</v>
      </c>
      <c r="K314" s="54">
        <f t="shared" si="41"/>
        <v>0</v>
      </c>
      <c r="L314" s="56">
        <v>0</v>
      </c>
      <c r="M314" s="54">
        <f t="shared" si="42"/>
        <v>0</v>
      </c>
      <c r="N314" s="57">
        <v>21</v>
      </c>
      <c r="O314" s="58">
        <v>16</v>
      </c>
      <c r="P314" s="127" t="s">
        <v>48</v>
      </c>
      <c r="Q314" s="55">
        <f t="shared" si="43"/>
        <v>0</v>
      </c>
      <c r="R314" s="127"/>
      <c r="S314" s="127"/>
      <c r="T314" s="127"/>
      <c r="U314" s="127"/>
      <c r="V314" s="127"/>
      <c r="W314" s="127"/>
      <c r="X314" s="127"/>
      <c r="Y314" s="127"/>
      <c r="Z314" s="127"/>
      <c r="AA314" s="127"/>
      <c r="AB314" s="127"/>
      <c r="AC314" s="127"/>
      <c r="AD314" s="127"/>
    </row>
    <row r="315" spans="1:30" s="4" customFormat="1" ht="22.5" customHeight="1" hidden="1">
      <c r="A315" s="53">
        <v>288</v>
      </c>
      <c r="B315" s="53" t="s">
        <v>43</v>
      </c>
      <c r="C315" s="53" t="s">
        <v>565</v>
      </c>
      <c r="D315" s="74" t="s">
        <v>647</v>
      </c>
      <c r="E315" s="65" t="s">
        <v>648</v>
      </c>
      <c r="F315" s="53" t="s">
        <v>47</v>
      </c>
      <c r="G315" s="119"/>
      <c r="H315" s="120">
        <v>23.4</v>
      </c>
      <c r="I315" s="55">
        <f>ROUND(G315*N315,2)</f>
        <v>0</v>
      </c>
      <c r="J315" s="56">
        <v>0.00017</v>
      </c>
      <c r="K315" s="54">
        <f t="shared" si="41"/>
        <v>0</v>
      </c>
      <c r="L315" s="56">
        <v>0</v>
      </c>
      <c r="M315" s="54">
        <f t="shared" si="42"/>
        <v>0</v>
      </c>
      <c r="N315" s="57">
        <v>21</v>
      </c>
      <c r="O315" s="58">
        <v>16</v>
      </c>
      <c r="P315" s="127" t="s">
        <v>48</v>
      </c>
      <c r="Q315" s="55">
        <f t="shared" si="43"/>
        <v>0</v>
      </c>
      <c r="R315" s="127"/>
      <c r="S315" s="127"/>
      <c r="T315" s="127"/>
      <c r="U315" s="127"/>
      <c r="V315" s="127"/>
      <c r="W315" s="127"/>
      <c r="X315" s="127"/>
      <c r="Y315" s="127"/>
      <c r="Z315" s="127"/>
      <c r="AA315" s="127"/>
      <c r="AB315" s="127"/>
      <c r="AC315" s="127"/>
      <c r="AD315" s="127"/>
    </row>
    <row r="316" spans="1:17" s="1" customFormat="1" ht="18" customHeight="1" hidden="1">
      <c r="A316" s="99"/>
      <c r="B316" s="27"/>
      <c r="D316" s="75" t="s">
        <v>649</v>
      </c>
      <c r="E316" s="86" t="s">
        <v>650</v>
      </c>
      <c r="G316" s="121"/>
      <c r="H316" s="121"/>
      <c r="I316" s="28">
        <f>I317+I327+I349</f>
        <v>0</v>
      </c>
      <c r="K316" s="29">
        <f>K317+K324+K334+K364+K399+K416</f>
        <v>0</v>
      </c>
      <c r="M316" s="29">
        <f>M317+M324+M334+M364+M399+M416</f>
        <v>0</v>
      </c>
      <c r="P316" s="1" t="s">
        <v>39</v>
      </c>
      <c r="Q316" s="55"/>
    </row>
    <row r="317" spans="1:30" s="4" customFormat="1" ht="18" customHeight="1" hidden="1">
      <c r="A317" s="53"/>
      <c r="B317" s="53"/>
      <c r="C317" s="53"/>
      <c r="D317" s="74"/>
      <c r="E317" s="89" t="s">
        <v>651</v>
      </c>
      <c r="F317" s="53"/>
      <c r="G317" s="119"/>
      <c r="H317" s="120"/>
      <c r="I317" s="67">
        <f>SUM(I318:I326)</f>
        <v>0</v>
      </c>
      <c r="J317" s="56"/>
      <c r="K317" s="54"/>
      <c r="L317" s="56"/>
      <c r="M317" s="54"/>
      <c r="N317" s="57"/>
      <c r="O317" s="58"/>
      <c r="P317" s="127"/>
      <c r="Q317" s="55"/>
      <c r="R317" s="127"/>
      <c r="S317" s="127"/>
      <c r="T317" s="127"/>
      <c r="U317" s="127"/>
      <c r="V317" s="127"/>
      <c r="W317" s="127"/>
      <c r="X317" s="127"/>
      <c r="Y317" s="127"/>
      <c r="Z317" s="127"/>
      <c r="AA317" s="127"/>
      <c r="AB317" s="127"/>
      <c r="AC317" s="127"/>
      <c r="AD317" s="127"/>
    </row>
    <row r="318" spans="1:30" s="4" customFormat="1" ht="12" customHeight="1" hidden="1">
      <c r="A318" s="53">
        <v>59</v>
      </c>
      <c r="B318" s="53"/>
      <c r="C318" s="53"/>
      <c r="D318" s="74" t="s">
        <v>652</v>
      </c>
      <c r="E318" s="65" t="s">
        <v>653</v>
      </c>
      <c r="F318" s="53" t="s">
        <v>68</v>
      </c>
      <c r="G318" s="54"/>
      <c r="H318" s="55">
        <v>35</v>
      </c>
      <c r="I318" s="55">
        <f aca="true" t="shared" si="44" ref="I318:I348">ROUND(G318*H318,2)</f>
        <v>0</v>
      </c>
      <c r="J318" s="56"/>
      <c r="K318" s="54"/>
      <c r="L318" s="56"/>
      <c r="M318" s="54"/>
      <c r="N318" s="57">
        <v>21</v>
      </c>
      <c r="O318" s="58"/>
      <c r="P318" s="127"/>
      <c r="Q318" s="55">
        <f t="shared" si="43"/>
        <v>0</v>
      </c>
      <c r="R318" s="127"/>
      <c r="S318" s="127"/>
      <c r="T318" s="127"/>
      <c r="U318" s="127"/>
      <c r="V318" s="127"/>
      <c r="W318" s="127"/>
      <c r="X318" s="127"/>
      <c r="Y318" s="127"/>
      <c r="Z318" s="127"/>
      <c r="AA318" s="127"/>
      <c r="AB318" s="127"/>
      <c r="AC318" s="127"/>
      <c r="AD318" s="127"/>
    </row>
    <row r="319" spans="1:30" s="4" customFormat="1" ht="12" customHeight="1" hidden="1">
      <c r="A319" s="53">
        <v>60</v>
      </c>
      <c r="B319" s="53"/>
      <c r="C319" s="53"/>
      <c r="D319" s="74" t="s">
        <v>654</v>
      </c>
      <c r="E319" s="65" t="s">
        <v>655</v>
      </c>
      <c r="F319" s="53" t="s">
        <v>68</v>
      </c>
      <c r="G319" s="54"/>
      <c r="H319" s="55">
        <v>20</v>
      </c>
      <c r="I319" s="55">
        <f t="shared" si="44"/>
        <v>0</v>
      </c>
      <c r="J319" s="56"/>
      <c r="K319" s="54"/>
      <c r="L319" s="56"/>
      <c r="M319" s="54"/>
      <c r="N319" s="57">
        <v>21</v>
      </c>
      <c r="O319" s="58"/>
      <c r="P319" s="127"/>
      <c r="Q319" s="55">
        <f t="shared" si="43"/>
        <v>0</v>
      </c>
      <c r="R319" s="127"/>
      <c r="S319" s="127"/>
      <c r="T319" s="127"/>
      <c r="U319" s="127"/>
      <c r="V319" s="127"/>
      <c r="W319" s="127"/>
      <c r="X319" s="127"/>
      <c r="Y319" s="127"/>
      <c r="Z319" s="127"/>
      <c r="AA319" s="127"/>
      <c r="AB319" s="127"/>
      <c r="AC319" s="127"/>
      <c r="AD319" s="127"/>
    </row>
    <row r="320" spans="1:30" s="4" customFormat="1" ht="12" customHeight="1" hidden="1">
      <c r="A320" s="53">
        <v>61</v>
      </c>
      <c r="B320" s="53"/>
      <c r="C320" s="53"/>
      <c r="D320" s="74" t="s">
        <v>656</v>
      </c>
      <c r="E320" s="65" t="s">
        <v>657</v>
      </c>
      <c r="F320" s="53" t="s">
        <v>68</v>
      </c>
      <c r="G320" s="54"/>
      <c r="H320" s="55">
        <v>135</v>
      </c>
      <c r="I320" s="55">
        <f t="shared" si="44"/>
        <v>0</v>
      </c>
      <c r="J320" s="56"/>
      <c r="K320" s="54"/>
      <c r="L320" s="56"/>
      <c r="M320" s="54"/>
      <c r="N320" s="57">
        <v>21</v>
      </c>
      <c r="O320" s="58"/>
      <c r="P320" s="127"/>
      <c r="Q320" s="55">
        <f t="shared" si="43"/>
        <v>0</v>
      </c>
      <c r="R320" s="127"/>
      <c r="S320" s="127"/>
      <c r="T320" s="127"/>
      <c r="U320" s="127"/>
      <c r="V320" s="127"/>
      <c r="W320" s="127"/>
      <c r="X320" s="127"/>
      <c r="Y320" s="127"/>
      <c r="Z320" s="127"/>
      <c r="AA320" s="127"/>
      <c r="AB320" s="127"/>
      <c r="AC320" s="127"/>
      <c r="AD320" s="127"/>
    </row>
    <row r="321" spans="1:23" s="4" customFormat="1" ht="12" customHeight="1" hidden="1">
      <c r="A321" s="53">
        <v>62</v>
      </c>
      <c r="B321" s="53"/>
      <c r="C321" s="53"/>
      <c r="D321" s="74" t="s">
        <v>654</v>
      </c>
      <c r="E321" s="65" t="s">
        <v>658</v>
      </c>
      <c r="F321" s="53" t="s">
        <v>68</v>
      </c>
      <c r="G321" s="54"/>
      <c r="H321" s="55">
        <v>60</v>
      </c>
      <c r="I321" s="55">
        <f t="shared" si="44"/>
        <v>0</v>
      </c>
      <c r="J321" s="56"/>
      <c r="K321" s="54"/>
      <c r="L321" s="56"/>
      <c r="M321" s="54"/>
      <c r="N321" s="57">
        <v>21</v>
      </c>
      <c r="O321" s="58"/>
      <c r="P321" s="127"/>
      <c r="Q321" s="55">
        <f t="shared" si="43"/>
        <v>0</v>
      </c>
      <c r="R321" s="127"/>
      <c r="S321" s="127"/>
      <c r="T321" s="127"/>
      <c r="U321" s="127"/>
      <c r="V321" s="127"/>
      <c r="W321" s="127"/>
    </row>
    <row r="322" spans="1:23" s="4" customFormat="1" ht="12" customHeight="1" hidden="1">
      <c r="A322" s="53">
        <v>63</v>
      </c>
      <c r="B322" s="53"/>
      <c r="C322" s="53"/>
      <c r="D322" s="74" t="s">
        <v>659</v>
      </c>
      <c r="E322" s="65" t="s">
        <v>660</v>
      </c>
      <c r="F322" s="53" t="s">
        <v>68</v>
      </c>
      <c r="G322" s="54"/>
      <c r="H322" s="55">
        <v>5</v>
      </c>
      <c r="I322" s="55">
        <f t="shared" si="44"/>
        <v>0</v>
      </c>
      <c r="J322" s="56"/>
      <c r="K322" s="54"/>
      <c r="L322" s="56"/>
      <c r="M322" s="54"/>
      <c r="N322" s="57">
        <v>21</v>
      </c>
      <c r="O322" s="58"/>
      <c r="P322" s="127"/>
      <c r="Q322" s="55">
        <f t="shared" si="43"/>
        <v>0</v>
      </c>
      <c r="R322" s="127"/>
      <c r="S322" s="127"/>
      <c r="T322" s="127"/>
      <c r="U322" s="127"/>
      <c r="V322" s="127"/>
      <c r="W322" s="127"/>
    </row>
    <row r="323" spans="1:23" s="4" customFormat="1" ht="12" customHeight="1" hidden="1">
      <c r="A323" s="53">
        <v>64</v>
      </c>
      <c r="B323" s="53"/>
      <c r="C323" s="53"/>
      <c r="D323" s="74" t="s">
        <v>654</v>
      </c>
      <c r="E323" s="65" t="s">
        <v>661</v>
      </c>
      <c r="F323" s="53" t="s">
        <v>68</v>
      </c>
      <c r="G323" s="54"/>
      <c r="H323" s="55">
        <v>9</v>
      </c>
      <c r="I323" s="55">
        <f t="shared" si="44"/>
        <v>0</v>
      </c>
      <c r="J323" s="56"/>
      <c r="K323" s="54"/>
      <c r="L323" s="56"/>
      <c r="M323" s="54"/>
      <c r="N323" s="57">
        <v>21</v>
      </c>
      <c r="O323" s="58"/>
      <c r="P323" s="127"/>
      <c r="Q323" s="55">
        <f t="shared" si="43"/>
        <v>0</v>
      </c>
      <c r="R323" s="127"/>
      <c r="S323" s="127"/>
      <c r="T323" s="127"/>
      <c r="U323" s="127"/>
      <c r="V323" s="127"/>
      <c r="W323" s="127"/>
    </row>
    <row r="324" spans="1:23" s="4" customFormat="1" ht="12" customHeight="1" hidden="1">
      <c r="A324" s="53">
        <v>65</v>
      </c>
      <c r="B324" s="53"/>
      <c r="C324" s="53"/>
      <c r="D324" s="74" t="s">
        <v>662</v>
      </c>
      <c r="E324" s="65" t="s">
        <v>663</v>
      </c>
      <c r="F324" s="53" t="s">
        <v>148</v>
      </c>
      <c r="G324" s="54"/>
      <c r="H324" s="55">
        <v>8</v>
      </c>
      <c r="I324" s="55">
        <f t="shared" si="44"/>
        <v>0</v>
      </c>
      <c r="J324" s="56"/>
      <c r="K324" s="54"/>
      <c r="L324" s="56"/>
      <c r="M324" s="54"/>
      <c r="N324" s="57">
        <v>21</v>
      </c>
      <c r="O324" s="58"/>
      <c r="P324" s="127"/>
      <c r="Q324" s="55">
        <f t="shared" si="43"/>
        <v>0</v>
      </c>
      <c r="R324" s="127"/>
      <c r="S324" s="127"/>
      <c r="T324" s="127"/>
      <c r="U324" s="127"/>
      <c r="V324" s="127"/>
      <c r="W324" s="127"/>
    </row>
    <row r="325" spans="1:23" s="4" customFormat="1" ht="12" customHeight="1" hidden="1">
      <c r="A325" s="53">
        <v>66</v>
      </c>
      <c r="B325" s="53"/>
      <c r="C325" s="53"/>
      <c r="D325" s="74" t="s">
        <v>654</v>
      </c>
      <c r="E325" s="65" t="s">
        <v>664</v>
      </c>
      <c r="F325" s="53" t="s">
        <v>148</v>
      </c>
      <c r="G325" s="54"/>
      <c r="H325" s="55">
        <v>10.4</v>
      </c>
      <c r="I325" s="55">
        <f t="shared" si="44"/>
        <v>0</v>
      </c>
      <c r="J325" s="56"/>
      <c r="K325" s="54"/>
      <c r="L325" s="56"/>
      <c r="M325" s="54"/>
      <c r="N325" s="57">
        <v>21</v>
      </c>
      <c r="O325" s="58"/>
      <c r="P325" s="127"/>
      <c r="Q325" s="55">
        <f t="shared" si="43"/>
        <v>0</v>
      </c>
      <c r="R325" s="127"/>
      <c r="S325" s="127"/>
      <c r="T325" s="127"/>
      <c r="U325" s="127"/>
      <c r="V325" s="127"/>
      <c r="W325" s="127"/>
    </row>
    <row r="326" spans="1:23" s="4" customFormat="1" ht="12" customHeight="1" hidden="1">
      <c r="A326" s="53">
        <v>67</v>
      </c>
      <c r="B326" s="79"/>
      <c r="C326" s="79"/>
      <c r="D326" s="80" t="s">
        <v>665</v>
      </c>
      <c r="E326" s="65" t="s">
        <v>666</v>
      </c>
      <c r="F326" s="79" t="s">
        <v>327</v>
      </c>
      <c r="G326" s="81"/>
      <c r="H326" s="82">
        <v>10000</v>
      </c>
      <c r="I326" s="82">
        <f t="shared" si="44"/>
        <v>0</v>
      </c>
      <c r="J326" s="84"/>
      <c r="K326" s="83"/>
      <c r="L326" s="84"/>
      <c r="M326" s="83"/>
      <c r="N326" s="57">
        <v>21</v>
      </c>
      <c r="O326" s="58"/>
      <c r="P326" s="127"/>
      <c r="Q326" s="55">
        <f t="shared" si="43"/>
        <v>0</v>
      </c>
      <c r="R326" s="127"/>
      <c r="S326" s="127"/>
      <c r="T326" s="127"/>
      <c r="U326" s="127"/>
      <c r="V326" s="127"/>
      <c r="W326" s="127"/>
    </row>
    <row r="327" spans="1:23" s="4" customFormat="1" ht="18" customHeight="1" hidden="1">
      <c r="A327" s="53"/>
      <c r="B327" s="53"/>
      <c r="C327" s="53"/>
      <c r="D327" s="74"/>
      <c r="E327" s="89" t="s">
        <v>667</v>
      </c>
      <c r="F327" s="53"/>
      <c r="G327" s="119"/>
      <c r="H327" s="120"/>
      <c r="I327" s="67">
        <f>SUM(I328:I348)</f>
        <v>0</v>
      </c>
      <c r="J327" s="56"/>
      <c r="K327" s="54"/>
      <c r="L327" s="56"/>
      <c r="M327" s="54"/>
      <c r="N327" s="57"/>
      <c r="O327" s="58"/>
      <c r="P327" s="127"/>
      <c r="Q327" s="55"/>
      <c r="R327" s="127"/>
      <c r="S327" s="127"/>
      <c r="T327" s="127"/>
      <c r="U327" s="127"/>
      <c r="V327" s="127"/>
      <c r="W327" s="127"/>
    </row>
    <row r="328" spans="1:23" s="4" customFormat="1" ht="36" customHeight="1" hidden="1">
      <c r="A328" s="53">
        <v>68</v>
      </c>
      <c r="B328" s="53"/>
      <c r="C328" s="53"/>
      <c r="D328" s="80" t="s">
        <v>668</v>
      </c>
      <c r="E328" s="65" t="s">
        <v>669</v>
      </c>
      <c r="F328" s="79" t="s">
        <v>68</v>
      </c>
      <c r="G328" s="54"/>
      <c r="H328" s="55">
        <v>4000</v>
      </c>
      <c r="I328" s="82">
        <f t="shared" si="44"/>
        <v>0</v>
      </c>
      <c r="J328" s="56"/>
      <c r="K328" s="54"/>
      <c r="L328" s="56"/>
      <c r="M328" s="54"/>
      <c r="N328" s="57">
        <v>21</v>
      </c>
      <c r="O328" s="58"/>
      <c r="P328" s="127"/>
      <c r="Q328" s="55">
        <f t="shared" si="43"/>
        <v>0</v>
      </c>
      <c r="R328" s="127"/>
      <c r="S328" s="127"/>
      <c r="T328" s="127"/>
      <c r="U328" s="127"/>
      <c r="V328" s="127"/>
      <c r="W328" s="127"/>
    </row>
    <row r="329" spans="1:23" s="4" customFormat="1" ht="13.5" customHeight="1" hidden="1">
      <c r="A329" s="53">
        <v>69</v>
      </c>
      <c r="B329" s="53"/>
      <c r="C329" s="53"/>
      <c r="D329" s="74" t="s">
        <v>654</v>
      </c>
      <c r="E329" s="65" t="s">
        <v>670</v>
      </c>
      <c r="F329" s="79" t="s">
        <v>68</v>
      </c>
      <c r="G329" s="54"/>
      <c r="H329" s="55">
        <v>1350</v>
      </c>
      <c r="I329" s="82">
        <f t="shared" si="44"/>
        <v>0</v>
      </c>
      <c r="J329" s="56"/>
      <c r="K329" s="54"/>
      <c r="L329" s="56"/>
      <c r="M329" s="54"/>
      <c r="N329" s="57">
        <v>21</v>
      </c>
      <c r="O329" s="58"/>
      <c r="P329" s="127"/>
      <c r="Q329" s="55">
        <f t="shared" si="43"/>
        <v>0</v>
      </c>
      <c r="R329" s="127"/>
      <c r="S329" s="127"/>
      <c r="T329" s="127"/>
      <c r="U329" s="127"/>
      <c r="V329" s="127"/>
      <c r="W329" s="127"/>
    </row>
    <row r="330" spans="1:23" s="4" customFormat="1" ht="27" customHeight="1" hidden="1">
      <c r="A330" s="53">
        <v>70</v>
      </c>
      <c r="B330" s="53"/>
      <c r="C330" s="53"/>
      <c r="D330" s="80" t="s">
        <v>671</v>
      </c>
      <c r="E330" s="65" t="s">
        <v>672</v>
      </c>
      <c r="F330" s="79" t="s">
        <v>68</v>
      </c>
      <c r="G330" s="54"/>
      <c r="H330" s="55">
        <v>1250</v>
      </c>
      <c r="I330" s="82">
        <f t="shared" si="44"/>
        <v>0</v>
      </c>
      <c r="J330" s="56"/>
      <c r="K330" s="54"/>
      <c r="L330" s="56"/>
      <c r="M330" s="54"/>
      <c r="N330" s="57">
        <v>21</v>
      </c>
      <c r="O330" s="58"/>
      <c r="P330" s="127"/>
      <c r="Q330" s="55">
        <f t="shared" si="43"/>
        <v>0</v>
      </c>
      <c r="R330" s="127"/>
      <c r="S330" s="127"/>
      <c r="T330" s="127"/>
      <c r="U330" s="127"/>
      <c r="V330" s="127"/>
      <c r="W330" s="127"/>
    </row>
    <row r="331" spans="1:23" s="4" customFormat="1" ht="12.75" customHeight="1" hidden="1">
      <c r="A331" s="53">
        <v>71</v>
      </c>
      <c r="B331" s="53"/>
      <c r="C331" s="53"/>
      <c r="D331" s="74" t="s">
        <v>654</v>
      </c>
      <c r="E331" s="65" t="s">
        <v>673</v>
      </c>
      <c r="F331" s="79" t="s">
        <v>68</v>
      </c>
      <c r="G331" s="54"/>
      <c r="H331" s="55">
        <v>195</v>
      </c>
      <c r="I331" s="82">
        <f t="shared" si="44"/>
        <v>0</v>
      </c>
      <c r="J331" s="56"/>
      <c r="K331" s="54"/>
      <c r="L331" s="56"/>
      <c r="M331" s="54"/>
      <c r="N331" s="57">
        <v>21</v>
      </c>
      <c r="O331" s="58"/>
      <c r="P331" s="127"/>
      <c r="Q331" s="55">
        <f t="shared" si="43"/>
        <v>0</v>
      </c>
      <c r="R331" s="127"/>
      <c r="S331" s="127"/>
      <c r="T331" s="127"/>
      <c r="U331" s="127"/>
      <c r="V331" s="127"/>
      <c r="W331" s="127"/>
    </row>
    <row r="332" spans="1:23" s="4" customFormat="1" ht="24" customHeight="1" hidden="1">
      <c r="A332" s="53">
        <v>72</v>
      </c>
      <c r="B332" s="53"/>
      <c r="C332" s="53"/>
      <c r="D332" s="80" t="s">
        <v>674</v>
      </c>
      <c r="E332" s="65" t="s">
        <v>675</v>
      </c>
      <c r="F332" s="79" t="s">
        <v>327</v>
      </c>
      <c r="G332" s="54"/>
      <c r="H332" s="55">
        <v>1000</v>
      </c>
      <c r="I332" s="82">
        <f t="shared" si="44"/>
        <v>0</v>
      </c>
      <c r="J332" s="56"/>
      <c r="K332" s="54"/>
      <c r="L332" s="56"/>
      <c r="M332" s="54"/>
      <c r="N332" s="57">
        <v>21</v>
      </c>
      <c r="O332" s="58"/>
      <c r="P332" s="127"/>
      <c r="Q332" s="55">
        <f t="shared" si="43"/>
        <v>0</v>
      </c>
      <c r="R332" s="127"/>
      <c r="S332" s="127"/>
      <c r="T332" s="127"/>
      <c r="U332" s="127"/>
      <c r="V332" s="127"/>
      <c r="W332" s="127"/>
    </row>
    <row r="333" spans="1:23" s="4" customFormat="1" ht="16.5" customHeight="1" hidden="1">
      <c r="A333" s="53">
        <v>73</v>
      </c>
      <c r="B333" s="53"/>
      <c r="C333" s="53"/>
      <c r="D333" s="74" t="s">
        <v>654</v>
      </c>
      <c r="E333" s="65" t="s">
        <v>676</v>
      </c>
      <c r="F333" s="79" t="s">
        <v>327</v>
      </c>
      <c r="G333" s="54"/>
      <c r="H333" s="55">
        <v>400</v>
      </c>
      <c r="I333" s="82">
        <f t="shared" si="44"/>
        <v>0</v>
      </c>
      <c r="J333" s="56"/>
      <c r="K333" s="54"/>
      <c r="L333" s="56"/>
      <c r="M333" s="54"/>
      <c r="N333" s="57">
        <v>21</v>
      </c>
      <c r="O333" s="58"/>
      <c r="P333" s="127"/>
      <c r="Q333" s="55">
        <f t="shared" si="43"/>
        <v>0</v>
      </c>
      <c r="R333" s="127"/>
      <c r="S333" s="127"/>
      <c r="T333" s="127"/>
      <c r="U333" s="127"/>
      <c r="V333" s="127"/>
      <c r="W333" s="127"/>
    </row>
    <row r="334" spans="1:23" s="4" customFormat="1" ht="34.5" customHeight="1" hidden="1">
      <c r="A334" s="53">
        <v>74</v>
      </c>
      <c r="B334" s="53"/>
      <c r="C334" s="53"/>
      <c r="D334" s="80" t="s">
        <v>677</v>
      </c>
      <c r="E334" s="65" t="s">
        <v>678</v>
      </c>
      <c r="F334" s="79" t="s">
        <v>68</v>
      </c>
      <c r="G334" s="54"/>
      <c r="H334" s="55">
        <v>900</v>
      </c>
      <c r="I334" s="82">
        <f t="shared" si="44"/>
        <v>0</v>
      </c>
      <c r="J334" s="56"/>
      <c r="K334" s="54"/>
      <c r="L334" s="56"/>
      <c r="M334" s="54"/>
      <c r="N334" s="57">
        <v>21</v>
      </c>
      <c r="O334" s="58"/>
      <c r="P334" s="127"/>
      <c r="Q334" s="55">
        <f t="shared" si="43"/>
        <v>0</v>
      </c>
      <c r="R334" s="127"/>
      <c r="S334" s="127"/>
      <c r="T334" s="127"/>
      <c r="U334" s="127"/>
      <c r="V334" s="127"/>
      <c r="W334" s="127"/>
    </row>
    <row r="335" spans="1:23" s="4" customFormat="1" ht="13.5" customHeight="1" hidden="1">
      <c r="A335" s="53">
        <v>75</v>
      </c>
      <c r="B335" s="53"/>
      <c r="C335" s="53"/>
      <c r="D335" s="74" t="s">
        <v>654</v>
      </c>
      <c r="E335" s="65" t="s">
        <v>679</v>
      </c>
      <c r="F335" s="79" t="s">
        <v>68</v>
      </c>
      <c r="G335" s="54"/>
      <c r="H335" s="55">
        <v>1140</v>
      </c>
      <c r="I335" s="82">
        <f t="shared" si="44"/>
        <v>0</v>
      </c>
      <c r="J335" s="56"/>
      <c r="K335" s="54"/>
      <c r="L335" s="56"/>
      <c r="M335" s="54"/>
      <c r="N335" s="57">
        <v>21</v>
      </c>
      <c r="O335" s="58"/>
      <c r="P335" s="127"/>
      <c r="Q335" s="55">
        <f t="shared" si="43"/>
        <v>0</v>
      </c>
      <c r="R335" s="127"/>
      <c r="S335" s="127"/>
      <c r="T335" s="127"/>
      <c r="U335" s="127"/>
      <c r="V335" s="127"/>
      <c r="W335" s="127"/>
    </row>
    <row r="336" spans="1:23" s="4" customFormat="1" ht="24.75" customHeight="1" hidden="1">
      <c r="A336" s="53">
        <v>76</v>
      </c>
      <c r="B336" s="53"/>
      <c r="C336" s="53"/>
      <c r="D336" s="80" t="s">
        <v>680</v>
      </c>
      <c r="E336" s="65" t="s">
        <v>681</v>
      </c>
      <c r="F336" s="79" t="s">
        <v>68</v>
      </c>
      <c r="G336" s="54"/>
      <c r="H336" s="55">
        <v>600</v>
      </c>
      <c r="I336" s="82">
        <f t="shared" si="44"/>
        <v>0</v>
      </c>
      <c r="J336" s="56"/>
      <c r="K336" s="54"/>
      <c r="L336" s="56"/>
      <c r="M336" s="54"/>
      <c r="N336" s="57">
        <v>21</v>
      </c>
      <c r="O336" s="58"/>
      <c r="P336" s="127"/>
      <c r="Q336" s="55">
        <f t="shared" si="43"/>
        <v>0</v>
      </c>
      <c r="R336" s="127"/>
      <c r="S336" s="127"/>
      <c r="T336" s="127"/>
      <c r="U336" s="127"/>
      <c r="V336" s="127"/>
      <c r="W336" s="127"/>
    </row>
    <row r="337" spans="1:28" s="4" customFormat="1" ht="15.75" customHeight="1" hidden="1">
      <c r="A337" s="53">
        <v>77</v>
      </c>
      <c r="B337" s="53"/>
      <c r="C337" s="53"/>
      <c r="D337" s="74" t="s">
        <v>654</v>
      </c>
      <c r="E337" s="65" t="s">
        <v>682</v>
      </c>
      <c r="F337" s="79" t="s">
        <v>68</v>
      </c>
      <c r="G337" s="54"/>
      <c r="H337" s="55">
        <v>4700</v>
      </c>
      <c r="I337" s="82">
        <f t="shared" si="44"/>
        <v>0</v>
      </c>
      <c r="J337" s="56"/>
      <c r="K337" s="54"/>
      <c r="L337" s="56"/>
      <c r="M337" s="54"/>
      <c r="N337" s="57">
        <v>21</v>
      </c>
      <c r="O337" s="58"/>
      <c r="P337" s="127"/>
      <c r="Q337" s="55">
        <f t="shared" si="43"/>
        <v>0</v>
      </c>
      <c r="R337" s="127"/>
      <c r="S337" s="127"/>
      <c r="T337" s="127"/>
      <c r="U337" s="127"/>
      <c r="V337" s="127"/>
      <c r="W337" s="127"/>
      <c r="X337" s="127"/>
      <c r="Y337" s="127"/>
      <c r="Z337" s="127"/>
      <c r="AA337" s="127"/>
      <c r="AB337" s="127"/>
    </row>
    <row r="338" spans="1:28" s="4" customFormat="1" ht="24.75" customHeight="1" hidden="1">
      <c r="A338" s="53">
        <v>78</v>
      </c>
      <c r="B338" s="53"/>
      <c r="C338" s="53"/>
      <c r="D338" s="80" t="s">
        <v>683</v>
      </c>
      <c r="E338" s="65" t="s">
        <v>684</v>
      </c>
      <c r="F338" s="79" t="s">
        <v>68</v>
      </c>
      <c r="G338" s="54"/>
      <c r="H338" s="55">
        <v>220</v>
      </c>
      <c r="I338" s="82">
        <f t="shared" si="44"/>
        <v>0</v>
      </c>
      <c r="J338" s="56"/>
      <c r="K338" s="54"/>
      <c r="L338" s="56"/>
      <c r="M338" s="54"/>
      <c r="N338" s="57">
        <v>21</v>
      </c>
      <c r="O338" s="58"/>
      <c r="P338" s="127"/>
      <c r="Q338" s="55">
        <f aca="true" t="shared" si="45" ref="Q338:Q393">I338+((I338/100)*N338)</f>
        <v>0</v>
      </c>
      <c r="R338" s="127"/>
      <c r="S338" s="127"/>
      <c r="T338" s="127"/>
      <c r="U338" s="127"/>
      <c r="V338" s="127"/>
      <c r="W338" s="127"/>
      <c r="X338" s="127"/>
      <c r="Y338" s="127"/>
      <c r="Z338" s="127"/>
      <c r="AA338" s="127"/>
      <c r="AB338" s="127"/>
    </row>
    <row r="339" spans="1:28" s="4" customFormat="1" ht="12" customHeight="1" hidden="1">
      <c r="A339" s="53">
        <v>79</v>
      </c>
      <c r="B339" s="53"/>
      <c r="C339" s="53"/>
      <c r="D339" s="74" t="s">
        <v>654</v>
      </c>
      <c r="E339" s="65" t="s">
        <v>685</v>
      </c>
      <c r="F339" s="79" t="s">
        <v>68</v>
      </c>
      <c r="G339" s="54"/>
      <c r="H339" s="55">
        <v>110</v>
      </c>
      <c r="I339" s="82">
        <f t="shared" si="44"/>
        <v>0</v>
      </c>
      <c r="J339" s="56"/>
      <c r="K339" s="54"/>
      <c r="L339" s="56"/>
      <c r="M339" s="54"/>
      <c r="N339" s="57">
        <v>21</v>
      </c>
      <c r="O339" s="58"/>
      <c r="P339" s="127"/>
      <c r="Q339" s="55">
        <f t="shared" si="45"/>
        <v>0</v>
      </c>
      <c r="R339" s="127"/>
      <c r="S339" s="127"/>
      <c r="T339" s="127"/>
      <c r="U339" s="127"/>
      <c r="V339" s="127"/>
      <c r="W339" s="127"/>
      <c r="X339" s="127"/>
      <c r="Y339" s="127"/>
      <c r="Z339" s="127"/>
      <c r="AA339" s="127"/>
      <c r="AB339" s="127"/>
    </row>
    <row r="340" spans="1:28" s="4" customFormat="1" ht="12" customHeight="1" hidden="1">
      <c r="A340" s="53">
        <v>80</v>
      </c>
      <c r="B340" s="53"/>
      <c r="C340" s="53"/>
      <c r="D340" s="80" t="s">
        <v>686</v>
      </c>
      <c r="E340" s="65" t="s">
        <v>687</v>
      </c>
      <c r="F340" s="79" t="s">
        <v>68</v>
      </c>
      <c r="G340" s="54"/>
      <c r="H340" s="55">
        <v>150</v>
      </c>
      <c r="I340" s="82">
        <f t="shared" si="44"/>
        <v>0</v>
      </c>
      <c r="J340" s="56"/>
      <c r="K340" s="54"/>
      <c r="L340" s="56"/>
      <c r="M340" s="54"/>
      <c r="N340" s="57">
        <v>21</v>
      </c>
      <c r="O340" s="58"/>
      <c r="P340" s="127"/>
      <c r="Q340" s="55">
        <f t="shared" si="45"/>
        <v>0</v>
      </c>
      <c r="R340" s="127"/>
      <c r="S340" s="127"/>
      <c r="T340" s="127"/>
      <c r="U340" s="127"/>
      <c r="V340" s="127"/>
      <c r="W340" s="127"/>
      <c r="X340" s="127"/>
      <c r="Y340" s="127"/>
      <c r="Z340" s="127"/>
      <c r="AA340" s="127"/>
      <c r="AB340" s="127"/>
    </row>
    <row r="341" spans="1:28" s="4" customFormat="1" ht="12" customHeight="1" hidden="1">
      <c r="A341" s="53">
        <v>81</v>
      </c>
      <c r="B341" s="53"/>
      <c r="C341" s="53"/>
      <c r="D341" s="74" t="s">
        <v>654</v>
      </c>
      <c r="E341" s="65" t="s">
        <v>688</v>
      </c>
      <c r="F341" s="79" t="s">
        <v>68</v>
      </c>
      <c r="G341" s="54"/>
      <c r="H341" s="55">
        <v>80</v>
      </c>
      <c r="I341" s="82">
        <f t="shared" si="44"/>
        <v>0</v>
      </c>
      <c r="J341" s="56"/>
      <c r="K341" s="54"/>
      <c r="L341" s="56"/>
      <c r="M341" s="54"/>
      <c r="N341" s="57">
        <v>21</v>
      </c>
      <c r="O341" s="58"/>
      <c r="P341" s="127"/>
      <c r="Q341" s="55">
        <f t="shared" si="45"/>
        <v>0</v>
      </c>
      <c r="R341" s="127"/>
      <c r="S341" s="127"/>
      <c r="T341" s="127"/>
      <c r="U341" s="127"/>
      <c r="V341" s="127"/>
      <c r="W341" s="127"/>
      <c r="X341" s="127"/>
      <c r="Y341" s="127"/>
      <c r="Z341" s="127"/>
      <c r="AA341" s="127"/>
      <c r="AB341" s="127"/>
    </row>
    <row r="342" spans="1:28" s="4" customFormat="1" ht="12" customHeight="1" hidden="1">
      <c r="A342" s="53">
        <v>82</v>
      </c>
      <c r="B342" s="53"/>
      <c r="C342" s="53"/>
      <c r="D342" s="80" t="s">
        <v>689</v>
      </c>
      <c r="E342" s="65" t="s">
        <v>690</v>
      </c>
      <c r="F342" s="79" t="s">
        <v>68</v>
      </c>
      <c r="G342" s="54"/>
      <c r="H342" s="55">
        <v>75</v>
      </c>
      <c r="I342" s="82">
        <f t="shared" si="44"/>
        <v>0</v>
      </c>
      <c r="J342" s="56"/>
      <c r="K342" s="54"/>
      <c r="L342" s="56"/>
      <c r="M342" s="54"/>
      <c r="N342" s="57">
        <v>21</v>
      </c>
      <c r="O342" s="58"/>
      <c r="P342" s="127"/>
      <c r="Q342" s="55">
        <f t="shared" si="45"/>
        <v>0</v>
      </c>
      <c r="R342" s="127"/>
      <c r="S342" s="127"/>
      <c r="T342" s="127"/>
      <c r="U342" s="127"/>
      <c r="V342" s="127"/>
      <c r="W342" s="127"/>
      <c r="X342" s="127"/>
      <c r="Y342" s="127"/>
      <c r="Z342" s="127"/>
      <c r="AA342" s="127"/>
      <c r="AB342" s="127"/>
    </row>
    <row r="343" spans="1:28" s="4" customFormat="1" ht="12" customHeight="1" hidden="1">
      <c r="A343" s="53">
        <v>83</v>
      </c>
      <c r="B343" s="53"/>
      <c r="C343" s="53"/>
      <c r="D343" s="74" t="s">
        <v>654</v>
      </c>
      <c r="E343" s="65" t="s">
        <v>691</v>
      </c>
      <c r="F343" s="79" t="s">
        <v>68</v>
      </c>
      <c r="G343" s="54"/>
      <c r="H343" s="55">
        <v>214</v>
      </c>
      <c r="I343" s="82">
        <f t="shared" si="44"/>
        <v>0</v>
      </c>
      <c r="J343" s="56"/>
      <c r="K343" s="54"/>
      <c r="L343" s="56"/>
      <c r="M343" s="54"/>
      <c r="N343" s="57">
        <v>21</v>
      </c>
      <c r="O343" s="58"/>
      <c r="P343" s="127"/>
      <c r="Q343" s="55">
        <f t="shared" si="45"/>
        <v>0</v>
      </c>
      <c r="R343" s="127"/>
      <c r="S343" s="127"/>
      <c r="T343" s="127"/>
      <c r="U343" s="127"/>
      <c r="V343" s="127"/>
      <c r="W343" s="127"/>
      <c r="X343" s="127"/>
      <c r="Y343" s="127"/>
      <c r="Z343" s="127"/>
      <c r="AA343" s="127"/>
      <c r="AB343" s="127"/>
    </row>
    <row r="344" spans="1:28" s="4" customFormat="1" ht="12" customHeight="1" hidden="1">
      <c r="A344" s="53">
        <v>84</v>
      </c>
      <c r="B344" s="53"/>
      <c r="C344" s="53"/>
      <c r="D344" s="80" t="s">
        <v>692</v>
      </c>
      <c r="E344" s="65" t="s">
        <v>693</v>
      </c>
      <c r="F344" s="79" t="s">
        <v>148</v>
      </c>
      <c r="G344" s="54"/>
      <c r="H344" s="55">
        <v>16</v>
      </c>
      <c r="I344" s="82">
        <f t="shared" si="44"/>
        <v>0</v>
      </c>
      <c r="J344" s="56"/>
      <c r="K344" s="54"/>
      <c r="L344" s="56"/>
      <c r="M344" s="54"/>
      <c r="N344" s="57">
        <v>21</v>
      </c>
      <c r="O344" s="58"/>
      <c r="P344" s="127"/>
      <c r="Q344" s="55">
        <f t="shared" si="45"/>
        <v>0</v>
      </c>
      <c r="R344" s="127"/>
      <c r="S344" s="127"/>
      <c r="T344" s="127"/>
      <c r="U344" s="127"/>
      <c r="V344" s="127"/>
      <c r="W344" s="127"/>
      <c r="X344" s="127"/>
      <c r="Y344" s="127"/>
      <c r="Z344" s="127"/>
      <c r="AA344" s="127"/>
      <c r="AB344" s="127"/>
    </row>
    <row r="345" spans="1:28" s="4" customFormat="1" ht="12" customHeight="1" hidden="1">
      <c r="A345" s="53">
        <v>85</v>
      </c>
      <c r="B345" s="53"/>
      <c r="C345" s="53"/>
      <c r="D345" s="74" t="s">
        <v>654</v>
      </c>
      <c r="E345" s="65" t="s">
        <v>694</v>
      </c>
      <c r="F345" s="79" t="s">
        <v>148</v>
      </c>
      <c r="G345" s="54"/>
      <c r="H345" s="55">
        <v>23</v>
      </c>
      <c r="I345" s="82">
        <f t="shared" si="44"/>
        <v>0</v>
      </c>
      <c r="J345" s="56"/>
      <c r="K345" s="54"/>
      <c r="L345" s="56"/>
      <c r="M345" s="54"/>
      <c r="N345" s="57">
        <v>21</v>
      </c>
      <c r="O345" s="58"/>
      <c r="P345" s="127"/>
      <c r="Q345" s="55">
        <f t="shared" si="45"/>
        <v>0</v>
      </c>
      <c r="R345" s="127"/>
      <c r="S345" s="127"/>
      <c r="T345" s="127"/>
      <c r="U345" s="127"/>
      <c r="V345" s="127"/>
      <c r="W345" s="127"/>
      <c r="X345" s="127"/>
      <c r="Y345" s="127"/>
      <c r="Z345" s="127"/>
      <c r="AA345" s="127"/>
      <c r="AB345" s="127"/>
    </row>
    <row r="346" spans="1:28" s="4" customFormat="1" ht="12" customHeight="1" hidden="1">
      <c r="A346" s="53">
        <v>86</v>
      </c>
      <c r="B346" s="53"/>
      <c r="C346" s="53"/>
      <c r="D346" s="80" t="s">
        <v>695</v>
      </c>
      <c r="E346" s="65" t="s">
        <v>696</v>
      </c>
      <c r="F346" s="79" t="s">
        <v>148</v>
      </c>
      <c r="G346" s="54"/>
      <c r="H346" s="55">
        <v>12</v>
      </c>
      <c r="I346" s="82">
        <f t="shared" si="44"/>
        <v>0</v>
      </c>
      <c r="J346" s="56"/>
      <c r="K346" s="54"/>
      <c r="L346" s="56"/>
      <c r="M346" s="54"/>
      <c r="N346" s="57">
        <v>21</v>
      </c>
      <c r="O346" s="58"/>
      <c r="P346" s="127"/>
      <c r="Q346" s="55">
        <f t="shared" si="45"/>
        <v>0</v>
      </c>
      <c r="R346" s="127"/>
      <c r="S346" s="127"/>
      <c r="T346" s="127"/>
      <c r="U346" s="127"/>
      <c r="V346" s="127"/>
      <c r="W346" s="127"/>
      <c r="X346" s="127"/>
      <c r="Y346" s="127"/>
      <c r="Z346" s="127"/>
      <c r="AA346" s="127"/>
      <c r="AB346" s="127"/>
    </row>
    <row r="347" spans="1:28" s="4" customFormat="1" ht="12" customHeight="1" hidden="1">
      <c r="A347" s="53">
        <v>87</v>
      </c>
      <c r="B347" s="53"/>
      <c r="C347" s="53"/>
      <c r="D347" s="74" t="s">
        <v>654</v>
      </c>
      <c r="E347" s="65" t="s">
        <v>697</v>
      </c>
      <c r="F347" s="79" t="s">
        <v>148</v>
      </c>
      <c r="G347" s="54"/>
      <c r="H347" s="55">
        <v>85</v>
      </c>
      <c r="I347" s="82">
        <f t="shared" si="44"/>
        <v>0</v>
      </c>
      <c r="J347" s="56"/>
      <c r="K347" s="54"/>
      <c r="L347" s="56"/>
      <c r="M347" s="54"/>
      <c r="N347" s="57">
        <v>21</v>
      </c>
      <c r="O347" s="58"/>
      <c r="P347" s="127"/>
      <c r="Q347" s="55">
        <f t="shared" si="45"/>
        <v>0</v>
      </c>
      <c r="R347" s="127"/>
      <c r="S347" s="127"/>
      <c r="T347" s="127"/>
      <c r="U347" s="127"/>
      <c r="V347" s="127"/>
      <c r="W347" s="127"/>
      <c r="X347" s="127"/>
      <c r="Y347" s="127"/>
      <c r="Z347" s="127"/>
      <c r="AA347" s="127"/>
      <c r="AB347" s="127"/>
    </row>
    <row r="348" spans="1:28" s="4" customFormat="1" ht="21" customHeight="1" hidden="1">
      <c r="A348" s="53">
        <v>88</v>
      </c>
      <c r="B348" s="53"/>
      <c r="C348" s="53"/>
      <c r="D348" s="80" t="s">
        <v>698</v>
      </c>
      <c r="E348" s="65" t="s">
        <v>699</v>
      </c>
      <c r="F348" s="79" t="s">
        <v>68</v>
      </c>
      <c r="G348" s="54"/>
      <c r="H348" s="55">
        <v>6000</v>
      </c>
      <c r="I348" s="82">
        <f t="shared" si="44"/>
        <v>0</v>
      </c>
      <c r="J348" s="56"/>
      <c r="K348" s="54"/>
      <c r="L348" s="56"/>
      <c r="M348" s="54"/>
      <c r="N348" s="57">
        <v>21</v>
      </c>
      <c r="O348" s="58"/>
      <c r="P348" s="127"/>
      <c r="Q348" s="55">
        <f t="shared" si="45"/>
        <v>0</v>
      </c>
      <c r="R348" s="127"/>
      <c r="S348" s="127"/>
      <c r="T348" s="127"/>
      <c r="U348" s="127"/>
      <c r="V348" s="127"/>
      <c r="W348" s="127"/>
      <c r="X348" s="127"/>
      <c r="Y348" s="127"/>
      <c r="Z348" s="127"/>
      <c r="AA348" s="127"/>
      <c r="AB348" s="127"/>
    </row>
    <row r="349" spans="1:28" s="109" customFormat="1" ht="18" customHeight="1" hidden="1">
      <c r="A349" s="101"/>
      <c r="B349" s="101"/>
      <c r="C349" s="101"/>
      <c r="D349" s="110"/>
      <c r="E349" s="117" t="s">
        <v>700</v>
      </c>
      <c r="F349" s="101"/>
      <c r="G349" s="122"/>
      <c r="H349" s="123"/>
      <c r="I349" s="112">
        <f>SUM(I350:I359)</f>
        <v>0</v>
      </c>
      <c r="J349" s="106"/>
      <c r="K349" s="103"/>
      <c r="L349" s="106"/>
      <c r="M349" s="103"/>
      <c r="N349" s="107"/>
      <c r="O349" s="108"/>
      <c r="Q349" s="104"/>
      <c r="AB349" s="136" t="s">
        <v>701</v>
      </c>
    </row>
    <row r="350" spans="1:28" s="109" customFormat="1" ht="23.25" customHeight="1" hidden="1">
      <c r="A350" s="101"/>
      <c r="B350" s="101"/>
      <c r="C350" s="101"/>
      <c r="D350" s="110" t="s">
        <v>702</v>
      </c>
      <c r="E350" s="118" t="s">
        <v>703</v>
      </c>
      <c r="F350" s="101" t="s">
        <v>68</v>
      </c>
      <c r="G350" s="122">
        <v>0</v>
      </c>
      <c r="H350" s="123">
        <v>0</v>
      </c>
      <c r="I350" s="104">
        <f aca="true" t="shared" si="46" ref="I350:I355">ROUND(G350*H350,2)</f>
        <v>0</v>
      </c>
      <c r="J350" s="106"/>
      <c r="K350" s="103"/>
      <c r="L350" s="106"/>
      <c r="M350" s="103"/>
      <c r="N350" s="107">
        <v>21</v>
      </c>
      <c r="O350" s="108"/>
      <c r="Q350" s="104">
        <f t="shared" si="45"/>
        <v>0</v>
      </c>
      <c r="AB350" s="136"/>
    </row>
    <row r="351" spans="1:28" s="109" customFormat="1" ht="14.25" customHeight="1" hidden="1">
      <c r="A351" s="101"/>
      <c r="B351" s="101"/>
      <c r="C351" s="101"/>
      <c r="D351" s="110" t="s">
        <v>654</v>
      </c>
      <c r="E351" s="118" t="s">
        <v>673</v>
      </c>
      <c r="F351" s="101" t="s">
        <v>68</v>
      </c>
      <c r="G351" s="122">
        <v>0</v>
      </c>
      <c r="H351" s="123">
        <v>0</v>
      </c>
      <c r="I351" s="104">
        <f t="shared" si="46"/>
        <v>0</v>
      </c>
      <c r="J351" s="106"/>
      <c r="K351" s="103"/>
      <c r="L351" s="106"/>
      <c r="M351" s="103"/>
      <c r="N351" s="107">
        <v>21</v>
      </c>
      <c r="O351" s="108"/>
      <c r="Q351" s="104">
        <f t="shared" si="45"/>
        <v>0</v>
      </c>
      <c r="AB351" s="136"/>
    </row>
    <row r="352" spans="1:28" s="109" customFormat="1" ht="80.25" customHeight="1" hidden="1">
      <c r="A352" s="101"/>
      <c r="B352" s="101"/>
      <c r="C352" s="101"/>
      <c r="D352" s="110" t="s">
        <v>704</v>
      </c>
      <c r="E352" s="118" t="s">
        <v>705</v>
      </c>
      <c r="F352" s="101" t="s">
        <v>68</v>
      </c>
      <c r="G352" s="122">
        <v>0</v>
      </c>
      <c r="H352" s="123">
        <v>0</v>
      </c>
      <c r="I352" s="104">
        <f t="shared" si="46"/>
        <v>0</v>
      </c>
      <c r="J352" s="106"/>
      <c r="K352" s="103"/>
      <c r="L352" s="106"/>
      <c r="M352" s="103"/>
      <c r="N352" s="107">
        <v>21</v>
      </c>
      <c r="O352" s="108"/>
      <c r="Q352" s="104">
        <f t="shared" si="45"/>
        <v>0</v>
      </c>
      <c r="AB352" s="136"/>
    </row>
    <row r="353" spans="1:28" s="109" customFormat="1" ht="12" customHeight="1" hidden="1">
      <c r="A353" s="101"/>
      <c r="B353" s="101"/>
      <c r="C353" s="101"/>
      <c r="D353" s="110" t="s">
        <v>654</v>
      </c>
      <c r="E353" s="118" t="s">
        <v>706</v>
      </c>
      <c r="F353" s="101" t="s">
        <v>68</v>
      </c>
      <c r="G353" s="122">
        <v>0</v>
      </c>
      <c r="H353" s="123">
        <v>0</v>
      </c>
      <c r="I353" s="104">
        <f t="shared" si="46"/>
        <v>0</v>
      </c>
      <c r="J353" s="106"/>
      <c r="K353" s="103"/>
      <c r="L353" s="106"/>
      <c r="M353" s="103"/>
      <c r="N353" s="107">
        <v>21</v>
      </c>
      <c r="O353" s="108"/>
      <c r="Q353" s="104">
        <f t="shared" si="45"/>
        <v>0</v>
      </c>
      <c r="AB353" s="136"/>
    </row>
    <row r="354" spans="1:28" s="109" customFormat="1" ht="12" customHeight="1" hidden="1">
      <c r="A354" s="101"/>
      <c r="B354" s="101"/>
      <c r="C354" s="101"/>
      <c r="D354" s="110" t="s">
        <v>707</v>
      </c>
      <c r="E354" s="118" t="s">
        <v>708</v>
      </c>
      <c r="F354" s="101" t="s">
        <v>68</v>
      </c>
      <c r="G354" s="122">
        <v>0</v>
      </c>
      <c r="H354" s="123">
        <v>0</v>
      </c>
      <c r="I354" s="104">
        <f t="shared" si="46"/>
        <v>0</v>
      </c>
      <c r="J354" s="106"/>
      <c r="K354" s="103"/>
      <c r="L354" s="106"/>
      <c r="M354" s="103"/>
      <c r="N354" s="107">
        <v>21</v>
      </c>
      <c r="O354" s="108"/>
      <c r="Q354" s="104">
        <f t="shared" si="45"/>
        <v>0</v>
      </c>
      <c r="AB354" s="136"/>
    </row>
    <row r="355" spans="1:28" s="109" customFormat="1" ht="12" customHeight="1" hidden="1">
      <c r="A355" s="101"/>
      <c r="B355" s="101"/>
      <c r="C355" s="101"/>
      <c r="D355" s="110" t="s">
        <v>654</v>
      </c>
      <c r="E355" s="118" t="s">
        <v>709</v>
      </c>
      <c r="F355" s="101" t="s">
        <v>68</v>
      </c>
      <c r="G355" s="122">
        <f>G354</f>
        <v>0</v>
      </c>
      <c r="H355" s="123">
        <v>0</v>
      </c>
      <c r="I355" s="104">
        <f t="shared" si="46"/>
        <v>0</v>
      </c>
      <c r="J355" s="106"/>
      <c r="K355" s="103"/>
      <c r="L355" s="106"/>
      <c r="M355" s="103"/>
      <c r="N355" s="107">
        <v>21</v>
      </c>
      <c r="O355" s="108"/>
      <c r="Q355" s="104">
        <f t="shared" si="45"/>
        <v>0</v>
      </c>
      <c r="AB355" s="136"/>
    </row>
    <row r="356" spans="1:28" s="109" customFormat="1" ht="12" customHeight="1" hidden="1">
      <c r="A356" s="101"/>
      <c r="B356" s="101"/>
      <c r="C356" s="101"/>
      <c r="D356" s="110" t="s">
        <v>689</v>
      </c>
      <c r="E356" s="118" t="s">
        <v>710</v>
      </c>
      <c r="F356" s="101" t="s">
        <v>68</v>
      </c>
      <c r="G356" s="122">
        <v>0</v>
      </c>
      <c r="H356" s="123">
        <v>0</v>
      </c>
      <c r="I356" s="104">
        <f>ROUND(G356*H356,2)</f>
        <v>0</v>
      </c>
      <c r="J356" s="106"/>
      <c r="K356" s="103"/>
      <c r="L356" s="106"/>
      <c r="M356" s="103"/>
      <c r="N356" s="107">
        <v>21</v>
      </c>
      <c r="O356" s="108"/>
      <c r="Q356" s="104">
        <f t="shared" si="45"/>
        <v>0</v>
      </c>
      <c r="AB356" s="136"/>
    </row>
    <row r="357" spans="1:28" s="109" customFormat="1" ht="12" customHeight="1" hidden="1">
      <c r="A357" s="101"/>
      <c r="B357" s="101"/>
      <c r="C357" s="101"/>
      <c r="D357" s="110" t="s">
        <v>654</v>
      </c>
      <c r="E357" s="118" t="s">
        <v>691</v>
      </c>
      <c r="F357" s="101" t="s">
        <v>68</v>
      </c>
      <c r="G357" s="122">
        <f>G356</f>
        <v>0</v>
      </c>
      <c r="H357" s="123">
        <v>0</v>
      </c>
      <c r="I357" s="104">
        <f>ROUND(G357*H357,2)</f>
        <v>0</v>
      </c>
      <c r="J357" s="106"/>
      <c r="K357" s="103"/>
      <c r="L357" s="106"/>
      <c r="M357" s="103"/>
      <c r="N357" s="107">
        <v>21</v>
      </c>
      <c r="O357" s="108"/>
      <c r="Q357" s="104">
        <f t="shared" si="45"/>
        <v>0</v>
      </c>
      <c r="AB357" s="136"/>
    </row>
    <row r="358" spans="1:28" s="109" customFormat="1" ht="12" customHeight="1" hidden="1">
      <c r="A358" s="101"/>
      <c r="B358" s="101"/>
      <c r="C358" s="101"/>
      <c r="D358" s="110" t="s">
        <v>711</v>
      </c>
      <c r="E358" s="118" t="s">
        <v>712</v>
      </c>
      <c r="F358" s="101" t="s">
        <v>148</v>
      </c>
      <c r="G358" s="122">
        <v>0</v>
      </c>
      <c r="H358" s="123">
        <v>0</v>
      </c>
      <c r="I358" s="104">
        <f>ROUND(G358*H358,2)</f>
        <v>0</v>
      </c>
      <c r="J358" s="106"/>
      <c r="K358" s="103"/>
      <c r="L358" s="106"/>
      <c r="M358" s="103"/>
      <c r="N358" s="107">
        <v>21</v>
      </c>
      <c r="O358" s="108"/>
      <c r="Q358" s="104">
        <f t="shared" si="45"/>
        <v>0</v>
      </c>
      <c r="AB358" s="136"/>
    </row>
    <row r="359" spans="1:28" s="109" customFormat="1" ht="12" customHeight="1" hidden="1">
      <c r="A359" s="101"/>
      <c r="B359" s="101"/>
      <c r="C359" s="101"/>
      <c r="D359" s="110" t="s">
        <v>654</v>
      </c>
      <c r="E359" s="118" t="s">
        <v>694</v>
      </c>
      <c r="F359" s="101" t="s">
        <v>148</v>
      </c>
      <c r="G359" s="122">
        <f>G358</f>
        <v>0</v>
      </c>
      <c r="H359" s="123">
        <v>0</v>
      </c>
      <c r="I359" s="104">
        <f>ROUND(G359*H359,2)</f>
        <v>0</v>
      </c>
      <c r="J359" s="106"/>
      <c r="K359" s="103"/>
      <c r="L359" s="106"/>
      <c r="M359" s="103"/>
      <c r="N359" s="107">
        <v>21</v>
      </c>
      <c r="O359" s="108"/>
      <c r="Q359" s="104">
        <f t="shared" si="45"/>
        <v>0</v>
      </c>
      <c r="AB359" s="136"/>
    </row>
    <row r="360" spans="1:17" s="1" customFormat="1" ht="18" customHeight="1">
      <c r="A360" s="99"/>
      <c r="B360" s="27"/>
      <c r="D360" s="75" t="s">
        <v>713</v>
      </c>
      <c r="E360" s="86" t="s">
        <v>714</v>
      </c>
      <c r="G360" s="121"/>
      <c r="H360" s="121"/>
      <c r="I360" s="28">
        <f>I361+I373+I394+I403+I409</f>
        <v>0</v>
      </c>
      <c r="K360" s="29" t="e">
        <f>K361+K367+#REF!+K399+K439+K466</f>
        <v>#REF!</v>
      </c>
      <c r="M360" s="29" t="e">
        <f>M361+M367+#REF!+M399+M439+M466</f>
        <v>#REF!</v>
      </c>
      <c r="P360" s="1" t="s">
        <v>39</v>
      </c>
      <c r="Q360" s="55"/>
    </row>
    <row r="361" spans="1:28" s="4" customFormat="1" ht="18" customHeight="1">
      <c r="A361" s="53"/>
      <c r="B361" s="53"/>
      <c r="C361" s="53"/>
      <c r="D361" s="74"/>
      <c r="E361" s="89" t="s">
        <v>715</v>
      </c>
      <c r="F361" s="53"/>
      <c r="G361" s="119"/>
      <c r="H361" s="120"/>
      <c r="I361" s="67">
        <f>SUM(I362:I372)</f>
        <v>0</v>
      </c>
      <c r="J361" s="56"/>
      <c r="K361" s="54"/>
      <c r="L361" s="56"/>
      <c r="M361" s="54"/>
      <c r="N361" s="57"/>
      <c r="O361" s="58"/>
      <c r="P361" s="127"/>
      <c r="Q361" s="55"/>
      <c r="R361" s="127"/>
      <c r="S361" s="127"/>
      <c r="T361" s="127"/>
      <c r="U361" s="127"/>
      <c r="V361" s="127"/>
      <c r="W361" s="127"/>
      <c r="X361" s="127"/>
      <c r="Y361" s="127"/>
      <c r="Z361" s="127"/>
      <c r="AA361" s="127"/>
      <c r="AB361" s="127"/>
    </row>
    <row r="362" spans="1:28" s="4" customFormat="1" ht="98.25" customHeight="1">
      <c r="A362" s="53">
        <v>1</v>
      </c>
      <c r="B362" s="53"/>
      <c r="C362" s="53"/>
      <c r="D362" s="74" t="s">
        <v>716</v>
      </c>
      <c r="E362" s="90" t="s">
        <v>717</v>
      </c>
      <c r="F362" s="53" t="s">
        <v>68</v>
      </c>
      <c r="G362" s="54">
        <v>2</v>
      </c>
      <c r="H362" s="55"/>
      <c r="I362" s="55">
        <f aca="true" t="shared" si="47" ref="I362:I372">ROUND(G362*H362,2)</f>
        <v>0</v>
      </c>
      <c r="J362" s="56"/>
      <c r="K362" s="54"/>
      <c r="L362" s="56"/>
      <c r="M362" s="54"/>
      <c r="N362" s="57">
        <v>21</v>
      </c>
      <c r="O362" s="58"/>
      <c r="P362" s="127"/>
      <c r="Q362" s="55">
        <f t="shared" si="45"/>
        <v>0</v>
      </c>
      <c r="R362" s="127"/>
      <c r="S362" s="127"/>
      <c r="T362" s="127"/>
      <c r="U362" s="127"/>
      <c r="V362" s="127"/>
      <c r="W362" s="127"/>
      <c r="X362" s="127"/>
      <c r="Y362" s="127"/>
      <c r="Z362" s="127"/>
      <c r="AA362" s="127"/>
      <c r="AB362" s="127"/>
    </row>
    <row r="363" spans="1:28" s="4" customFormat="1" ht="81" customHeight="1">
      <c r="A363" s="53">
        <v>2</v>
      </c>
      <c r="B363" s="53"/>
      <c r="C363" s="53"/>
      <c r="D363" s="74" t="s">
        <v>718</v>
      </c>
      <c r="E363" s="90" t="s">
        <v>719</v>
      </c>
      <c r="F363" s="53" t="s">
        <v>68</v>
      </c>
      <c r="G363" s="54">
        <v>2</v>
      </c>
      <c r="H363" s="55"/>
      <c r="I363" s="55">
        <f t="shared" si="47"/>
        <v>0</v>
      </c>
      <c r="J363" s="56"/>
      <c r="K363" s="54"/>
      <c r="L363" s="56"/>
      <c r="M363" s="54"/>
      <c r="N363" s="57">
        <v>21</v>
      </c>
      <c r="O363" s="58"/>
      <c r="P363" s="127"/>
      <c r="Q363" s="55">
        <f t="shared" si="45"/>
        <v>0</v>
      </c>
      <c r="R363" s="127"/>
      <c r="S363" s="127"/>
      <c r="T363" s="127"/>
      <c r="U363" s="127"/>
      <c r="V363" s="128"/>
      <c r="W363" s="127"/>
      <c r="X363" s="127"/>
      <c r="Y363" s="127"/>
      <c r="Z363" s="127"/>
      <c r="AA363" s="127"/>
      <c r="AB363" s="127"/>
    </row>
    <row r="364" spans="1:28" s="4" customFormat="1" ht="96.75" customHeight="1">
      <c r="A364" s="53">
        <v>3</v>
      </c>
      <c r="B364" s="53"/>
      <c r="C364" s="53"/>
      <c r="D364" s="74" t="s">
        <v>720</v>
      </c>
      <c r="E364" s="90" t="s">
        <v>721</v>
      </c>
      <c r="F364" s="53" t="s">
        <v>68</v>
      </c>
      <c r="G364" s="54">
        <v>2</v>
      </c>
      <c r="H364" s="55"/>
      <c r="I364" s="55">
        <f t="shared" si="47"/>
        <v>0</v>
      </c>
      <c r="J364" s="56"/>
      <c r="K364" s="54"/>
      <c r="L364" s="56"/>
      <c r="M364" s="54"/>
      <c r="N364" s="57">
        <v>21</v>
      </c>
      <c r="O364" s="58"/>
      <c r="P364" s="127"/>
      <c r="Q364" s="55">
        <f t="shared" si="45"/>
        <v>0</v>
      </c>
      <c r="R364" s="127"/>
      <c r="S364" s="127"/>
      <c r="T364" s="127"/>
      <c r="U364" s="127"/>
      <c r="V364" s="127"/>
      <c r="W364" s="127"/>
      <c r="X364" s="127"/>
      <c r="Y364" s="127"/>
      <c r="Z364" s="127"/>
      <c r="AA364" s="127"/>
      <c r="AB364" s="127"/>
    </row>
    <row r="365" spans="1:28" s="4" customFormat="1" ht="29.25" customHeight="1">
      <c r="A365" s="53">
        <v>4</v>
      </c>
      <c r="B365" s="53"/>
      <c r="C365" s="53"/>
      <c r="D365" s="74" t="s">
        <v>722</v>
      </c>
      <c r="E365" s="90" t="s">
        <v>723</v>
      </c>
      <c r="F365" s="53" t="s">
        <v>68</v>
      </c>
      <c r="G365" s="54">
        <v>2</v>
      </c>
      <c r="H365" s="55"/>
      <c r="I365" s="55">
        <f t="shared" si="47"/>
        <v>0</v>
      </c>
      <c r="J365" s="56"/>
      <c r="K365" s="54"/>
      <c r="L365" s="56"/>
      <c r="M365" s="54"/>
      <c r="N365" s="57">
        <v>21</v>
      </c>
      <c r="O365" s="58"/>
      <c r="P365" s="127"/>
      <c r="Q365" s="55">
        <f t="shared" si="45"/>
        <v>0</v>
      </c>
      <c r="R365" s="127"/>
      <c r="S365" s="127"/>
      <c r="T365" s="127"/>
      <c r="U365" s="127"/>
      <c r="V365" s="127"/>
      <c r="W365" s="127"/>
      <c r="X365" s="127"/>
      <c r="Y365" s="127"/>
      <c r="Z365" s="127"/>
      <c r="AA365" s="127"/>
      <c r="AB365" s="127"/>
    </row>
    <row r="366" spans="1:28" s="4" customFormat="1" ht="32.25" customHeight="1">
      <c r="A366" s="53">
        <v>5</v>
      </c>
      <c r="B366" s="53"/>
      <c r="C366" s="53"/>
      <c r="D366" s="74" t="s">
        <v>724</v>
      </c>
      <c r="E366" s="90" t="s">
        <v>725</v>
      </c>
      <c r="F366" s="53" t="s">
        <v>327</v>
      </c>
      <c r="G366" s="54">
        <v>2</v>
      </c>
      <c r="H366" s="55"/>
      <c r="I366" s="55">
        <f t="shared" si="47"/>
        <v>0</v>
      </c>
      <c r="J366" s="56"/>
      <c r="K366" s="54"/>
      <c r="L366" s="56"/>
      <c r="M366" s="54"/>
      <c r="N366" s="57">
        <v>21</v>
      </c>
      <c r="O366" s="58"/>
      <c r="P366" s="127"/>
      <c r="Q366" s="55">
        <f t="shared" si="45"/>
        <v>0</v>
      </c>
      <c r="R366" s="127"/>
      <c r="S366" s="127"/>
      <c r="T366" s="127"/>
      <c r="U366" s="127"/>
      <c r="V366" s="127"/>
      <c r="W366" s="127"/>
      <c r="X366" s="127"/>
      <c r="Y366" s="127"/>
      <c r="Z366" s="127"/>
      <c r="AA366" s="127"/>
      <c r="AB366" s="127"/>
    </row>
    <row r="367" spans="1:28" s="4" customFormat="1" ht="82.5" customHeight="1">
      <c r="A367" s="53">
        <v>6</v>
      </c>
      <c r="B367" s="53"/>
      <c r="C367" s="53"/>
      <c r="D367" s="74" t="s">
        <v>726</v>
      </c>
      <c r="E367" s="90" t="s">
        <v>727</v>
      </c>
      <c r="F367" s="53" t="s">
        <v>68</v>
      </c>
      <c r="G367" s="54">
        <v>2</v>
      </c>
      <c r="H367" s="55"/>
      <c r="I367" s="55">
        <f t="shared" si="47"/>
        <v>0</v>
      </c>
      <c r="J367" s="56"/>
      <c r="K367" s="54"/>
      <c r="L367" s="56"/>
      <c r="M367" s="54"/>
      <c r="N367" s="57">
        <v>21</v>
      </c>
      <c r="O367" s="58"/>
      <c r="P367" s="127"/>
      <c r="Q367" s="55">
        <f t="shared" si="45"/>
        <v>0</v>
      </c>
      <c r="R367" s="127"/>
      <c r="S367" s="127"/>
      <c r="T367" s="127"/>
      <c r="U367" s="127"/>
      <c r="V367" s="127"/>
      <c r="W367" s="128"/>
      <c r="X367" s="128"/>
      <c r="Y367" s="127"/>
      <c r="Z367" s="127"/>
      <c r="AA367" s="127"/>
      <c r="AB367" s="127"/>
    </row>
    <row r="368" spans="1:28" s="4" customFormat="1" ht="106.5" customHeight="1">
      <c r="A368" s="53">
        <v>7</v>
      </c>
      <c r="B368" s="53"/>
      <c r="C368" s="53"/>
      <c r="D368" s="74" t="s">
        <v>728</v>
      </c>
      <c r="E368" s="90" t="s">
        <v>729</v>
      </c>
      <c r="F368" s="53" t="s">
        <v>68</v>
      </c>
      <c r="G368" s="54">
        <v>1</v>
      </c>
      <c r="H368" s="55"/>
      <c r="I368" s="55">
        <f t="shared" si="47"/>
        <v>0</v>
      </c>
      <c r="J368" s="56"/>
      <c r="K368" s="54"/>
      <c r="L368" s="56"/>
      <c r="M368" s="54"/>
      <c r="N368" s="57">
        <v>21</v>
      </c>
      <c r="O368" s="58"/>
      <c r="P368" s="127"/>
      <c r="Q368" s="55">
        <f t="shared" si="45"/>
        <v>0</v>
      </c>
      <c r="R368" s="127"/>
      <c r="S368" s="127"/>
      <c r="T368" s="127"/>
      <c r="U368" s="127"/>
      <c r="V368" s="127"/>
      <c r="W368" s="127"/>
      <c r="X368" s="127"/>
      <c r="Y368" s="127"/>
      <c r="Z368" s="127"/>
      <c r="AA368" s="127"/>
      <c r="AB368" s="127"/>
    </row>
    <row r="369" spans="1:17" s="127" customFormat="1" ht="101.25" customHeight="1">
      <c r="A369" s="53">
        <v>8</v>
      </c>
      <c r="B369" s="53"/>
      <c r="C369" s="53"/>
      <c r="D369" s="131" t="s">
        <v>808</v>
      </c>
      <c r="E369" s="132" t="s">
        <v>809</v>
      </c>
      <c r="F369" s="133" t="s">
        <v>68</v>
      </c>
      <c r="G369" s="54">
        <v>1</v>
      </c>
      <c r="H369" s="55"/>
      <c r="I369" s="55">
        <f t="shared" si="47"/>
        <v>0</v>
      </c>
      <c r="J369" s="56"/>
      <c r="K369" s="54"/>
      <c r="L369" s="56"/>
      <c r="M369" s="54"/>
      <c r="N369" s="57">
        <v>21</v>
      </c>
      <c r="O369" s="58"/>
      <c r="Q369" s="55">
        <f t="shared" si="45"/>
        <v>0</v>
      </c>
    </row>
    <row r="370" spans="1:17" s="127" customFormat="1" ht="51.75" customHeight="1">
      <c r="A370" s="53">
        <v>9</v>
      </c>
      <c r="B370" s="53"/>
      <c r="C370" s="53"/>
      <c r="D370" s="131" t="s">
        <v>810</v>
      </c>
      <c r="E370" s="132" t="s">
        <v>811</v>
      </c>
      <c r="F370" s="133" t="s">
        <v>68</v>
      </c>
      <c r="G370" s="54">
        <v>1</v>
      </c>
      <c r="H370" s="55"/>
      <c r="I370" s="55">
        <f t="shared" si="47"/>
        <v>0</v>
      </c>
      <c r="J370" s="56"/>
      <c r="K370" s="54"/>
      <c r="L370" s="56"/>
      <c r="M370" s="54"/>
      <c r="N370" s="57">
        <v>21</v>
      </c>
      <c r="O370" s="58"/>
      <c r="Q370" s="55">
        <f t="shared" si="45"/>
        <v>0</v>
      </c>
    </row>
    <row r="371" spans="1:17" s="127" customFormat="1" ht="50.25" customHeight="1">
      <c r="A371" s="53">
        <v>10</v>
      </c>
      <c r="B371" s="53"/>
      <c r="C371" s="53"/>
      <c r="D371" s="131" t="s">
        <v>812</v>
      </c>
      <c r="E371" s="132" t="s">
        <v>813</v>
      </c>
      <c r="F371" s="133" t="s">
        <v>68</v>
      </c>
      <c r="G371" s="54">
        <v>1</v>
      </c>
      <c r="H371" s="55"/>
      <c r="I371" s="55">
        <f t="shared" si="47"/>
        <v>0</v>
      </c>
      <c r="J371" s="56"/>
      <c r="K371" s="54"/>
      <c r="L371" s="56"/>
      <c r="M371" s="54"/>
      <c r="N371" s="57">
        <v>21</v>
      </c>
      <c r="O371" s="58"/>
      <c r="Q371" s="55">
        <f t="shared" si="45"/>
        <v>0</v>
      </c>
    </row>
    <row r="372" spans="1:27" s="4" customFormat="1" ht="50.25" customHeight="1">
      <c r="A372" s="53">
        <v>11</v>
      </c>
      <c r="B372" s="53"/>
      <c r="C372" s="53"/>
      <c r="D372" s="74" t="s">
        <v>730</v>
      </c>
      <c r="E372" s="90" t="s">
        <v>731</v>
      </c>
      <c r="F372" s="53" t="s">
        <v>68</v>
      </c>
      <c r="G372" s="54">
        <v>1</v>
      </c>
      <c r="H372" s="55"/>
      <c r="I372" s="55">
        <f t="shared" si="47"/>
        <v>0</v>
      </c>
      <c r="J372" s="56"/>
      <c r="K372" s="54"/>
      <c r="L372" s="56"/>
      <c r="M372" s="54"/>
      <c r="N372" s="57">
        <v>21</v>
      </c>
      <c r="O372" s="58"/>
      <c r="P372" s="127"/>
      <c r="Q372" s="55">
        <f t="shared" si="45"/>
        <v>0</v>
      </c>
      <c r="R372" s="127"/>
      <c r="S372" s="127"/>
      <c r="T372" s="127"/>
      <c r="U372" s="127"/>
      <c r="V372" s="127"/>
      <c r="W372" s="127"/>
      <c r="X372" s="127"/>
      <c r="Y372" s="127"/>
      <c r="Z372" s="127"/>
      <c r="AA372" s="127"/>
    </row>
    <row r="373" spans="1:27" s="4" customFormat="1" ht="19.5" customHeight="1">
      <c r="A373" s="53">
        <v>12</v>
      </c>
      <c r="B373" s="53"/>
      <c r="C373" s="53"/>
      <c r="D373" s="74"/>
      <c r="E373" s="68" t="s">
        <v>732</v>
      </c>
      <c r="F373" s="53"/>
      <c r="G373" s="119"/>
      <c r="H373" s="120"/>
      <c r="I373" s="67">
        <f>SUM(I374:I393)</f>
        <v>0</v>
      </c>
      <c r="J373" s="56"/>
      <c r="K373" s="54"/>
      <c r="L373" s="56"/>
      <c r="M373" s="54"/>
      <c r="N373" s="57"/>
      <c r="O373" s="58"/>
      <c r="P373" s="127"/>
      <c r="Q373" s="55"/>
      <c r="R373" s="127"/>
      <c r="S373" s="127"/>
      <c r="T373" s="127"/>
      <c r="U373" s="127"/>
      <c r="V373" s="127"/>
      <c r="W373" s="127"/>
      <c r="X373" s="127"/>
      <c r="Y373" s="127"/>
      <c r="Z373" s="127"/>
      <c r="AA373" s="127"/>
    </row>
    <row r="374" spans="1:27" s="4" customFormat="1" ht="111.75" customHeight="1">
      <c r="A374" s="53">
        <v>13</v>
      </c>
      <c r="B374" s="53"/>
      <c r="C374" s="53"/>
      <c r="D374" s="74" t="s">
        <v>733</v>
      </c>
      <c r="E374" s="126" t="s">
        <v>734</v>
      </c>
      <c r="F374" s="53" t="s">
        <v>68</v>
      </c>
      <c r="G374" s="54">
        <v>24</v>
      </c>
      <c r="H374" s="55"/>
      <c r="I374" s="55">
        <f aca="true" t="shared" si="48" ref="I374:I402">ROUND(G374*H374,2)</f>
        <v>0</v>
      </c>
      <c r="J374" s="56"/>
      <c r="K374" s="54"/>
      <c r="L374" s="56"/>
      <c r="M374" s="54"/>
      <c r="N374" s="57">
        <v>21</v>
      </c>
      <c r="O374" s="58"/>
      <c r="P374" s="127"/>
      <c r="Q374" s="55">
        <f t="shared" si="45"/>
        <v>0</v>
      </c>
      <c r="R374" s="127"/>
      <c r="S374" s="127"/>
      <c r="T374" s="127"/>
      <c r="U374" s="127"/>
      <c r="V374" s="127"/>
      <c r="W374" s="127"/>
      <c r="X374" s="127"/>
      <c r="Y374" s="127"/>
      <c r="Z374" s="127"/>
      <c r="AA374" s="127"/>
    </row>
    <row r="375" spans="1:27" s="4" customFormat="1" ht="123.75">
      <c r="A375" s="53">
        <v>14</v>
      </c>
      <c r="B375" s="53"/>
      <c r="C375" s="53"/>
      <c r="D375" s="74" t="s">
        <v>735</v>
      </c>
      <c r="E375" s="126" t="s">
        <v>736</v>
      </c>
      <c r="F375" s="53" t="s">
        <v>68</v>
      </c>
      <c r="G375" s="54">
        <v>24</v>
      </c>
      <c r="H375" s="55"/>
      <c r="I375" s="55">
        <f t="shared" si="48"/>
        <v>0</v>
      </c>
      <c r="J375" s="56"/>
      <c r="K375" s="54"/>
      <c r="L375" s="56"/>
      <c r="M375" s="54"/>
      <c r="N375" s="57">
        <v>21</v>
      </c>
      <c r="O375" s="58"/>
      <c r="P375" s="127"/>
      <c r="Q375" s="55">
        <f t="shared" si="45"/>
        <v>0</v>
      </c>
      <c r="R375" s="127"/>
      <c r="S375" s="127"/>
      <c r="T375" s="127"/>
      <c r="U375" s="127"/>
      <c r="V375" s="127"/>
      <c r="W375" s="127"/>
      <c r="X375" s="127"/>
      <c r="Y375" s="127"/>
      <c r="Z375" s="127"/>
      <c r="AA375" s="127"/>
    </row>
    <row r="376" spans="1:27" s="4" customFormat="1" ht="36.75" customHeight="1">
      <c r="A376" s="53">
        <v>15</v>
      </c>
      <c r="B376" s="53"/>
      <c r="C376" s="53"/>
      <c r="D376" s="74" t="s">
        <v>737</v>
      </c>
      <c r="E376" s="126" t="s">
        <v>738</v>
      </c>
      <c r="F376" s="53" t="s">
        <v>68</v>
      </c>
      <c r="G376" s="54">
        <v>4</v>
      </c>
      <c r="H376" s="55"/>
      <c r="I376" s="55">
        <f t="shared" si="48"/>
        <v>0</v>
      </c>
      <c r="J376" s="56"/>
      <c r="K376" s="54"/>
      <c r="L376" s="56"/>
      <c r="M376" s="54"/>
      <c r="N376" s="57">
        <v>21</v>
      </c>
      <c r="O376" s="58"/>
      <c r="P376" s="127"/>
      <c r="Q376" s="55">
        <f t="shared" si="45"/>
        <v>0</v>
      </c>
      <c r="R376" s="127"/>
      <c r="S376" s="127"/>
      <c r="T376" s="127"/>
      <c r="U376" s="127"/>
      <c r="V376" s="127"/>
      <c r="W376" s="127"/>
      <c r="X376" s="127"/>
      <c r="Y376" s="127"/>
      <c r="Z376" s="127"/>
      <c r="AA376" s="127"/>
    </row>
    <row r="377" spans="1:27" s="4" customFormat="1" ht="103.5" customHeight="1">
      <c r="A377" s="53">
        <v>16</v>
      </c>
      <c r="B377" s="53"/>
      <c r="C377" s="53"/>
      <c r="D377" s="74" t="s">
        <v>739</v>
      </c>
      <c r="E377" s="126" t="s">
        <v>740</v>
      </c>
      <c r="F377" s="53" t="s">
        <v>68</v>
      </c>
      <c r="G377" s="54">
        <v>1</v>
      </c>
      <c r="H377" s="55"/>
      <c r="I377" s="55">
        <f t="shared" si="48"/>
        <v>0</v>
      </c>
      <c r="J377" s="56"/>
      <c r="K377" s="54"/>
      <c r="L377" s="56"/>
      <c r="M377" s="54"/>
      <c r="N377" s="57">
        <v>21</v>
      </c>
      <c r="O377" s="58"/>
      <c r="P377" s="127"/>
      <c r="Q377" s="55">
        <f t="shared" si="45"/>
        <v>0</v>
      </c>
      <c r="R377" s="127"/>
      <c r="S377" s="127"/>
      <c r="T377" s="127"/>
      <c r="U377" s="127"/>
      <c r="V377" s="127"/>
      <c r="W377" s="127"/>
      <c r="X377" s="127"/>
      <c r="Y377" s="127"/>
      <c r="Z377" s="127"/>
      <c r="AA377" s="127"/>
    </row>
    <row r="378" spans="1:27" s="4" customFormat="1" ht="123.75" customHeight="1">
      <c r="A378" s="53">
        <v>17</v>
      </c>
      <c r="B378" s="53"/>
      <c r="C378" s="53"/>
      <c r="D378" s="74" t="s">
        <v>741</v>
      </c>
      <c r="E378" s="126" t="s">
        <v>742</v>
      </c>
      <c r="F378" s="53" t="s">
        <v>68</v>
      </c>
      <c r="G378" s="54">
        <v>1</v>
      </c>
      <c r="H378" s="55"/>
      <c r="I378" s="55">
        <f t="shared" si="48"/>
        <v>0</v>
      </c>
      <c r="J378" s="56"/>
      <c r="K378" s="54"/>
      <c r="L378" s="56"/>
      <c r="M378" s="54"/>
      <c r="N378" s="57">
        <v>21</v>
      </c>
      <c r="O378" s="58"/>
      <c r="P378" s="127"/>
      <c r="Q378" s="55">
        <f t="shared" si="45"/>
        <v>0</v>
      </c>
      <c r="R378" s="127"/>
      <c r="S378" s="127"/>
      <c r="T378" s="127"/>
      <c r="U378" s="127"/>
      <c r="V378" s="127"/>
      <c r="W378" s="127"/>
      <c r="X378" s="127"/>
      <c r="Y378" s="127"/>
      <c r="Z378" s="127"/>
      <c r="AA378" s="127"/>
    </row>
    <row r="379" spans="1:27" s="4" customFormat="1" ht="102" customHeight="1">
      <c r="A379" s="53">
        <v>18</v>
      </c>
      <c r="B379" s="53"/>
      <c r="C379" s="53"/>
      <c r="D379" s="74" t="s">
        <v>743</v>
      </c>
      <c r="E379" s="126" t="s">
        <v>744</v>
      </c>
      <c r="F379" s="53" t="s">
        <v>68</v>
      </c>
      <c r="G379" s="54">
        <v>24</v>
      </c>
      <c r="H379" s="55"/>
      <c r="I379" s="55">
        <f t="shared" si="48"/>
        <v>0</v>
      </c>
      <c r="J379" s="56"/>
      <c r="K379" s="54"/>
      <c r="L379" s="56"/>
      <c r="M379" s="54"/>
      <c r="N379" s="57">
        <v>21</v>
      </c>
      <c r="O379" s="58"/>
      <c r="P379" s="127"/>
      <c r="Q379" s="55">
        <f t="shared" si="45"/>
        <v>0</v>
      </c>
      <c r="R379" s="127"/>
      <c r="S379" s="127"/>
      <c r="T379" s="127"/>
      <c r="U379" s="127"/>
      <c r="V379" s="127"/>
      <c r="W379" s="128"/>
      <c r="X379" s="128"/>
      <c r="Y379" s="127"/>
      <c r="Z379" s="127"/>
      <c r="AA379" s="127"/>
    </row>
    <row r="380" spans="1:27" s="4" customFormat="1" ht="123.75">
      <c r="A380" s="53">
        <v>19</v>
      </c>
      <c r="B380" s="53"/>
      <c r="C380" s="53"/>
      <c r="D380" s="74" t="s">
        <v>745</v>
      </c>
      <c r="E380" s="126" t="s">
        <v>746</v>
      </c>
      <c r="F380" s="53" t="s">
        <v>68</v>
      </c>
      <c r="G380" s="54">
        <v>25</v>
      </c>
      <c r="H380" s="55"/>
      <c r="I380" s="55">
        <f t="shared" si="48"/>
        <v>0</v>
      </c>
      <c r="J380" s="56"/>
      <c r="K380" s="54"/>
      <c r="L380" s="56"/>
      <c r="M380" s="54"/>
      <c r="N380" s="57">
        <v>21</v>
      </c>
      <c r="O380" s="58"/>
      <c r="P380" s="127"/>
      <c r="Q380" s="55">
        <f t="shared" si="45"/>
        <v>0</v>
      </c>
      <c r="R380" s="127"/>
      <c r="S380" s="127"/>
      <c r="T380" s="127"/>
      <c r="U380" s="127"/>
      <c r="V380" s="127"/>
      <c r="W380" s="127"/>
      <c r="X380" s="127"/>
      <c r="Y380" s="127"/>
      <c r="Z380" s="127"/>
      <c r="AA380" s="127"/>
    </row>
    <row r="381" spans="1:27" s="109" customFormat="1" ht="57" customHeight="1" hidden="1">
      <c r="A381" s="53">
        <v>20</v>
      </c>
      <c r="B381" s="101"/>
      <c r="C381" s="101"/>
      <c r="D381" s="110" t="s">
        <v>747</v>
      </c>
      <c r="E381" s="102" t="s">
        <v>748</v>
      </c>
      <c r="F381" s="101" t="s">
        <v>68</v>
      </c>
      <c r="G381" s="122">
        <v>0</v>
      </c>
      <c r="H381" s="123"/>
      <c r="I381" s="105">
        <f t="shared" si="48"/>
        <v>0</v>
      </c>
      <c r="J381" s="106"/>
      <c r="K381" s="103"/>
      <c r="L381" s="106"/>
      <c r="M381" s="103"/>
      <c r="N381" s="107">
        <v>21</v>
      </c>
      <c r="O381" s="108"/>
      <c r="Q381" s="104">
        <f t="shared" si="45"/>
        <v>0</v>
      </c>
      <c r="AA381" s="136" t="s">
        <v>749</v>
      </c>
    </row>
    <row r="382" spans="1:27" s="109" customFormat="1" ht="48" customHeight="1" hidden="1">
      <c r="A382" s="53">
        <v>21</v>
      </c>
      <c r="B382" s="101"/>
      <c r="C382" s="101"/>
      <c r="D382" s="110" t="s">
        <v>750</v>
      </c>
      <c r="E382" s="102" t="s">
        <v>751</v>
      </c>
      <c r="F382" s="101" t="s">
        <v>68</v>
      </c>
      <c r="G382" s="122">
        <v>0</v>
      </c>
      <c r="H382" s="123"/>
      <c r="I382" s="105">
        <f t="shared" si="48"/>
        <v>0</v>
      </c>
      <c r="J382" s="106"/>
      <c r="K382" s="103"/>
      <c r="L382" s="106"/>
      <c r="M382" s="103"/>
      <c r="N382" s="107">
        <v>21</v>
      </c>
      <c r="O382" s="108"/>
      <c r="Q382" s="104">
        <f t="shared" si="45"/>
        <v>0</v>
      </c>
      <c r="AA382" s="136"/>
    </row>
    <row r="383" spans="1:27" s="109" customFormat="1" ht="66.75" customHeight="1" hidden="1">
      <c r="A383" s="53">
        <v>22</v>
      </c>
      <c r="B383" s="101"/>
      <c r="C383" s="101"/>
      <c r="D383" s="110" t="s">
        <v>752</v>
      </c>
      <c r="E383" s="102" t="s">
        <v>753</v>
      </c>
      <c r="F383" s="101" t="s">
        <v>68</v>
      </c>
      <c r="G383" s="122">
        <v>0</v>
      </c>
      <c r="H383" s="123"/>
      <c r="I383" s="105">
        <f t="shared" si="48"/>
        <v>0</v>
      </c>
      <c r="J383" s="106"/>
      <c r="K383" s="103"/>
      <c r="L383" s="106"/>
      <c r="M383" s="103"/>
      <c r="N383" s="107">
        <v>21</v>
      </c>
      <c r="O383" s="108"/>
      <c r="Q383" s="104">
        <f t="shared" si="45"/>
        <v>0</v>
      </c>
      <c r="AA383" s="136"/>
    </row>
    <row r="384" spans="1:27" s="109" customFormat="1" ht="24" customHeight="1" hidden="1">
      <c r="A384" s="53">
        <v>23</v>
      </c>
      <c r="B384" s="101"/>
      <c r="C384" s="101"/>
      <c r="D384" s="110" t="s">
        <v>754</v>
      </c>
      <c r="E384" s="102" t="s">
        <v>755</v>
      </c>
      <c r="F384" s="101" t="s">
        <v>68</v>
      </c>
      <c r="G384" s="122">
        <v>0</v>
      </c>
      <c r="H384" s="123"/>
      <c r="I384" s="105">
        <f t="shared" si="48"/>
        <v>0</v>
      </c>
      <c r="J384" s="106"/>
      <c r="K384" s="103"/>
      <c r="L384" s="106"/>
      <c r="M384" s="103"/>
      <c r="N384" s="107">
        <v>21</v>
      </c>
      <c r="O384" s="108"/>
      <c r="Q384" s="104">
        <f t="shared" si="45"/>
        <v>0</v>
      </c>
      <c r="AA384" s="136"/>
    </row>
    <row r="385" spans="1:27" s="4" customFormat="1" ht="180">
      <c r="A385" s="53">
        <v>24</v>
      </c>
      <c r="B385" s="53"/>
      <c r="C385" s="53"/>
      <c r="D385" s="80" t="s">
        <v>756</v>
      </c>
      <c r="E385" s="90" t="s">
        <v>800</v>
      </c>
      <c r="F385" s="79" t="s">
        <v>68</v>
      </c>
      <c r="G385" s="81">
        <v>1</v>
      </c>
      <c r="H385" s="82"/>
      <c r="I385" s="92">
        <f t="shared" si="48"/>
        <v>0</v>
      </c>
      <c r="J385" s="56"/>
      <c r="K385" s="54"/>
      <c r="L385" s="56"/>
      <c r="M385" s="54"/>
      <c r="N385" s="57">
        <v>21</v>
      </c>
      <c r="O385" s="58"/>
      <c r="P385" s="127"/>
      <c r="Q385" s="55">
        <f t="shared" si="45"/>
        <v>0</v>
      </c>
      <c r="R385" s="127"/>
      <c r="S385" s="127"/>
      <c r="T385" s="127"/>
      <c r="U385" s="127"/>
      <c r="V385" s="127"/>
      <c r="W385" s="127"/>
      <c r="X385" s="128"/>
      <c r="Y385" s="127"/>
      <c r="Z385" s="127"/>
      <c r="AA385" s="127"/>
    </row>
    <row r="386" spans="1:24" s="127" customFormat="1" ht="45">
      <c r="A386" s="53">
        <v>25</v>
      </c>
      <c r="B386" s="53"/>
      <c r="C386" s="53"/>
      <c r="D386" s="80" t="s">
        <v>799</v>
      </c>
      <c r="E386" s="90" t="s">
        <v>798</v>
      </c>
      <c r="F386" s="79" t="s">
        <v>68</v>
      </c>
      <c r="G386" s="81">
        <v>1</v>
      </c>
      <c r="H386" s="82"/>
      <c r="I386" s="92">
        <f t="shared" si="48"/>
        <v>0</v>
      </c>
      <c r="J386" s="56"/>
      <c r="K386" s="54"/>
      <c r="L386" s="56"/>
      <c r="M386" s="54"/>
      <c r="N386" s="57">
        <v>21</v>
      </c>
      <c r="O386" s="58"/>
      <c r="Q386" s="55">
        <f t="shared" si="45"/>
        <v>0</v>
      </c>
      <c r="X386" s="128"/>
    </row>
    <row r="387" spans="1:27" s="4" customFormat="1" ht="70.5" customHeight="1">
      <c r="A387" s="53">
        <v>26</v>
      </c>
      <c r="B387" s="53"/>
      <c r="C387" s="53"/>
      <c r="D387" s="80" t="s">
        <v>757</v>
      </c>
      <c r="E387" s="90" t="s">
        <v>801</v>
      </c>
      <c r="F387" s="79" t="s">
        <v>68</v>
      </c>
      <c r="G387" s="81">
        <v>1</v>
      </c>
      <c r="H387" s="82"/>
      <c r="I387" s="92">
        <f t="shared" si="48"/>
        <v>0</v>
      </c>
      <c r="J387" s="56"/>
      <c r="K387" s="54"/>
      <c r="L387" s="56"/>
      <c r="M387" s="54"/>
      <c r="N387" s="57">
        <v>21</v>
      </c>
      <c r="O387" s="58"/>
      <c r="P387" s="127"/>
      <c r="Q387" s="55">
        <f t="shared" si="45"/>
        <v>0</v>
      </c>
      <c r="R387" s="127"/>
      <c r="S387" s="127"/>
      <c r="T387" s="127"/>
      <c r="U387" s="127"/>
      <c r="V387" s="127"/>
      <c r="W387" s="127"/>
      <c r="X387" s="127"/>
      <c r="Y387" s="127"/>
      <c r="Z387" s="127"/>
      <c r="AA387" s="127"/>
    </row>
    <row r="388" spans="1:26" s="4" customFormat="1" ht="63" customHeight="1">
      <c r="A388" s="53">
        <v>27</v>
      </c>
      <c r="B388" s="53"/>
      <c r="C388" s="53"/>
      <c r="D388" s="80" t="s">
        <v>758</v>
      </c>
      <c r="E388" s="90" t="s">
        <v>802</v>
      </c>
      <c r="F388" s="79" t="s">
        <v>68</v>
      </c>
      <c r="G388" s="81">
        <v>2</v>
      </c>
      <c r="H388" s="82"/>
      <c r="I388" s="92">
        <f t="shared" si="48"/>
        <v>0</v>
      </c>
      <c r="J388" s="56"/>
      <c r="K388" s="54"/>
      <c r="L388" s="56"/>
      <c r="M388" s="54"/>
      <c r="N388" s="57">
        <v>21</v>
      </c>
      <c r="O388" s="58"/>
      <c r="P388" s="127"/>
      <c r="Q388" s="55">
        <f t="shared" si="45"/>
        <v>0</v>
      </c>
      <c r="R388" s="127"/>
      <c r="S388" s="127"/>
      <c r="T388" s="127"/>
      <c r="U388" s="127"/>
      <c r="V388" s="127"/>
      <c r="W388" s="127"/>
      <c r="X388" s="128"/>
      <c r="Y388" s="127"/>
      <c r="Z388" s="127"/>
    </row>
    <row r="389" spans="1:26" s="4" customFormat="1" ht="62.25" customHeight="1">
      <c r="A389" s="53">
        <v>28</v>
      </c>
      <c r="B389" s="53"/>
      <c r="C389" s="53"/>
      <c r="D389" s="80" t="s">
        <v>759</v>
      </c>
      <c r="E389" s="90" t="s">
        <v>760</v>
      </c>
      <c r="F389" s="79" t="s">
        <v>68</v>
      </c>
      <c r="G389" s="81">
        <v>1</v>
      </c>
      <c r="H389" s="82"/>
      <c r="I389" s="92">
        <f t="shared" si="48"/>
        <v>0</v>
      </c>
      <c r="J389" s="56"/>
      <c r="K389" s="54"/>
      <c r="L389" s="56"/>
      <c r="M389" s="54"/>
      <c r="N389" s="57">
        <v>21</v>
      </c>
      <c r="O389" s="58"/>
      <c r="P389" s="127"/>
      <c r="Q389" s="55">
        <f t="shared" si="45"/>
        <v>0</v>
      </c>
      <c r="R389" s="127"/>
      <c r="S389" s="127"/>
      <c r="T389" s="127"/>
      <c r="U389" s="127"/>
      <c r="V389" s="127"/>
      <c r="W389" s="127"/>
      <c r="X389" s="127"/>
      <c r="Y389" s="127"/>
      <c r="Z389" s="127"/>
    </row>
    <row r="390" spans="1:26" s="4" customFormat="1" ht="168.75">
      <c r="A390" s="53">
        <v>29</v>
      </c>
      <c r="B390" s="53"/>
      <c r="C390" s="53"/>
      <c r="D390" s="80" t="s">
        <v>761</v>
      </c>
      <c r="E390" s="90" t="s">
        <v>803</v>
      </c>
      <c r="F390" s="79" t="s">
        <v>68</v>
      </c>
      <c r="G390" s="81">
        <v>24</v>
      </c>
      <c r="H390" s="82"/>
      <c r="I390" s="92">
        <f t="shared" si="48"/>
        <v>0</v>
      </c>
      <c r="J390" s="93"/>
      <c r="K390" s="81"/>
      <c r="L390" s="93"/>
      <c r="M390" s="81"/>
      <c r="N390" s="94">
        <v>21</v>
      </c>
      <c r="O390" s="95"/>
      <c r="P390" s="96"/>
      <c r="Q390" s="55">
        <f t="shared" si="45"/>
        <v>0</v>
      </c>
      <c r="R390" s="96"/>
      <c r="S390" s="96"/>
      <c r="T390" s="96"/>
      <c r="U390" s="96"/>
      <c r="V390" s="96"/>
      <c r="W390" s="96"/>
      <c r="X390" s="128"/>
      <c r="Y390" s="127"/>
      <c r="Z390" s="127"/>
    </row>
    <row r="391" spans="1:26" s="4" customFormat="1" ht="45.75" customHeight="1">
      <c r="A391" s="53">
        <v>30</v>
      </c>
      <c r="B391" s="53"/>
      <c r="C391" s="53"/>
      <c r="D391" s="80" t="s">
        <v>758</v>
      </c>
      <c r="E391" s="90" t="s">
        <v>802</v>
      </c>
      <c r="F391" s="79" t="s">
        <v>68</v>
      </c>
      <c r="G391" s="81">
        <v>24</v>
      </c>
      <c r="H391" s="82"/>
      <c r="I391" s="92">
        <f t="shared" si="48"/>
        <v>0</v>
      </c>
      <c r="J391" s="93"/>
      <c r="K391" s="81"/>
      <c r="L391" s="93"/>
      <c r="M391" s="81"/>
      <c r="N391" s="94">
        <v>21</v>
      </c>
      <c r="O391" s="95"/>
      <c r="P391" s="96"/>
      <c r="Q391" s="55">
        <f t="shared" si="45"/>
        <v>0</v>
      </c>
      <c r="R391" s="96"/>
      <c r="S391" s="96"/>
      <c r="T391" s="96"/>
      <c r="U391" s="96"/>
      <c r="V391" s="96"/>
      <c r="W391" s="127"/>
      <c r="X391" s="128"/>
      <c r="Y391" s="127"/>
      <c r="Z391" s="127"/>
    </row>
    <row r="392" spans="1:26" s="4" customFormat="1" ht="61.5" customHeight="1">
      <c r="A392" s="53">
        <v>31</v>
      </c>
      <c r="B392" s="53"/>
      <c r="C392" s="53"/>
      <c r="D392" s="80" t="s">
        <v>762</v>
      </c>
      <c r="E392" s="90" t="s">
        <v>763</v>
      </c>
      <c r="F392" s="79" t="s">
        <v>68</v>
      </c>
      <c r="G392" s="81">
        <v>24</v>
      </c>
      <c r="H392" s="82"/>
      <c r="I392" s="92">
        <f>ROUND(G392*H392,2)</f>
        <v>0</v>
      </c>
      <c r="J392" s="56"/>
      <c r="K392" s="54"/>
      <c r="L392" s="56"/>
      <c r="M392" s="54"/>
      <c r="N392" s="57">
        <v>21</v>
      </c>
      <c r="O392" s="58"/>
      <c r="P392" s="127"/>
      <c r="Q392" s="55">
        <f t="shared" si="45"/>
        <v>0</v>
      </c>
      <c r="R392" s="127"/>
      <c r="S392" s="127"/>
      <c r="T392" s="127"/>
      <c r="U392" s="127"/>
      <c r="V392" s="127"/>
      <c r="W392" s="127"/>
      <c r="X392" s="127"/>
      <c r="Y392" s="127"/>
      <c r="Z392" s="127"/>
    </row>
    <row r="393" spans="1:26" s="4" customFormat="1" ht="67.5">
      <c r="A393" s="53">
        <v>32</v>
      </c>
      <c r="B393" s="53"/>
      <c r="C393" s="53"/>
      <c r="D393" s="80" t="s">
        <v>764</v>
      </c>
      <c r="E393" s="90" t="s">
        <v>804</v>
      </c>
      <c r="F393" s="79" t="s">
        <v>68</v>
      </c>
      <c r="G393" s="81">
        <v>2</v>
      </c>
      <c r="H393" s="82"/>
      <c r="I393" s="92">
        <f t="shared" si="48"/>
        <v>0</v>
      </c>
      <c r="J393" s="56"/>
      <c r="K393" s="54"/>
      <c r="L393" s="56"/>
      <c r="M393" s="54"/>
      <c r="N393" s="57">
        <v>21</v>
      </c>
      <c r="O393" s="58"/>
      <c r="P393" s="127"/>
      <c r="Q393" s="55">
        <f t="shared" si="45"/>
        <v>0</v>
      </c>
      <c r="R393" s="127"/>
      <c r="S393" s="127"/>
      <c r="T393" s="127"/>
      <c r="U393" s="127"/>
      <c r="V393" s="127"/>
      <c r="W393" s="127"/>
      <c r="X393" s="127"/>
      <c r="Y393" s="127"/>
      <c r="Z393" s="127"/>
    </row>
    <row r="394" spans="1:26" s="4" customFormat="1" ht="21" customHeight="1">
      <c r="A394" s="53">
        <v>33</v>
      </c>
      <c r="B394" s="53"/>
      <c r="C394" s="53"/>
      <c r="D394" s="74"/>
      <c r="E394" s="69" t="s">
        <v>765</v>
      </c>
      <c r="F394" s="53"/>
      <c r="G394" s="119"/>
      <c r="H394" s="120"/>
      <c r="I394" s="67">
        <f>SUM(I395:I402)</f>
        <v>0</v>
      </c>
      <c r="J394" s="56"/>
      <c r="K394" s="54"/>
      <c r="L394" s="56"/>
      <c r="M394" s="54"/>
      <c r="N394" s="57"/>
      <c r="O394" s="58"/>
      <c r="P394" s="127"/>
      <c r="Q394" s="55"/>
      <c r="R394" s="127"/>
      <c r="S394" s="127"/>
      <c r="T394" s="127"/>
      <c r="U394" s="127"/>
      <c r="V394" s="127"/>
      <c r="W394" s="127"/>
      <c r="X394" s="127"/>
      <c r="Y394" s="127"/>
      <c r="Z394" s="127"/>
    </row>
    <row r="395" spans="1:26" s="4" customFormat="1" ht="146.25">
      <c r="A395" s="53">
        <v>34</v>
      </c>
      <c r="B395" s="53"/>
      <c r="C395" s="53"/>
      <c r="D395" s="80" t="s">
        <v>766</v>
      </c>
      <c r="E395" s="90" t="s">
        <v>805</v>
      </c>
      <c r="F395" s="79" t="s">
        <v>68</v>
      </c>
      <c r="G395" s="81">
        <v>1</v>
      </c>
      <c r="H395" s="82"/>
      <c r="I395" s="82">
        <f t="shared" si="48"/>
        <v>0</v>
      </c>
      <c r="J395" s="56"/>
      <c r="K395" s="54"/>
      <c r="L395" s="56"/>
      <c r="M395" s="54"/>
      <c r="N395" s="57">
        <v>21</v>
      </c>
      <c r="O395" s="58"/>
      <c r="P395" s="127"/>
      <c r="Q395" s="55">
        <f aca="true" t="shared" si="49" ref="Q395:Q414">I395+((I395/100)*N395)</f>
        <v>0</v>
      </c>
      <c r="R395" s="127"/>
      <c r="S395" s="127"/>
      <c r="T395" s="127"/>
      <c r="U395" s="127"/>
      <c r="V395" s="127"/>
      <c r="W395" s="127"/>
      <c r="X395" s="127"/>
      <c r="Y395" s="127"/>
      <c r="Z395" s="127"/>
    </row>
    <row r="396" spans="1:26" s="4" customFormat="1" ht="57" customHeight="1">
      <c r="A396" s="53">
        <v>35</v>
      </c>
      <c r="B396" s="53"/>
      <c r="C396" s="53"/>
      <c r="D396" s="80" t="s">
        <v>767</v>
      </c>
      <c r="E396" s="90" t="s">
        <v>806</v>
      </c>
      <c r="F396" s="79" t="s">
        <v>68</v>
      </c>
      <c r="G396" s="81">
        <v>1</v>
      </c>
      <c r="H396" s="82"/>
      <c r="I396" s="82">
        <f t="shared" si="48"/>
        <v>0</v>
      </c>
      <c r="J396" s="56"/>
      <c r="K396" s="54"/>
      <c r="L396" s="56"/>
      <c r="M396" s="54"/>
      <c r="N396" s="57">
        <v>21</v>
      </c>
      <c r="O396" s="58"/>
      <c r="P396" s="127"/>
      <c r="Q396" s="55">
        <f t="shared" si="49"/>
        <v>0</v>
      </c>
      <c r="R396" s="127"/>
      <c r="S396" s="127"/>
      <c r="T396" s="127"/>
      <c r="U396" s="127"/>
      <c r="V396" s="127"/>
      <c r="W396" s="127"/>
      <c r="X396" s="127"/>
      <c r="Y396" s="127"/>
      <c r="Z396" s="127"/>
    </row>
    <row r="397" spans="1:26" s="4" customFormat="1" ht="33.75" customHeight="1">
      <c r="A397" s="53">
        <v>36</v>
      </c>
      <c r="B397" s="53"/>
      <c r="C397" s="53"/>
      <c r="D397" s="80" t="s">
        <v>768</v>
      </c>
      <c r="E397" s="90" t="s">
        <v>807</v>
      </c>
      <c r="F397" s="79" t="s">
        <v>68</v>
      </c>
      <c r="G397" s="81">
        <v>2</v>
      </c>
      <c r="H397" s="82"/>
      <c r="I397" s="82">
        <f t="shared" si="48"/>
        <v>0</v>
      </c>
      <c r="J397" s="56"/>
      <c r="K397" s="54"/>
      <c r="L397" s="56"/>
      <c r="M397" s="54"/>
      <c r="N397" s="57">
        <v>21</v>
      </c>
      <c r="O397" s="58"/>
      <c r="P397" s="127"/>
      <c r="Q397" s="55">
        <f t="shared" si="49"/>
        <v>0</v>
      </c>
      <c r="R397" s="127"/>
      <c r="S397" s="127"/>
      <c r="T397" s="127"/>
      <c r="U397" s="127"/>
      <c r="V397" s="127"/>
      <c r="W397" s="127"/>
      <c r="X397" s="127"/>
      <c r="Y397" s="127"/>
      <c r="Z397" s="127"/>
    </row>
    <row r="398" spans="1:26" s="4" customFormat="1" ht="68.25" customHeight="1">
      <c r="A398" s="53">
        <v>37</v>
      </c>
      <c r="B398" s="53"/>
      <c r="C398" s="53"/>
      <c r="D398" s="80" t="s">
        <v>769</v>
      </c>
      <c r="E398" s="90" t="s">
        <v>801</v>
      </c>
      <c r="F398" s="79" t="s">
        <v>68</v>
      </c>
      <c r="G398" s="81">
        <v>1</v>
      </c>
      <c r="H398" s="82"/>
      <c r="I398" s="82">
        <f t="shared" si="48"/>
        <v>0</v>
      </c>
      <c r="J398" s="56"/>
      <c r="K398" s="54"/>
      <c r="L398" s="56"/>
      <c r="M398" s="54"/>
      <c r="N398" s="57">
        <v>21</v>
      </c>
      <c r="O398" s="58"/>
      <c r="P398" s="127"/>
      <c r="Q398" s="55">
        <f t="shared" si="49"/>
        <v>0</v>
      </c>
      <c r="R398" s="127"/>
      <c r="S398" s="127"/>
      <c r="T398" s="127"/>
      <c r="U398" s="127"/>
      <c r="V398" s="127"/>
      <c r="W398" s="128"/>
      <c r="X398" s="127"/>
      <c r="Y398" s="127"/>
      <c r="Z398" s="127"/>
    </row>
    <row r="399" spans="1:26" s="4" customFormat="1" ht="22.5" customHeight="1">
      <c r="A399" s="53">
        <v>38</v>
      </c>
      <c r="B399" s="53"/>
      <c r="C399" s="53"/>
      <c r="D399" s="80" t="s">
        <v>764</v>
      </c>
      <c r="E399" s="90" t="s">
        <v>770</v>
      </c>
      <c r="F399" s="79" t="s">
        <v>68</v>
      </c>
      <c r="G399" s="81">
        <v>1</v>
      </c>
      <c r="H399" s="82"/>
      <c r="I399" s="82">
        <f t="shared" si="48"/>
        <v>0</v>
      </c>
      <c r="J399" s="56"/>
      <c r="K399" s="54"/>
      <c r="L399" s="56"/>
      <c r="M399" s="54"/>
      <c r="N399" s="57">
        <v>21</v>
      </c>
      <c r="O399" s="58"/>
      <c r="P399" s="127"/>
      <c r="Q399" s="55">
        <f t="shared" si="49"/>
        <v>0</v>
      </c>
      <c r="R399" s="127"/>
      <c r="S399" s="127"/>
      <c r="T399" s="127"/>
      <c r="U399" s="127"/>
      <c r="V399" s="127"/>
      <c r="W399" s="127"/>
      <c r="X399" s="127"/>
      <c r="Y399" s="127"/>
      <c r="Z399" s="127"/>
    </row>
    <row r="400" spans="1:26" s="4" customFormat="1" ht="46.5" customHeight="1">
      <c r="A400" s="53">
        <v>39</v>
      </c>
      <c r="B400" s="53"/>
      <c r="C400" s="53"/>
      <c r="D400" s="74" t="s">
        <v>771</v>
      </c>
      <c r="E400" s="90" t="s">
        <v>772</v>
      </c>
      <c r="F400" s="53" t="s">
        <v>68</v>
      </c>
      <c r="G400" s="54">
        <v>1</v>
      </c>
      <c r="H400" s="55"/>
      <c r="I400" s="55">
        <f t="shared" si="48"/>
        <v>0</v>
      </c>
      <c r="J400" s="56"/>
      <c r="K400" s="54"/>
      <c r="L400" s="56"/>
      <c r="M400" s="54"/>
      <c r="N400" s="57">
        <v>21</v>
      </c>
      <c r="O400" s="58"/>
      <c r="P400" s="127"/>
      <c r="Q400" s="55">
        <f t="shared" si="49"/>
        <v>0</v>
      </c>
      <c r="R400" s="127"/>
      <c r="S400" s="127"/>
      <c r="T400" s="127"/>
      <c r="U400" s="127"/>
      <c r="V400" s="127"/>
      <c r="W400" s="128"/>
      <c r="X400" s="128"/>
      <c r="Y400" s="127"/>
      <c r="Z400" s="127"/>
    </row>
    <row r="401" spans="1:26" s="4" customFormat="1" ht="57.75" customHeight="1" hidden="1">
      <c r="A401" s="53">
        <v>40</v>
      </c>
      <c r="B401" s="53"/>
      <c r="C401" s="53"/>
      <c r="D401" s="74" t="s">
        <v>773</v>
      </c>
      <c r="E401" s="90" t="s">
        <v>774</v>
      </c>
      <c r="F401" s="53" t="s">
        <v>68</v>
      </c>
      <c r="G401" s="54">
        <v>0</v>
      </c>
      <c r="H401" s="55"/>
      <c r="I401" s="55">
        <f t="shared" si="48"/>
        <v>0</v>
      </c>
      <c r="J401" s="56"/>
      <c r="K401" s="54"/>
      <c r="L401" s="56"/>
      <c r="M401" s="54"/>
      <c r="N401" s="57">
        <v>21</v>
      </c>
      <c r="O401" s="58"/>
      <c r="P401" s="127"/>
      <c r="Q401" s="55">
        <f t="shared" si="49"/>
        <v>0</v>
      </c>
      <c r="R401" s="127"/>
      <c r="S401" s="127"/>
      <c r="T401" s="127"/>
      <c r="U401" s="127"/>
      <c r="V401" s="127"/>
      <c r="W401" s="127"/>
      <c r="X401" s="127"/>
      <c r="Y401" s="127"/>
      <c r="Z401" s="127"/>
    </row>
    <row r="402" spans="1:26" s="4" customFormat="1" ht="135">
      <c r="A402" s="53">
        <v>41</v>
      </c>
      <c r="B402" s="53"/>
      <c r="C402" s="53"/>
      <c r="D402" s="74" t="s">
        <v>773</v>
      </c>
      <c r="E402" s="126" t="s">
        <v>816</v>
      </c>
      <c r="F402" s="53" t="s">
        <v>68</v>
      </c>
      <c r="G402" s="54">
        <v>1</v>
      </c>
      <c r="H402" s="55"/>
      <c r="I402" s="55">
        <f t="shared" si="48"/>
        <v>0</v>
      </c>
      <c r="J402" s="56"/>
      <c r="K402" s="54"/>
      <c r="L402" s="56"/>
      <c r="M402" s="54"/>
      <c r="N402" s="57">
        <v>21</v>
      </c>
      <c r="O402" s="58"/>
      <c r="P402" s="127"/>
      <c r="Q402" s="55">
        <f t="shared" si="49"/>
        <v>0</v>
      </c>
      <c r="R402" s="127"/>
      <c r="S402" s="127"/>
      <c r="T402" s="127"/>
      <c r="U402" s="127"/>
      <c r="V402" s="127"/>
      <c r="W402" s="128"/>
      <c r="X402" s="128"/>
      <c r="Y402" s="127"/>
      <c r="Z402" s="128"/>
    </row>
    <row r="403" spans="1:26" s="4" customFormat="1" ht="18.75" customHeight="1" hidden="1">
      <c r="A403" s="53"/>
      <c r="B403" s="53"/>
      <c r="C403" s="53"/>
      <c r="D403" s="74"/>
      <c r="E403" s="69" t="s">
        <v>775</v>
      </c>
      <c r="F403" s="53"/>
      <c r="G403" s="119"/>
      <c r="H403" s="120"/>
      <c r="I403" s="67">
        <f>SUM(I404:M408)</f>
        <v>0</v>
      </c>
      <c r="J403" s="56"/>
      <c r="K403" s="54"/>
      <c r="L403" s="56"/>
      <c r="M403" s="54"/>
      <c r="N403" s="57"/>
      <c r="O403" s="58"/>
      <c r="P403" s="127"/>
      <c r="Q403" s="55"/>
      <c r="R403" s="127"/>
      <c r="S403" s="127"/>
      <c r="T403" s="127"/>
      <c r="U403" s="127"/>
      <c r="V403" s="127"/>
      <c r="W403" s="127"/>
      <c r="X403" s="127"/>
      <c r="Y403" s="127"/>
      <c r="Z403" s="127"/>
    </row>
    <row r="404" spans="1:27" s="4" customFormat="1" ht="169.5" customHeight="1" hidden="1">
      <c r="A404" s="53">
        <v>121</v>
      </c>
      <c r="B404" s="53"/>
      <c r="C404" s="53"/>
      <c r="D404" s="74" t="s">
        <v>776</v>
      </c>
      <c r="E404" s="90" t="s">
        <v>777</v>
      </c>
      <c r="F404" s="53" t="s">
        <v>68</v>
      </c>
      <c r="G404" s="54"/>
      <c r="H404" s="54"/>
      <c r="I404" s="55">
        <f>ROUND(G404*H404,2)</f>
        <v>0</v>
      </c>
      <c r="J404" s="56"/>
      <c r="K404" s="54"/>
      <c r="L404" s="56"/>
      <c r="M404" s="54"/>
      <c r="N404" s="57">
        <v>21</v>
      </c>
      <c r="O404" s="58"/>
      <c r="P404" s="127"/>
      <c r="Q404" s="55">
        <f t="shared" si="49"/>
        <v>0</v>
      </c>
      <c r="R404" s="127"/>
      <c r="S404" s="127"/>
      <c r="T404" s="127"/>
      <c r="U404" s="127"/>
      <c r="V404" s="127"/>
      <c r="W404" s="127"/>
      <c r="X404" s="127"/>
      <c r="Y404" s="127"/>
      <c r="Z404" s="127"/>
      <c r="AA404" s="127"/>
    </row>
    <row r="405" spans="1:27" s="4" customFormat="1" ht="153" customHeight="1" hidden="1">
      <c r="A405" s="53">
        <v>122</v>
      </c>
      <c r="B405" s="53"/>
      <c r="C405" s="53"/>
      <c r="D405" s="74" t="s">
        <v>778</v>
      </c>
      <c r="E405" s="90" t="s">
        <v>779</v>
      </c>
      <c r="F405" s="53" t="s">
        <v>68</v>
      </c>
      <c r="G405" s="54"/>
      <c r="H405" s="54"/>
      <c r="I405" s="55">
        <f>ROUND(G405*H405,2)</f>
        <v>0</v>
      </c>
      <c r="J405" s="56"/>
      <c r="K405" s="54"/>
      <c r="L405" s="56"/>
      <c r="M405" s="54"/>
      <c r="N405" s="57">
        <v>21</v>
      </c>
      <c r="O405" s="58"/>
      <c r="P405" s="127"/>
      <c r="Q405" s="55">
        <f t="shared" si="49"/>
        <v>0</v>
      </c>
      <c r="R405" s="127"/>
      <c r="S405" s="127"/>
      <c r="T405" s="127"/>
      <c r="U405" s="127"/>
      <c r="V405" s="127"/>
      <c r="W405" s="127"/>
      <c r="X405" s="127"/>
      <c r="Y405" s="127"/>
      <c r="Z405" s="127"/>
      <c r="AA405" s="127"/>
    </row>
    <row r="406" spans="1:27" s="4" customFormat="1" ht="32.25" customHeight="1" hidden="1">
      <c r="A406" s="53">
        <v>123</v>
      </c>
      <c r="B406" s="53"/>
      <c r="C406" s="53"/>
      <c r="D406" s="74" t="s">
        <v>780</v>
      </c>
      <c r="E406" s="90" t="s">
        <v>781</v>
      </c>
      <c r="F406" s="53" t="s">
        <v>68</v>
      </c>
      <c r="G406" s="54"/>
      <c r="H406" s="54"/>
      <c r="I406" s="55">
        <f>ROUND(G406*H406,2)</f>
        <v>0</v>
      </c>
      <c r="J406" s="56"/>
      <c r="K406" s="54"/>
      <c r="L406" s="56"/>
      <c r="M406" s="54"/>
      <c r="N406" s="57">
        <v>21</v>
      </c>
      <c r="O406" s="58"/>
      <c r="P406" s="127"/>
      <c r="Q406" s="55">
        <f t="shared" si="49"/>
        <v>0</v>
      </c>
      <c r="R406" s="127"/>
      <c r="S406" s="127"/>
      <c r="T406" s="127"/>
      <c r="U406" s="127"/>
      <c r="V406" s="127"/>
      <c r="W406" s="127"/>
      <c r="X406" s="127"/>
      <c r="Y406" s="127"/>
      <c r="Z406" s="127"/>
      <c r="AA406" s="127"/>
    </row>
    <row r="407" spans="1:27" s="4" customFormat="1" ht="38.25" customHeight="1" hidden="1">
      <c r="A407" s="53">
        <v>124</v>
      </c>
      <c r="B407" s="53"/>
      <c r="C407" s="53"/>
      <c r="D407" s="74" t="s">
        <v>782</v>
      </c>
      <c r="E407" s="90" t="s">
        <v>783</v>
      </c>
      <c r="F407" s="53" t="s">
        <v>68</v>
      </c>
      <c r="G407" s="54"/>
      <c r="H407" s="54"/>
      <c r="I407" s="55">
        <f>ROUND(G407*H407,2)</f>
        <v>0</v>
      </c>
      <c r="J407" s="56"/>
      <c r="K407" s="54"/>
      <c r="L407" s="56"/>
      <c r="M407" s="54"/>
      <c r="N407" s="57">
        <v>21</v>
      </c>
      <c r="O407" s="58"/>
      <c r="P407" s="127"/>
      <c r="Q407" s="55">
        <f t="shared" si="49"/>
        <v>0</v>
      </c>
      <c r="R407" s="127"/>
      <c r="S407" s="127"/>
      <c r="T407" s="127"/>
      <c r="U407" s="127"/>
      <c r="V407" s="127"/>
      <c r="W407" s="127"/>
      <c r="X407" s="127"/>
      <c r="Y407" s="127"/>
      <c r="Z407" s="127"/>
      <c r="AA407" s="127"/>
    </row>
    <row r="408" spans="1:27" s="4" customFormat="1" ht="23.25" customHeight="1" hidden="1">
      <c r="A408" s="53">
        <v>125</v>
      </c>
      <c r="B408" s="53"/>
      <c r="C408" s="53"/>
      <c r="D408" s="74" t="s">
        <v>784</v>
      </c>
      <c r="E408" s="90" t="s">
        <v>785</v>
      </c>
      <c r="F408" s="53" t="s">
        <v>68</v>
      </c>
      <c r="G408" s="54"/>
      <c r="H408" s="54"/>
      <c r="I408" s="55">
        <f>ROUND(G408*H408,2)</f>
        <v>0</v>
      </c>
      <c r="J408" s="56"/>
      <c r="K408" s="54"/>
      <c r="L408" s="56"/>
      <c r="M408" s="54"/>
      <c r="N408" s="57">
        <v>21</v>
      </c>
      <c r="O408" s="58"/>
      <c r="P408" s="127"/>
      <c r="Q408" s="55">
        <f>I408+((I408/100)*N408)</f>
        <v>0</v>
      </c>
      <c r="R408" s="127"/>
      <c r="S408" s="127"/>
      <c r="T408" s="127"/>
      <c r="U408" s="127"/>
      <c r="V408" s="127"/>
      <c r="W408" s="127"/>
      <c r="X408" s="127"/>
      <c r="Y408" s="127"/>
      <c r="Z408" s="127"/>
      <c r="AA408" s="127" t="s">
        <v>786</v>
      </c>
    </row>
    <row r="409" spans="1:27" s="4" customFormat="1" ht="18" customHeight="1" hidden="1">
      <c r="A409" s="53"/>
      <c r="B409" s="53"/>
      <c r="C409" s="53"/>
      <c r="D409" s="74"/>
      <c r="E409" s="68" t="s">
        <v>787</v>
      </c>
      <c r="F409" s="53"/>
      <c r="G409" s="119"/>
      <c r="H409" s="120"/>
      <c r="I409" s="67">
        <f>SUM(I410)</f>
        <v>0</v>
      </c>
      <c r="J409" s="56"/>
      <c r="K409" s="54"/>
      <c r="L409" s="56"/>
      <c r="M409" s="54"/>
      <c r="N409" s="57"/>
      <c r="O409" s="58"/>
      <c r="P409" s="127"/>
      <c r="Q409" s="67"/>
      <c r="R409" s="127"/>
      <c r="S409" s="127"/>
      <c r="T409" s="127"/>
      <c r="U409" s="127"/>
      <c r="V409" s="127"/>
      <c r="W409" s="127"/>
      <c r="X409" s="127"/>
      <c r="Y409" s="127"/>
      <c r="Z409" s="127"/>
      <c r="AA409" s="127"/>
    </row>
    <row r="410" spans="1:27" s="96" customFormat="1" ht="18" customHeight="1" hidden="1">
      <c r="A410" s="79">
        <v>126</v>
      </c>
      <c r="B410" s="79"/>
      <c r="C410" s="79"/>
      <c r="D410" s="124" t="s">
        <v>788</v>
      </c>
      <c r="E410" s="124" t="s">
        <v>789</v>
      </c>
      <c r="F410" s="79" t="s">
        <v>327</v>
      </c>
      <c r="G410" s="81"/>
      <c r="H410" s="82"/>
      <c r="I410" s="82">
        <f>ROUND(G410*H410,2)</f>
        <v>0</v>
      </c>
      <c r="J410" s="93"/>
      <c r="K410" s="81"/>
      <c r="L410" s="93"/>
      <c r="M410" s="81"/>
      <c r="N410" s="94">
        <v>21</v>
      </c>
      <c r="O410" s="95"/>
      <c r="Q410" s="82">
        <f>I410+((I410/100)*N410)</f>
        <v>0</v>
      </c>
      <c r="AA410" s="96" t="s">
        <v>786</v>
      </c>
    </row>
    <row r="411" spans="1:27" s="109" customFormat="1" ht="31.5" customHeight="1" hidden="1">
      <c r="A411" s="101"/>
      <c r="B411" s="101"/>
      <c r="C411" s="101"/>
      <c r="D411" s="110" t="s">
        <v>790</v>
      </c>
      <c r="E411" s="102" t="s">
        <v>791</v>
      </c>
      <c r="F411" s="101" t="s">
        <v>68</v>
      </c>
      <c r="G411" s="122">
        <v>0</v>
      </c>
      <c r="H411" s="123"/>
      <c r="I411" s="104">
        <f>ROUND(G411*H411,2)</f>
        <v>0</v>
      </c>
      <c r="J411" s="106"/>
      <c r="K411" s="103"/>
      <c r="L411" s="106"/>
      <c r="M411" s="103"/>
      <c r="N411" s="107">
        <v>21</v>
      </c>
      <c r="O411" s="108"/>
      <c r="Q411" s="104">
        <f t="shared" si="49"/>
        <v>0</v>
      </c>
      <c r="AA411" s="136" t="s">
        <v>701</v>
      </c>
    </row>
    <row r="412" spans="1:27" s="109" customFormat="1" ht="31.5" customHeight="1" hidden="1">
      <c r="A412" s="101"/>
      <c r="B412" s="101"/>
      <c r="C412" s="101"/>
      <c r="D412" s="110" t="s">
        <v>792</v>
      </c>
      <c r="E412" s="102" t="s">
        <v>793</v>
      </c>
      <c r="F412" s="101" t="s">
        <v>68</v>
      </c>
      <c r="G412" s="122">
        <v>0</v>
      </c>
      <c r="H412" s="123"/>
      <c r="I412" s="104">
        <f>ROUND(G412*H412,2)</f>
        <v>0</v>
      </c>
      <c r="J412" s="106"/>
      <c r="K412" s="103"/>
      <c r="L412" s="106"/>
      <c r="M412" s="103"/>
      <c r="N412" s="107">
        <v>21</v>
      </c>
      <c r="O412" s="108"/>
      <c r="Q412" s="104">
        <f t="shared" si="49"/>
        <v>0</v>
      </c>
      <c r="AA412" s="136"/>
    </row>
    <row r="413" spans="1:27" s="109" customFormat="1" ht="31.5" customHeight="1" hidden="1">
      <c r="A413" s="101"/>
      <c r="B413" s="101"/>
      <c r="C413" s="101"/>
      <c r="D413" s="110" t="s">
        <v>794</v>
      </c>
      <c r="E413" s="102" t="s">
        <v>795</v>
      </c>
      <c r="F413" s="101" t="s">
        <v>68</v>
      </c>
      <c r="G413" s="122">
        <v>0</v>
      </c>
      <c r="H413" s="123"/>
      <c r="I413" s="104">
        <f>ROUND(G413*H413,2)</f>
        <v>0</v>
      </c>
      <c r="J413" s="106"/>
      <c r="K413" s="103"/>
      <c r="L413" s="106"/>
      <c r="M413" s="103"/>
      <c r="N413" s="107">
        <v>21</v>
      </c>
      <c r="O413" s="108"/>
      <c r="Q413" s="104">
        <f t="shared" si="49"/>
        <v>0</v>
      </c>
      <c r="AA413" s="136"/>
    </row>
    <row r="414" spans="1:27" s="109" customFormat="1" ht="31.5" customHeight="1" hidden="1">
      <c r="A414" s="101"/>
      <c r="B414" s="101"/>
      <c r="C414" s="101"/>
      <c r="D414" s="110" t="s">
        <v>796</v>
      </c>
      <c r="E414" s="111" t="s">
        <v>797</v>
      </c>
      <c r="F414" s="101" t="s">
        <v>68</v>
      </c>
      <c r="G414" s="122">
        <v>0</v>
      </c>
      <c r="H414" s="123"/>
      <c r="I414" s="104">
        <f>ROUND(G414*H414,2)</f>
        <v>0</v>
      </c>
      <c r="J414" s="106"/>
      <c r="K414" s="103"/>
      <c r="L414" s="106"/>
      <c r="M414" s="103"/>
      <c r="N414" s="107">
        <v>21</v>
      </c>
      <c r="O414" s="108"/>
      <c r="Q414" s="104">
        <f t="shared" si="49"/>
        <v>0</v>
      </c>
      <c r="AA414" s="136"/>
    </row>
    <row r="415" spans="1:13" s="3" customFormat="1" ht="19.5" customHeight="1">
      <c r="A415" s="100"/>
      <c r="D415" s="77"/>
      <c r="E415" s="3" t="s">
        <v>19</v>
      </c>
      <c r="I415" s="33">
        <f>SUM(I362:I414)</f>
        <v>0</v>
      </c>
      <c r="K415" s="34">
        <f>K14+K143</f>
        <v>0</v>
      </c>
      <c r="M415" s="34">
        <f>M14+M143</f>
        <v>0</v>
      </c>
    </row>
  </sheetData>
  <sheetProtection formatCells="0" formatColumns="0" formatRows="0" insertColumns="0" insertRows="0" insertHyperlinks="0" deleteColumns="0" deleteRows="0" sort="0" autoFilter="0" pivotTables="0"/>
  <mergeCells count="13">
    <mergeCell ref="AA411:AA414"/>
    <mergeCell ref="C9:D9"/>
    <mergeCell ref="C8:D8"/>
    <mergeCell ref="C3:E3"/>
    <mergeCell ref="C7:E7"/>
    <mergeCell ref="AA381:AA384"/>
    <mergeCell ref="AA219:AB219"/>
    <mergeCell ref="AA224:AB224"/>
    <mergeCell ref="AA220:AB220"/>
    <mergeCell ref="AA275:AC277"/>
    <mergeCell ref="AA291:AD291"/>
    <mergeCell ref="AA310:AD310"/>
    <mergeCell ref="AB349:AB35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sheetProtection formatCells="0" formatColumns="0" formatRows="0" insertColumns="0" insertRows="0" insertHyperlinks="0" deleteColumns="0" deleteRows="0" sort="0" autoFilter="0" pivotTables="0"/>
  <printOptions/>
  <pageMargins left="0.699999988079071" right="0.699999988079071" top="0.75" bottom="0.75" header="0.30000001192092896" footer="0.30000001192092896"/>
  <pageSetup errors="blank" horizontalDpi="600" verticalDpi="600" orientation="portrai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ailMerge/>
</file>

<file path=customXml/itemProps1.xml><?xml version="1.0" encoding="utf-8"?>
<ds:datastoreItem xmlns:ds="http://schemas.openxmlformats.org/officeDocument/2006/customXml" ds:itemID="{1A117082-AE84-45DC-B4B1-E854891D3B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Reditel</dc:creator>
  <cp:keywords/>
  <dc:description/>
  <cp:lastModifiedBy>Reditel</cp:lastModifiedBy>
  <dcterms:created xsi:type="dcterms:W3CDTF">2006-04-27T05:25:48Z</dcterms:created>
  <dcterms:modified xsi:type="dcterms:W3CDTF">2019-05-15T12:39:43Z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vt:lpwstr>
  </property>
</Properties>
</file>