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03220003b - Polyfunkční c..." sheetId="3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<sst xmlns="http://schemas.openxmlformats.org/spreadsheetml/2006/main" count="210" uniqueCount="105">
  <si>
    <t/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</si>
  <si>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</si>
  <si>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</si>
  <si>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</si>
  <si>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</si>
  <si>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</si>
  <si>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</si>
  <si>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</si>
  <si>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</si>
  <si>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</si>
  <si>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</si>
  <si>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</si>
  <si>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</si>
  <si>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</si>
  <si>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</si>
  <si>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</si>
  <si>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</si>
  <si>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</si>
  <si>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</si>
  <si>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</si>
  <si>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</si>
  <si>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</si>
  <si>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</si>
  <si>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</si>
  <si>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</si>
  <si>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</si>
  <si>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</si>
  <si>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</si>
  <si>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</si>
  <si>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</si>
  <si>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</si>
  <si>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</si>
  <si>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</si>
  <si>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</si>
  <si>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D</t>
  </si>
  <si>
    <t>1</t>
  </si>
  <si>
    <t>Objekt:</t>
  </si>
  <si>
    <t>Přibice</t>
  </si>
  <si>
    <t>Kód dílu - Popis</t>
  </si>
  <si>
    <t>Cena celkem [CZK]</t>
  </si>
  <si>
    <t>Náklady ze soupisu prací</t>
  </si>
  <si>
    <t>HSV - Práce a dodávky HSV</t>
  </si>
  <si>
    <t>PSV - Práce a dodávky PSV</t>
  </si>
  <si>
    <t>Náklady soupisu celkem</t>
  </si>
  <si>
    <t>HSV</t>
  </si>
  <si>
    <t>Práce a dodávky HSV</t>
  </si>
  <si>
    <t>K</t>
  </si>
  <si>
    <t>VV</t>
  </si>
  <si>
    <t>Součet</t>
  </si>
  <si>
    <t>6</t>
  </si>
  <si>
    <t>m</t>
  </si>
  <si>
    <t>kus</t>
  </si>
  <si>
    <t>PSV</t>
  </si>
  <si>
    <t>Práce a dodávky PSV</t>
  </si>
  <si>
    <t>Úpravy povrchu, podlahy, osazení</t>
  </si>
  <si>
    <t>135</t>
  </si>
  <si>
    <t>610991111</t>
  </si>
  <si>
    <t>Zakrývání výplní vnitřních otvorů, předmětů a konstrukcí</t>
  </si>
  <si>
    <t>m2</t>
  </si>
  <si>
    <t>"O1" 1,5*2,95*2</t>
  </si>
  <si>
    <t>"O4" 0,75*1,0*9</t>
  </si>
  <si>
    <t>158</t>
  </si>
  <si>
    <t>622143003</t>
  </si>
  <si>
    <t>Montáž omítkových plastových nebo pozinkovaných rohových profilů s tkaninou</t>
  </si>
  <si>
    <t>"rohová lišta - nadpraží+ostění"</t>
  </si>
  <si>
    <t>"O4" (0,75+1*2)*9</t>
  </si>
  <si>
    <t>161</t>
  </si>
  <si>
    <t>622143004</t>
  </si>
  <si>
    <t>Montáž omítkových samolepících začišťovacích profilů (APU lišt)</t>
  </si>
  <si>
    <t>173</t>
  </si>
  <si>
    <t>629991011</t>
  </si>
  <si>
    <t>Zakrytí výplní otvorů a svislých ploch fólií přilepenou lepící páskou</t>
  </si>
  <si>
    <t>182</t>
  </si>
  <si>
    <t>632451024</t>
  </si>
  <si>
    <t>Vyrovnávací potěr tl do 50 mm z MC 15 provedený v pásu</t>
  </si>
  <si>
    <t>"pod parapet"</t>
  </si>
  <si>
    <t>766</t>
  </si>
  <si>
    <t>Konstrukce truhlářské</t>
  </si>
  <si>
    <t>716</t>
  </si>
  <si>
    <t>766-011</t>
  </si>
  <si>
    <t>D+MTŽ hliníkové dveří 1800x2300 mm - přesná specifikace viz výpis výplní otvorů dveře D11</t>
  </si>
  <si>
    <t>719</t>
  </si>
  <si>
    <t>766-014</t>
  </si>
  <si>
    <t>D+MTŽ hliníkových dveří 1500x2200 mm - přesná specifikace viz výpis výplní otvorů dveře D14</t>
  </si>
  <si>
    <t>722</t>
  </si>
  <si>
    <t>766-017</t>
  </si>
  <si>
    <t>D+MTŽ hliníkových dveří 1815x2400 mm - přesná specifikace viz výpis výplní otvorů dveře D17</t>
  </si>
  <si>
    <t>778</t>
  </si>
  <si>
    <t>766999008</t>
  </si>
  <si>
    <t>D+MTŽ plast.oken, barva oboustranný dekor tmavý dub,5-ti komor. profil, iz.2sklo,Uw=1,2 - přesná specifikace viz výpis výplní otvorů okna O1 - O8, O10 - O12, O14 - O16</t>
  </si>
  <si>
    <t>"O1" 0,75*1*9</t>
  </si>
  <si>
    <t>798</t>
  </si>
  <si>
    <t>767-016</t>
  </si>
  <si>
    <t>D+MTŽ ocelové únikové schodiště - přesná specifikace viz výpis zámečnických výrobků Z47</t>
  </si>
  <si>
    <t>"Z47" 2</t>
  </si>
  <si>
    <t>03220003b - Polyfunkční centrum - stavební objekt</t>
  </si>
  <si>
    <t xml:space="preserve">    6 - Úpravy povrchu, podlahy, osazení</t>
  </si>
  <si>
    <t xml:space="preserve">    766 - Konstrukce truhlářské</t>
  </si>
  <si>
    <t xml:space="preserve">    767 - Konstrukce zámečnické</t>
  </si>
  <si>
    <t>KRYCÍ LIST SOUPISU PRACÍ - DODATEK</t>
  </si>
  <si>
    <t>SOUPIS PRACÍ - DODATEK</t>
  </si>
  <si>
    <t>REKAPITULACE ČLENĚNÍ SOUPISU PRACÍ - DODATEK</t>
  </si>
  <si>
    <t>767</t>
  </si>
  <si>
    <t>Konstrukce zámečnické</t>
  </si>
  <si>
    <t>"O4" (0,75)*2*0,44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</si>
</sst>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FF0000"/>
      <name val="Arial CE"/>
      <family val="2"/>
    </font>
    <font>
      <b/>
      <sz val="12"/>
      <color theme="1"/>
      <name val="Calibri"/>
      <family val="2"/>
      <scheme val="minor"/>
    </font>
    <font>
      <sz val="8"/>
      <color rgb="FF800080"/>
      <name val="Arial CE"/>
      <family val="2"/>
    </font>
    <font>
      <sz val="8"/>
      <color theme="1" tint="0.49998000264167786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/>
      <bottom style="hair">
        <color rgb="FF969696"/>
      </bottom>
    </border>
    <border>
      <left style="thin">
        <color rgb="FF000000"/>
      </left>
      <right/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thin"/>
      <top style="hair">
        <color rgb="FF969696"/>
      </top>
      <bottom/>
    </border>
    <border>
      <left/>
      <right style="thin"/>
      <top style="hair">
        <color rgb="FF000000"/>
      </top>
      <bottom/>
    </border>
    <border>
      <left/>
      <right style="thin"/>
      <top/>
      <bottom style="hair">
        <color rgb="FF000000"/>
      </bottom>
    </border>
    <border>
      <left/>
      <right style="thin"/>
      <top/>
      <bottom style="thin">
        <color rgb="FF000000"/>
      </bottom>
    </border>
    <border>
      <left/>
      <right style="thin"/>
      <top/>
      <bottom style="hair">
        <color rgb="FF969696"/>
      </bottom>
    </border>
    <border>
      <left/>
      <right style="thin"/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0" fontId="0" fillId="2" borderId="0" xfId="0" applyFill="1"/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/>
      <protection/>
    </xf>
    <xf numFmtId="0" fontId="10" fillId="0" borderId="4" xfId="0" applyFont="1" applyBorder="1" applyAlignment="1" applyProtection="1">
      <alignment horizontal="center" vertical="center"/>
      <protection/>
    </xf>
    <xf numFmtId="49" fontId="10" fillId="0" borderId="4" xfId="0" applyNumberFormat="1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166" fontId="10" fillId="0" borderId="4" xfId="0" applyNumberFormat="1" applyFont="1" applyBorder="1" applyAlignment="1" applyProtection="1">
      <alignment vertical="center"/>
      <protection/>
    </xf>
    <xf numFmtId="4" fontId="10" fillId="3" borderId="4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2" borderId="0" xfId="0" applyFill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>
      <alignment vertical="center" wrapText="1"/>
    </xf>
    <xf numFmtId="0" fontId="0" fillId="2" borderId="3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 applyProtection="1">
      <alignment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/>
    </xf>
    <xf numFmtId="0" fontId="13" fillId="2" borderId="7" xfId="0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>
      <alignment vertical="center"/>
    </xf>
    <xf numFmtId="0" fontId="14" fillId="2" borderId="7" xfId="0" applyFont="1" applyFill="1" applyBorder="1" applyAlignment="1" applyProtection="1">
      <alignment horizontal="left" vertical="center"/>
      <protection/>
    </xf>
    <xf numFmtId="0" fontId="14" fillId="2" borderId="7" xfId="0" applyFont="1" applyFill="1" applyBorder="1" applyAlignment="1" applyProtection="1">
      <alignment vertical="center"/>
      <protection/>
    </xf>
    <xf numFmtId="0" fontId="14" fillId="2" borderId="7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>
      <alignment vertical="center"/>
    </xf>
    <xf numFmtId="0" fontId="15" fillId="2" borderId="8" xfId="0" applyFont="1" applyFill="1" applyBorder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15" fillId="2" borderId="0" xfId="0" applyFont="1" applyFill="1" applyAlignment="1" applyProtection="1">
      <alignment horizontal="left"/>
      <protection/>
    </xf>
    <xf numFmtId="0" fontId="13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 locked="0"/>
    </xf>
    <xf numFmtId="4" fontId="13" fillId="2" borderId="0" xfId="0" applyNumberFormat="1" applyFont="1" applyFill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49" fontId="10" fillId="2" borderId="4" xfId="0" applyNumberFormat="1" applyFont="1" applyFill="1" applyBorder="1" applyAlignment="1" applyProtection="1">
      <alignment horizontal="left" vertical="center" wrapText="1"/>
      <protection/>
    </xf>
    <xf numFmtId="0" fontId="10" fillId="2" borderId="4" xfId="0" applyFont="1" applyFill="1" applyBorder="1" applyAlignment="1" applyProtection="1">
      <alignment horizontal="left" vertical="center" wrapText="1"/>
      <protection/>
    </xf>
    <xf numFmtId="0" fontId="10" fillId="2" borderId="4" xfId="0" applyFont="1" applyFill="1" applyBorder="1" applyAlignment="1" applyProtection="1">
      <alignment horizontal="center" vertical="center" wrapText="1"/>
      <protection/>
    </xf>
    <xf numFmtId="166" fontId="10" fillId="2" borderId="4" xfId="0" applyNumberFormat="1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7" fillId="4" borderId="9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 applyProtection="1">
      <alignment vertical="center"/>
      <protection locked="0"/>
    </xf>
    <xf numFmtId="166" fontId="18" fillId="2" borderId="0" xfId="0" applyNumberFormat="1" applyFont="1" applyFill="1" applyBorder="1" applyAlignment="1" applyProtection="1">
      <alignment vertical="center"/>
      <protection/>
    </xf>
    <xf numFmtId="166" fontId="16" fillId="2" borderId="0" xfId="0" applyNumberFormat="1" applyFont="1" applyFill="1" applyBorder="1" applyAlignment="1" applyProtection="1">
      <alignment vertical="center"/>
      <protection/>
    </xf>
    <xf numFmtId="0" fontId="15" fillId="2" borderId="11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vertical="center"/>
      <protection/>
    </xf>
    <xf numFmtId="0" fontId="16" fillId="2" borderId="11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0" fillId="2" borderId="0" xfId="0" applyFill="1" applyBorder="1"/>
    <xf numFmtId="0" fontId="16" fillId="2" borderId="0" xfId="0" applyFont="1" applyFill="1" applyBorder="1" applyAlignment="1" applyProtection="1">
      <alignment vertical="center"/>
      <protection locked="0"/>
    </xf>
    <xf numFmtId="0" fontId="18" fillId="2" borderId="11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left" vertical="center" wrapText="1"/>
      <protection/>
    </xf>
    <xf numFmtId="0" fontId="18" fillId="2" borderId="0" xfId="0" applyFont="1" applyFill="1" applyBorder="1" applyAlignment="1" applyProtection="1">
      <alignment vertical="center"/>
      <protection locked="0"/>
    </xf>
    <xf numFmtId="4" fontId="14" fillId="2" borderId="12" xfId="0" applyNumberFormat="1" applyFont="1" applyFill="1" applyBorder="1" applyAlignment="1" applyProtection="1">
      <alignment/>
      <protection/>
    </xf>
    <xf numFmtId="4" fontId="10" fillId="2" borderId="13" xfId="0" applyNumberFormat="1" applyFont="1" applyFill="1" applyBorder="1" applyAlignment="1" applyProtection="1">
      <alignment vertical="center"/>
      <protection/>
    </xf>
    <xf numFmtId="0" fontId="16" fillId="2" borderId="12" xfId="0" applyFont="1" applyFill="1" applyBorder="1" applyAlignment="1" applyProtection="1">
      <alignment vertical="center"/>
      <protection/>
    </xf>
    <xf numFmtId="0" fontId="19" fillId="2" borderId="0" xfId="0" applyFont="1" applyFill="1"/>
    <xf numFmtId="0" fontId="0" fillId="2" borderId="14" xfId="0" applyFill="1" applyBorder="1"/>
    <xf numFmtId="0" fontId="0" fillId="2" borderId="11" xfId="0" applyFill="1" applyBorder="1"/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Protection="1">
      <protection locked="0"/>
    </xf>
    <xf numFmtId="0" fontId="3" fillId="2" borderId="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15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0" fontId="13" fillId="2" borderId="11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4" fillId="2" borderId="11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 horizontal="left" vertical="center"/>
      <protection/>
    </xf>
    <xf numFmtId="0" fontId="20" fillId="2" borderId="0" xfId="0" applyFont="1" applyFill="1" applyBorder="1" applyAlignment="1" applyProtection="1">
      <alignment horizontal="left" vertical="center" wrapText="1"/>
      <protection/>
    </xf>
    <xf numFmtId="0" fontId="20" fillId="2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6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166" fontId="16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 locked="0"/>
    </xf>
    <xf numFmtId="0" fontId="0" fillId="2" borderId="16" xfId="0" applyFill="1" applyBorder="1"/>
    <xf numFmtId="0" fontId="0" fillId="2" borderId="12" xfId="0" applyFill="1" applyBorder="1"/>
    <xf numFmtId="0" fontId="0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165" fontId="4" fillId="2" borderId="12" xfId="0" applyNumberFormat="1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4" fontId="11" fillId="2" borderId="1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right" vertical="center"/>
    </xf>
    <xf numFmtId="0" fontId="0" fillId="2" borderId="20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2" xfId="0" applyFont="1" applyFill="1" applyBorder="1" applyAlignment="1" applyProtection="1">
      <alignment vertical="center"/>
      <protection/>
    </xf>
    <xf numFmtId="165" fontId="4" fillId="2" borderId="12" xfId="0" applyNumberFormat="1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 wrapText="1"/>
      <protection/>
    </xf>
    <xf numFmtId="4" fontId="11" fillId="2" borderId="12" xfId="0" applyNumberFormat="1" applyFont="1" applyFill="1" applyBorder="1" applyAlignment="1" applyProtection="1">
      <alignment vertical="center"/>
      <protection/>
    </xf>
    <xf numFmtId="4" fontId="13" fillId="2" borderId="21" xfId="0" applyNumberFormat="1" applyFont="1" applyFill="1" applyBorder="1" applyAlignment="1" applyProtection="1">
      <alignment vertical="center"/>
      <protection/>
    </xf>
    <xf numFmtId="4" fontId="14" fillId="2" borderId="21" xfId="0" applyNumberFormat="1" applyFont="1" applyFill="1" applyBorder="1" applyAlignment="1" applyProtection="1">
      <alignment vertical="center"/>
      <protection/>
    </xf>
    <xf numFmtId="0" fontId="0" fillId="2" borderId="20" xfId="0" applyFont="1" applyFill="1" applyBorder="1" applyAlignment="1" applyProtection="1">
      <alignment vertical="center"/>
      <protection/>
    </xf>
    <xf numFmtId="0" fontId="0" fillId="2" borderId="16" xfId="0" applyFont="1" applyFill="1" applyBorder="1" applyAlignment="1" applyProtection="1">
      <alignment vertical="center"/>
      <protection/>
    </xf>
    <xf numFmtId="4" fontId="10" fillId="0" borderId="13" xfId="0" applyNumberFormat="1" applyFont="1" applyBorder="1" applyAlignment="1" applyProtection="1">
      <alignment vertical="center"/>
      <protection/>
    </xf>
    <xf numFmtId="0" fontId="20" fillId="2" borderId="12" xfId="0" applyFont="1" applyFill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0" fillId="4" borderId="0" xfId="0" applyFont="1" applyFill="1" applyBorder="1" applyAlignment="1">
      <alignment vertical="center"/>
    </xf>
    <xf numFmtId="4" fontId="7" fillId="4" borderId="22" xfId="0" applyNumberFormat="1" applyFont="1" applyFill="1" applyBorder="1" applyAlignment="1">
      <alignment vertical="center"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horizontal="right" vertical="center"/>
      <protection/>
    </xf>
    <xf numFmtId="0" fontId="4" fillId="3" borderId="12" xfId="0" applyFont="1" applyFill="1" applyBorder="1" applyAlignment="1" applyProtection="1">
      <alignment horizontal="left" vertical="center"/>
      <protection locked="0"/>
    </xf>
    <xf numFmtId="4" fontId="11" fillId="2" borderId="12" xfId="0" applyNumberFormat="1" applyFont="1" applyFill="1" applyBorder="1" applyAlignment="1" applyProtection="1">
      <alignment/>
      <protection/>
    </xf>
    <xf numFmtId="4" fontId="13" fillId="2" borderId="12" xfId="0" applyNumberFormat="1" applyFont="1" applyFill="1" applyBorder="1" applyAlignment="1" applyProtection="1">
      <alignment/>
      <protection/>
    </xf>
    <xf numFmtId="4" fontId="10" fillId="3" borderId="23" xfId="0" applyNumberFormat="1" applyFont="1" applyFill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horizontal="center" vertical="center"/>
      <protection/>
    </xf>
    <xf numFmtId="0" fontId="21" fillId="2" borderId="0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vertical="center"/>
      <protection/>
    </xf>
    <xf numFmtId="4" fontId="14" fillId="0" borderId="21" xfId="0" applyNumberFormat="1" applyFont="1" applyBorder="1" applyAlignment="1" applyProtection="1">
      <alignment/>
      <protection/>
    </xf>
    <xf numFmtId="0" fontId="16" fillId="2" borderId="24" xfId="0" applyFont="1" applyFill="1" applyBorder="1" applyAlignment="1" applyProtection="1">
      <alignment vertical="center"/>
      <protection/>
    </xf>
    <xf numFmtId="0" fontId="16" fillId="2" borderId="25" xfId="0" applyFont="1" applyFill="1" applyBorder="1" applyAlignment="1" applyProtection="1">
      <alignment vertical="center"/>
      <protection/>
    </xf>
    <xf numFmtId="0" fontId="17" fillId="2" borderId="25" xfId="0" applyFont="1" applyFill="1" applyBorder="1" applyAlignment="1" applyProtection="1">
      <alignment horizontal="left" vertical="center"/>
      <protection/>
    </xf>
    <xf numFmtId="0" fontId="16" fillId="2" borderId="25" xfId="0" applyFont="1" applyFill="1" applyBorder="1" applyAlignment="1" applyProtection="1">
      <alignment horizontal="left" vertical="center"/>
      <protection/>
    </xf>
    <xf numFmtId="0" fontId="16" fillId="2" borderId="25" xfId="0" applyFont="1" applyFill="1" applyBorder="1" applyAlignment="1" applyProtection="1">
      <alignment horizontal="left" vertical="center" wrapText="1"/>
      <protection/>
    </xf>
    <xf numFmtId="166" fontId="16" fillId="2" borderId="25" xfId="0" applyNumberFormat="1" applyFont="1" applyFill="1" applyBorder="1" applyAlignment="1" applyProtection="1">
      <alignment vertical="center"/>
      <protection/>
    </xf>
    <xf numFmtId="0" fontId="16" fillId="2" borderId="25" xfId="0" applyFont="1" applyFill="1" applyBorder="1" applyAlignment="1" applyProtection="1">
      <alignment vertical="center"/>
      <protection locked="0"/>
    </xf>
    <xf numFmtId="0" fontId="16" fillId="2" borderId="26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 wrapText="1"/>
      <protection/>
    </xf>
    <xf numFmtId="0" fontId="0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lyfunkcni%20objekt%20Pribice%201.cast%20-%20zadani%20s%20vykazem%20vymer%20-%20kop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List1"/>
      <sheetName val="List2"/>
      <sheetName val="List3"/>
      <sheetName val="List4"/>
      <sheetName val="03200007b - Plynovodní př..."/>
      <sheetName val="03200008b - Přeložka slab..."/>
      <sheetName val="03220003b - Polyfunkční c..."/>
      <sheetName val="03220009b - Vodovodní pří..."/>
      <sheetName val="03220010b - Přípojka dešť..."/>
    </sheetNames>
    <sheetDataSet>
      <sheetData sheetId="0">
        <row r="7">
          <cell r="K7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7"/>
  <sheetViews>
    <sheetView tabSelected="1" zoomScale="80" zoomScaleNormal="80" workbookViewId="0" topLeftCell="A148">
      <selection activeCell="N132" sqref="N132"/>
    </sheetView>
  </sheetViews>
  <sheetFormatPr defaultColWidth="9.140625" defaultRowHeight="15"/>
  <cols>
    <col min="1" max="1" width="9.140625" style="1" customWidth="1"/>
    <col min="2" max="2" width="4.421875" style="1" customWidth="1"/>
    <col min="3" max="3" width="6.00390625" style="1" customWidth="1"/>
    <col min="4" max="4" width="9.140625" style="1" customWidth="1"/>
    <col min="5" max="5" width="15.7109375" style="1" customWidth="1"/>
    <col min="6" max="6" width="44.8515625" style="1" customWidth="1"/>
    <col min="7" max="7" width="7.28125" style="1" customWidth="1"/>
    <col min="8" max="8" width="9.140625" style="1" customWidth="1"/>
    <col min="9" max="9" width="13.8515625" style="1" customWidth="1"/>
    <col min="10" max="10" width="11.7109375" style="1" customWidth="1"/>
    <col min="11" max="16384" width="9.140625" style="1" customWidth="1"/>
  </cols>
  <sheetData>
    <row r="2" ht="11.25" customHeight="1">
      <c r="A2" s="86"/>
    </row>
    <row r="3" ht="15" hidden="1">
      <c r="I3" s="22"/>
    </row>
    <row r="4" spans="2:10" ht="15">
      <c r="B4" s="87"/>
      <c r="C4" s="23"/>
      <c r="D4" s="23"/>
      <c r="E4" s="23"/>
      <c r="F4" s="23"/>
      <c r="G4" s="23"/>
      <c r="H4" s="23"/>
      <c r="I4" s="24"/>
      <c r="J4" s="130"/>
    </row>
    <row r="5" spans="2:10" ht="18">
      <c r="B5" s="88"/>
      <c r="C5" s="77"/>
      <c r="D5" s="89" t="s">
        <v>99</v>
      </c>
      <c r="E5" s="77"/>
      <c r="F5" s="77"/>
      <c r="G5" s="77"/>
      <c r="H5" s="77"/>
      <c r="I5" s="90"/>
      <c r="J5" s="131"/>
    </row>
    <row r="6" spans="2:10" ht="15">
      <c r="B6" s="88"/>
      <c r="C6" s="77"/>
      <c r="D6" s="77"/>
      <c r="E6" s="77"/>
      <c r="F6" s="77"/>
      <c r="G6" s="77"/>
      <c r="H6" s="77"/>
      <c r="I6" s="90"/>
      <c r="J6" s="131"/>
    </row>
    <row r="7" spans="2:10" ht="15">
      <c r="B7" s="88"/>
      <c r="C7" s="77"/>
      <c r="D7" s="91" t="s">
        <v>1</v>
      </c>
      <c r="E7" s="77"/>
      <c r="F7" s="77"/>
      <c r="G7" s="77"/>
      <c r="H7" s="77"/>
      <c r="I7" s="90"/>
      <c r="J7" s="131"/>
    </row>
    <row r="8" spans="2:10" ht="15">
      <c r="B8" s="88"/>
      <c r="C8" s="77"/>
      <c r="D8" s="77"/>
      <c r="E8" s="182" t="str">
        <f>'[1]Rekapitulace stavby'!K7</f>
        <v/>
      </c>
      <c r="F8" s="183"/>
      <c r="G8" s="183"/>
      <c r="H8" s="183"/>
      <c r="I8" s="90"/>
      <c r="J8" s="131"/>
    </row>
    <row r="9" spans="1:10" ht="15">
      <c r="A9" s="3"/>
      <c r="B9" s="92"/>
      <c r="C9" s="7"/>
      <c r="D9" s="91" t="s">
        <v>36</v>
      </c>
      <c r="E9" s="7"/>
      <c r="F9" s="7"/>
      <c r="G9" s="7"/>
      <c r="H9" s="7"/>
      <c r="I9" s="93"/>
      <c r="J9" s="132"/>
    </row>
    <row r="10" spans="1:10" ht="15">
      <c r="A10" s="3"/>
      <c r="B10" s="92"/>
      <c r="C10" s="7"/>
      <c r="D10" s="7"/>
      <c r="E10" s="184" t="s">
        <v>95</v>
      </c>
      <c r="F10" s="185"/>
      <c r="G10" s="185"/>
      <c r="H10" s="185"/>
      <c r="I10" s="93"/>
      <c r="J10" s="132"/>
    </row>
    <row r="11" spans="1:10" ht="15">
      <c r="A11" s="3"/>
      <c r="B11" s="92"/>
      <c r="C11" s="7"/>
      <c r="D11" s="7"/>
      <c r="E11" s="7"/>
      <c r="F11" s="7"/>
      <c r="G11" s="7"/>
      <c r="H11" s="7"/>
      <c r="I11" s="93"/>
      <c r="J11" s="132"/>
    </row>
    <row r="12" spans="1:10" ht="15">
      <c r="A12" s="3"/>
      <c r="B12" s="92"/>
      <c r="C12" s="7"/>
      <c r="D12" s="91" t="s">
        <v>2</v>
      </c>
      <c r="E12" s="7"/>
      <c r="F12" s="94" t="s">
        <v>0</v>
      </c>
      <c r="G12" s="7"/>
      <c r="H12" s="7"/>
      <c r="I12" s="95" t="s">
        <v>3</v>
      </c>
      <c r="J12" s="133" t="s">
        <v>0</v>
      </c>
    </row>
    <row r="13" spans="1:10" ht="15">
      <c r="A13" s="3"/>
      <c r="B13" s="92"/>
      <c r="C13" s="7"/>
      <c r="D13" s="91" t="s">
        <v>4</v>
      </c>
      <c r="E13" s="7"/>
      <c r="F13" s="94" t="s">
        <v>37</v>
      </c>
      <c r="G13" s="7"/>
      <c r="H13" s="7"/>
      <c r="I13" s="95" t="s">
        <v>6</v>
      </c>
      <c r="J13" s="134">
        <v>43272</v>
      </c>
    </row>
    <row r="14" spans="1:10" ht="15">
      <c r="A14" s="3"/>
      <c r="B14" s="92"/>
      <c r="C14" s="7"/>
      <c r="D14" s="7"/>
      <c r="E14" s="7"/>
      <c r="F14" s="7"/>
      <c r="G14" s="7"/>
      <c r="H14" s="7"/>
      <c r="I14" s="93"/>
      <c r="J14" s="132"/>
    </row>
    <row r="15" spans="1:10" ht="15">
      <c r="A15" s="3"/>
      <c r="B15" s="92"/>
      <c r="C15" s="7"/>
      <c r="D15" s="91" t="s">
        <v>7</v>
      </c>
      <c r="E15" s="7"/>
      <c r="F15" s="7"/>
      <c r="G15" s="7"/>
      <c r="H15" s="7"/>
      <c r="I15" s="95" t="s">
        <v>8</v>
      </c>
      <c r="J15" s="133" t="s">
        <v>0</v>
      </c>
    </row>
    <row r="16" spans="1:10" ht="15">
      <c r="A16" s="3"/>
      <c r="B16" s="92"/>
      <c r="C16" s="7"/>
      <c r="D16" s="7"/>
      <c r="E16" s="94" t="s">
        <v>5</v>
      </c>
      <c r="F16" s="7"/>
      <c r="G16" s="7"/>
      <c r="H16" s="7"/>
      <c r="I16" s="95" t="s">
        <v>9</v>
      </c>
      <c r="J16" s="133" t="s">
        <v>0</v>
      </c>
    </row>
    <row r="17" spans="1:10" ht="15">
      <c r="A17" s="3"/>
      <c r="B17" s="92"/>
      <c r="C17" s="7"/>
      <c r="D17" s="7"/>
      <c r="E17" s="7"/>
      <c r="F17" s="7"/>
      <c r="G17" s="7"/>
      <c r="H17" s="7"/>
      <c r="I17" s="93"/>
      <c r="J17" s="132"/>
    </row>
    <row r="18" spans="1:10" ht="15">
      <c r="A18" s="3"/>
      <c r="B18" s="92"/>
      <c r="C18" s="7"/>
      <c r="D18" s="91" t="s">
        <v>10</v>
      </c>
      <c r="E18" s="7"/>
      <c r="F18" s="7"/>
      <c r="G18" s="7"/>
      <c r="H18" s="7"/>
      <c r="I18" s="95" t="s">
        <v>8</v>
      </c>
      <c r="J18" s="162" t="s">
        <v>11</v>
      </c>
    </row>
    <row r="19" spans="1:10" ht="15">
      <c r="A19" s="3"/>
      <c r="B19" s="92"/>
      <c r="C19" s="7"/>
      <c r="D19" s="7"/>
      <c r="E19" s="186" t="s">
        <v>11</v>
      </c>
      <c r="F19" s="187"/>
      <c r="G19" s="187"/>
      <c r="H19" s="187"/>
      <c r="I19" s="95" t="s">
        <v>9</v>
      </c>
      <c r="J19" s="162" t="s">
        <v>11</v>
      </c>
    </row>
    <row r="20" spans="1:10" ht="15">
      <c r="A20" s="3"/>
      <c r="B20" s="92"/>
      <c r="C20" s="7"/>
      <c r="D20" s="7"/>
      <c r="E20" s="7"/>
      <c r="F20" s="7"/>
      <c r="G20" s="7"/>
      <c r="H20" s="7"/>
      <c r="I20" s="93"/>
      <c r="J20" s="132"/>
    </row>
    <row r="21" spans="1:10" ht="15">
      <c r="A21" s="3"/>
      <c r="B21" s="92"/>
      <c r="C21" s="7"/>
      <c r="D21" s="91" t="s">
        <v>12</v>
      </c>
      <c r="E21" s="7"/>
      <c r="F21" s="7"/>
      <c r="G21" s="7"/>
      <c r="H21" s="7"/>
      <c r="I21" s="95" t="s">
        <v>8</v>
      </c>
      <c r="J21" s="133" t="s">
        <v>0</v>
      </c>
    </row>
    <row r="22" spans="1:10" ht="15">
      <c r="A22" s="3"/>
      <c r="B22" s="92"/>
      <c r="C22" s="7"/>
      <c r="D22" s="7"/>
      <c r="E22" s="94" t="s">
        <v>5</v>
      </c>
      <c r="F22" s="7"/>
      <c r="G22" s="7"/>
      <c r="H22" s="7"/>
      <c r="I22" s="95" t="s">
        <v>9</v>
      </c>
      <c r="J22" s="133" t="s">
        <v>0</v>
      </c>
    </row>
    <row r="23" spans="1:10" ht="15">
      <c r="A23" s="3"/>
      <c r="B23" s="92"/>
      <c r="C23" s="7"/>
      <c r="D23" s="7"/>
      <c r="E23" s="7"/>
      <c r="F23" s="7"/>
      <c r="G23" s="7"/>
      <c r="H23" s="7"/>
      <c r="I23" s="93"/>
      <c r="J23" s="132"/>
    </row>
    <row r="24" spans="1:10" ht="15">
      <c r="A24" s="3"/>
      <c r="B24" s="92"/>
      <c r="C24" s="7"/>
      <c r="D24" s="91" t="s">
        <v>13</v>
      </c>
      <c r="E24" s="7"/>
      <c r="F24" s="7"/>
      <c r="G24" s="7"/>
      <c r="H24" s="7"/>
      <c r="I24" s="95" t="s">
        <v>8</v>
      </c>
      <c r="J24" s="133" t="s">
        <v>0</v>
      </c>
    </row>
    <row r="25" spans="1:10" ht="15">
      <c r="A25" s="3"/>
      <c r="B25" s="92"/>
      <c r="C25" s="7"/>
      <c r="D25" s="7"/>
      <c r="E25" s="94" t="s">
        <v>5</v>
      </c>
      <c r="F25" s="7"/>
      <c r="G25" s="7"/>
      <c r="H25" s="7"/>
      <c r="I25" s="95" t="s">
        <v>9</v>
      </c>
      <c r="J25" s="133" t="s">
        <v>0</v>
      </c>
    </row>
    <row r="26" spans="1:10" ht="15">
      <c r="A26" s="3"/>
      <c r="B26" s="92"/>
      <c r="C26" s="7"/>
      <c r="D26" s="7"/>
      <c r="E26" s="7"/>
      <c r="F26" s="7"/>
      <c r="G26" s="7"/>
      <c r="H26" s="7"/>
      <c r="I26" s="93"/>
      <c r="J26" s="132"/>
    </row>
    <row r="27" spans="1:10" ht="15">
      <c r="A27" s="3"/>
      <c r="B27" s="92"/>
      <c r="C27" s="7"/>
      <c r="D27" s="91" t="s">
        <v>14</v>
      </c>
      <c r="E27" s="7"/>
      <c r="F27" s="7"/>
      <c r="G27" s="7"/>
      <c r="H27" s="7"/>
      <c r="I27" s="93"/>
      <c r="J27" s="132"/>
    </row>
    <row r="28" spans="1:10" ht="15">
      <c r="A28" s="26"/>
      <c r="B28" s="96"/>
      <c r="C28" s="97"/>
      <c r="D28" s="97"/>
      <c r="E28" s="188" t="s">
        <v>0</v>
      </c>
      <c r="F28" s="188"/>
      <c r="G28" s="188"/>
      <c r="H28" s="188"/>
      <c r="I28" s="98"/>
      <c r="J28" s="135"/>
    </row>
    <row r="29" spans="1:10" ht="15">
      <c r="A29" s="3"/>
      <c r="B29" s="92"/>
      <c r="C29" s="7"/>
      <c r="D29" s="7"/>
      <c r="E29" s="7"/>
      <c r="F29" s="7"/>
      <c r="G29" s="7"/>
      <c r="H29" s="7"/>
      <c r="I29" s="93"/>
      <c r="J29" s="132"/>
    </row>
    <row r="30" spans="1:10" ht="15">
      <c r="A30" s="3"/>
      <c r="B30" s="92"/>
      <c r="C30" s="7"/>
      <c r="D30" s="6"/>
      <c r="E30" s="6"/>
      <c r="F30" s="6"/>
      <c r="G30" s="6"/>
      <c r="H30" s="6"/>
      <c r="I30" s="27"/>
      <c r="J30" s="136"/>
    </row>
    <row r="31" spans="1:10" ht="15.75">
      <c r="A31" s="3"/>
      <c r="B31" s="92"/>
      <c r="C31" s="7"/>
      <c r="D31" s="99" t="s">
        <v>15</v>
      </c>
      <c r="E31" s="7"/>
      <c r="F31" s="7"/>
      <c r="G31" s="7"/>
      <c r="H31" s="7"/>
      <c r="I31" s="93"/>
      <c r="J31" s="137">
        <f>ROUND(J97,2)</f>
        <v>0</v>
      </c>
    </row>
    <row r="32" spans="1:10" ht="15">
      <c r="A32" s="3"/>
      <c r="B32" s="92"/>
      <c r="C32" s="7"/>
      <c r="D32" s="6"/>
      <c r="E32" s="6"/>
      <c r="F32" s="6"/>
      <c r="G32" s="6"/>
      <c r="H32" s="6"/>
      <c r="I32" s="27"/>
      <c r="J32" s="136"/>
    </row>
    <row r="33" spans="1:10" ht="15">
      <c r="A33" s="3"/>
      <c r="B33" s="92"/>
      <c r="C33" s="7"/>
      <c r="D33" s="7"/>
      <c r="E33" s="7"/>
      <c r="F33" s="100" t="s">
        <v>17</v>
      </c>
      <c r="G33" s="7"/>
      <c r="H33" s="7"/>
      <c r="I33" s="101" t="s">
        <v>16</v>
      </c>
      <c r="J33" s="138" t="s">
        <v>18</v>
      </c>
    </row>
    <row r="34" spans="1:10" ht="15">
      <c r="A34" s="3"/>
      <c r="B34" s="92"/>
      <c r="C34" s="7"/>
      <c r="D34" s="102" t="s">
        <v>19</v>
      </c>
      <c r="E34" s="91" t="s">
        <v>20</v>
      </c>
      <c r="F34" s="103">
        <f>ROUND((SUM(BE120:BE4489)),2)</f>
        <v>0</v>
      </c>
      <c r="G34" s="7"/>
      <c r="H34" s="7"/>
      <c r="I34" s="104">
        <v>0.21</v>
      </c>
      <c r="J34" s="139">
        <f>ROUND(((SUM(BE120:BE4489))*I34),2)</f>
        <v>0</v>
      </c>
    </row>
    <row r="35" spans="1:10" ht="15">
      <c r="A35" s="3"/>
      <c r="B35" s="92"/>
      <c r="C35" s="7"/>
      <c r="D35" s="7"/>
      <c r="E35" s="91" t="s">
        <v>21</v>
      </c>
      <c r="F35" s="103">
        <f>ROUND((SUM(BF120:BF4489)),2)</f>
        <v>0</v>
      </c>
      <c r="G35" s="7"/>
      <c r="H35" s="7"/>
      <c r="I35" s="104">
        <v>0.15</v>
      </c>
      <c r="J35" s="139">
        <f>ROUND(((SUM(BF120:BF4489))*I35),2)</f>
        <v>0</v>
      </c>
    </row>
    <row r="36" spans="1:10" ht="15">
      <c r="A36" s="3"/>
      <c r="B36" s="92"/>
      <c r="C36" s="7"/>
      <c r="D36" s="7"/>
      <c r="E36" s="91" t="s">
        <v>22</v>
      </c>
      <c r="F36" s="103">
        <f>ROUND((SUM(BG120:BG4489)),2)</f>
        <v>0</v>
      </c>
      <c r="G36" s="7"/>
      <c r="H36" s="7"/>
      <c r="I36" s="104">
        <v>0.21</v>
      </c>
      <c r="J36" s="139">
        <f>0</f>
        <v>0</v>
      </c>
    </row>
    <row r="37" spans="1:10" ht="15">
      <c r="A37" s="3"/>
      <c r="B37" s="92"/>
      <c r="C37" s="7"/>
      <c r="D37" s="7"/>
      <c r="E37" s="91" t="s">
        <v>23</v>
      </c>
      <c r="F37" s="103">
        <f>ROUND((SUM(BH120:BH4489)),2)</f>
        <v>0</v>
      </c>
      <c r="G37" s="7"/>
      <c r="H37" s="7"/>
      <c r="I37" s="104">
        <v>0.15</v>
      </c>
      <c r="J37" s="139">
        <f>0</f>
        <v>0</v>
      </c>
    </row>
    <row r="38" spans="1:10" ht="15">
      <c r="A38" s="3"/>
      <c r="B38" s="92"/>
      <c r="C38" s="7"/>
      <c r="D38" s="7"/>
      <c r="E38" s="91" t="s">
        <v>24</v>
      </c>
      <c r="F38" s="103">
        <f>ROUND((SUM(BI120:BI4489)),2)</f>
        <v>0</v>
      </c>
      <c r="G38" s="7"/>
      <c r="H38" s="7"/>
      <c r="I38" s="104">
        <v>0</v>
      </c>
      <c r="J38" s="139">
        <f>0</f>
        <v>0</v>
      </c>
    </row>
    <row r="39" spans="1:10" ht="15">
      <c r="A39" s="3"/>
      <c r="B39" s="92"/>
      <c r="C39" s="7"/>
      <c r="D39" s="7"/>
      <c r="E39" s="7"/>
      <c r="F39" s="7"/>
      <c r="G39" s="7"/>
      <c r="H39" s="7"/>
      <c r="I39" s="93"/>
      <c r="J39" s="132"/>
    </row>
    <row r="40" spans="1:10" ht="15.75">
      <c r="A40" s="3"/>
      <c r="B40" s="92"/>
      <c r="C40" s="156"/>
      <c r="D40" s="61" t="s">
        <v>25</v>
      </c>
      <c r="E40" s="62"/>
      <c r="F40" s="62"/>
      <c r="G40" s="63" t="s">
        <v>26</v>
      </c>
      <c r="H40" s="64" t="s">
        <v>27</v>
      </c>
      <c r="I40" s="65"/>
      <c r="J40" s="157">
        <f>SUM(J31:J38)</f>
        <v>0</v>
      </c>
    </row>
    <row r="41" spans="1:10" ht="15">
      <c r="A41" s="3"/>
      <c r="B41" s="92"/>
      <c r="C41" s="7"/>
      <c r="D41" s="7"/>
      <c r="E41" s="7"/>
      <c r="F41" s="7"/>
      <c r="G41" s="7"/>
      <c r="H41" s="7"/>
      <c r="I41" s="93"/>
      <c r="J41" s="132"/>
    </row>
    <row r="42" spans="2:10" ht="15">
      <c r="B42" s="88"/>
      <c r="C42" s="77"/>
      <c r="D42" s="77"/>
      <c r="E42" s="77"/>
      <c r="F42" s="77"/>
      <c r="G42" s="77"/>
      <c r="H42" s="77"/>
      <c r="I42" s="90"/>
      <c r="J42" s="131"/>
    </row>
    <row r="43" spans="2:10" ht="15">
      <c r="B43" s="88"/>
      <c r="C43" s="77"/>
      <c r="D43" s="77"/>
      <c r="E43" s="77"/>
      <c r="F43" s="77"/>
      <c r="G43" s="77"/>
      <c r="H43" s="77"/>
      <c r="I43" s="90"/>
      <c r="J43" s="131"/>
    </row>
    <row r="44" spans="2:10" ht="15">
      <c r="B44" s="88"/>
      <c r="C44" s="77"/>
      <c r="D44" s="77"/>
      <c r="E44" s="77"/>
      <c r="F44" s="77"/>
      <c r="G44" s="77"/>
      <c r="H44" s="77"/>
      <c r="I44" s="90"/>
      <c r="J44" s="131"/>
    </row>
    <row r="45" spans="2:10" ht="15">
      <c r="B45" s="88"/>
      <c r="C45" s="77"/>
      <c r="D45" s="77"/>
      <c r="E45" s="77"/>
      <c r="F45" s="77"/>
      <c r="G45" s="77"/>
      <c r="H45" s="77"/>
      <c r="I45" s="90"/>
      <c r="J45" s="131"/>
    </row>
    <row r="46" spans="2:10" ht="15">
      <c r="B46" s="88"/>
      <c r="C46" s="77"/>
      <c r="D46" s="77"/>
      <c r="E46" s="77"/>
      <c r="F46" s="77"/>
      <c r="G46" s="77"/>
      <c r="H46" s="77"/>
      <c r="I46" s="90"/>
      <c r="J46" s="131"/>
    </row>
    <row r="47" spans="2:10" ht="15">
      <c r="B47" s="88"/>
      <c r="C47" s="77"/>
      <c r="D47" s="77"/>
      <c r="E47" s="77"/>
      <c r="F47" s="77"/>
      <c r="G47" s="77"/>
      <c r="H47" s="77"/>
      <c r="I47" s="90"/>
      <c r="J47" s="131"/>
    </row>
    <row r="48" spans="2:10" ht="15">
      <c r="B48" s="88"/>
      <c r="C48" s="77"/>
      <c r="D48" s="77"/>
      <c r="E48" s="77"/>
      <c r="F48" s="77"/>
      <c r="G48" s="77"/>
      <c r="H48" s="77"/>
      <c r="I48" s="90"/>
      <c r="J48" s="131"/>
    </row>
    <row r="49" spans="2:10" ht="15">
      <c r="B49" s="88"/>
      <c r="C49" s="77"/>
      <c r="D49" s="77"/>
      <c r="E49" s="77"/>
      <c r="F49" s="77"/>
      <c r="G49" s="77"/>
      <c r="H49" s="77"/>
      <c r="I49" s="90"/>
      <c r="J49" s="131"/>
    </row>
    <row r="50" spans="2:10" ht="15">
      <c r="B50" s="88"/>
      <c r="C50" s="77"/>
      <c r="D50" s="77"/>
      <c r="E50" s="77"/>
      <c r="F50" s="77"/>
      <c r="G50" s="77"/>
      <c r="H50" s="77"/>
      <c r="I50" s="90"/>
      <c r="J50" s="131"/>
    </row>
    <row r="51" spans="1:10" ht="15">
      <c r="A51" s="3"/>
      <c r="B51" s="92"/>
      <c r="C51" s="7"/>
      <c r="D51" s="28" t="s">
        <v>28</v>
      </c>
      <c r="E51" s="29"/>
      <c r="F51" s="29"/>
      <c r="G51" s="28" t="s">
        <v>29</v>
      </c>
      <c r="H51" s="29"/>
      <c r="I51" s="30"/>
      <c r="J51" s="140"/>
    </row>
    <row r="52" spans="2:10" ht="15">
      <c r="B52" s="88"/>
      <c r="C52" s="77"/>
      <c r="D52" s="77"/>
      <c r="E52" s="77"/>
      <c r="F52" s="77"/>
      <c r="G52" s="77"/>
      <c r="H52" s="77"/>
      <c r="I52" s="90"/>
      <c r="J52" s="131"/>
    </row>
    <row r="53" spans="2:10" ht="15">
      <c r="B53" s="88"/>
      <c r="C53" s="77"/>
      <c r="D53" s="77"/>
      <c r="E53" s="77"/>
      <c r="F53" s="77"/>
      <c r="G53" s="77"/>
      <c r="H53" s="77"/>
      <c r="I53" s="90"/>
      <c r="J53" s="131"/>
    </row>
    <row r="54" spans="2:10" ht="15">
      <c r="B54" s="88"/>
      <c r="C54" s="77"/>
      <c r="D54" s="77"/>
      <c r="E54" s="77"/>
      <c r="F54" s="77"/>
      <c r="G54" s="77"/>
      <c r="H54" s="77"/>
      <c r="I54" s="90"/>
      <c r="J54" s="131"/>
    </row>
    <row r="55" spans="2:10" ht="15">
      <c r="B55" s="88"/>
      <c r="C55" s="77"/>
      <c r="D55" s="77"/>
      <c r="E55" s="77"/>
      <c r="F55" s="77"/>
      <c r="G55" s="77"/>
      <c r="H55" s="77"/>
      <c r="I55" s="90"/>
      <c r="J55" s="131"/>
    </row>
    <row r="56" spans="2:10" ht="15">
      <c r="B56" s="88"/>
      <c r="C56" s="77"/>
      <c r="D56" s="77"/>
      <c r="E56" s="77"/>
      <c r="F56" s="77"/>
      <c r="G56" s="77"/>
      <c r="H56" s="77"/>
      <c r="I56" s="90"/>
      <c r="J56" s="131"/>
    </row>
    <row r="57" spans="2:10" ht="15">
      <c r="B57" s="88"/>
      <c r="C57" s="77"/>
      <c r="D57" s="77"/>
      <c r="E57" s="77"/>
      <c r="F57" s="77"/>
      <c r="G57" s="77"/>
      <c r="H57" s="77"/>
      <c r="I57" s="90"/>
      <c r="J57" s="131"/>
    </row>
    <row r="58" spans="2:10" ht="15">
      <c r="B58" s="88"/>
      <c r="C58" s="77"/>
      <c r="D58" s="77"/>
      <c r="E58" s="77"/>
      <c r="F58" s="77"/>
      <c r="G58" s="77"/>
      <c r="H58" s="77"/>
      <c r="I58" s="90"/>
      <c r="J58" s="131"/>
    </row>
    <row r="59" spans="2:10" ht="15">
      <c r="B59" s="88"/>
      <c r="C59" s="77"/>
      <c r="D59" s="77"/>
      <c r="E59" s="77"/>
      <c r="F59" s="77"/>
      <c r="G59" s="77"/>
      <c r="H59" s="77"/>
      <c r="I59" s="90"/>
      <c r="J59" s="131"/>
    </row>
    <row r="60" spans="2:10" ht="15">
      <c r="B60" s="88"/>
      <c r="C60" s="77"/>
      <c r="D60" s="77"/>
      <c r="E60" s="77"/>
      <c r="F60" s="77"/>
      <c r="G60" s="77"/>
      <c r="H60" s="77"/>
      <c r="I60" s="90"/>
      <c r="J60" s="131"/>
    </row>
    <row r="61" spans="2:10" ht="15">
      <c r="B61" s="88"/>
      <c r="C61" s="77"/>
      <c r="D61" s="77"/>
      <c r="E61" s="77"/>
      <c r="F61" s="77"/>
      <c r="G61" s="77"/>
      <c r="H61" s="77"/>
      <c r="I61" s="90"/>
      <c r="J61" s="131"/>
    </row>
    <row r="62" spans="1:10" ht="15">
      <c r="A62" s="3"/>
      <c r="B62" s="92"/>
      <c r="C62" s="7"/>
      <c r="D62" s="31" t="s">
        <v>30</v>
      </c>
      <c r="E62" s="32"/>
      <c r="F62" s="33" t="s">
        <v>31</v>
      </c>
      <c r="G62" s="31" t="s">
        <v>30</v>
      </c>
      <c r="H62" s="32"/>
      <c r="I62" s="34"/>
      <c r="J62" s="141" t="s">
        <v>31</v>
      </c>
    </row>
    <row r="63" spans="2:10" ht="15">
      <c r="B63" s="88"/>
      <c r="C63" s="77"/>
      <c r="D63" s="77"/>
      <c r="E63" s="77"/>
      <c r="F63" s="77"/>
      <c r="G63" s="77"/>
      <c r="H63" s="77"/>
      <c r="I63" s="90"/>
      <c r="J63" s="131"/>
    </row>
    <row r="64" spans="2:10" ht="15">
      <c r="B64" s="88"/>
      <c r="C64" s="77"/>
      <c r="D64" s="77"/>
      <c r="E64" s="77"/>
      <c r="F64" s="77"/>
      <c r="G64" s="77"/>
      <c r="H64" s="77"/>
      <c r="I64" s="90"/>
      <c r="J64" s="131"/>
    </row>
    <row r="65" spans="2:10" ht="15">
      <c r="B65" s="88"/>
      <c r="C65" s="77"/>
      <c r="D65" s="77"/>
      <c r="E65" s="77"/>
      <c r="F65" s="77"/>
      <c r="G65" s="77"/>
      <c r="H65" s="77"/>
      <c r="I65" s="90"/>
      <c r="J65" s="131"/>
    </row>
    <row r="66" spans="1:10" ht="15">
      <c r="A66" s="3"/>
      <c r="B66" s="92"/>
      <c r="C66" s="7"/>
      <c r="D66" s="28" t="s">
        <v>32</v>
      </c>
      <c r="E66" s="29"/>
      <c r="F66" s="29"/>
      <c r="G66" s="28" t="s">
        <v>33</v>
      </c>
      <c r="H66" s="29"/>
      <c r="I66" s="30"/>
      <c r="J66" s="140"/>
    </row>
    <row r="67" spans="2:10" ht="15">
      <c r="B67" s="88"/>
      <c r="C67" s="77"/>
      <c r="D67" s="77"/>
      <c r="E67" s="77"/>
      <c r="F67" s="77"/>
      <c r="G67" s="77"/>
      <c r="H67" s="77"/>
      <c r="I67" s="90"/>
      <c r="J67" s="131"/>
    </row>
    <row r="68" spans="2:10" ht="15">
      <c r="B68" s="88"/>
      <c r="C68" s="77"/>
      <c r="D68" s="77"/>
      <c r="E68" s="77"/>
      <c r="F68" s="77"/>
      <c r="G68" s="77"/>
      <c r="H68" s="77"/>
      <c r="I68" s="90"/>
      <c r="J68" s="131"/>
    </row>
    <row r="69" spans="2:10" ht="15">
      <c r="B69" s="88"/>
      <c r="C69" s="77"/>
      <c r="D69" s="77"/>
      <c r="E69" s="77"/>
      <c r="F69" s="77"/>
      <c r="G69" s="77"/>
      <c r="H69" s="77"/>
      <c r="I69" s="90"/>
      <c r="J69" s="131"/>
    </row>
    <row r="70" spans="2:10" ht="15">
      <c r="B70" s="88"/>
      <c r="C70" s="77"/>
      <c r="D70" s="77"/>
      <c r="E70" s="77"/>
      <c r="F70" s="77"/>
      <c r="G70" s="77"/>
      <c r="H70" s="77"/>
      <c r="I70" s="90"/>
      <c r="J70" s="131"/>
    </row>
    <row r="71" spans="2:10" ht="15">
      <c r="B71" s="88"/>
      <c r="C71" s="77"/>
      <c r="D71" s="77"/>
      <c r="E71" s="77"/>
      <c r="F71" s="77"/>
      <c r="G71" s="77"/>
      <c r="H71" s="77"/>
      <c r="I71" s="90"/>
      <c r="J71" s="131"/>
    </row>
    <row r="72" spans="2:10" ht="15">
      <c r="B72" s="88"/>
      <c r="C72" s="77"/>
      <c r="D72" s="77"/>
      <c r="E72" s="77"/>
      <c r="F72" s="77"/>
      <c r="G72" s="77"/>
      <c r="H72" s="77"/>
      <c r="I72" s="90"/>
      <c r="J72" s="131"/>
    </row>
    <row r="73" spans="2:10" ht="15">
      <c r="B73" s="88"/>
      <c r="C73" s="77"/>
      <c r="D73" s="77"/>
      <c r="E73" s="77"/>
      <c r="F73" s="77"/>
      <c r="G73" s="77"/>
      <c r="H73" s="77"/>
      <c r="I73" s="90"/>
      <c r="J73" s="131"/>
    </row>
    <row r="74" spans="2:10" ht="15">
      <c r="B74" s="88"/>
      <c r="C74" s="77"/>
      <c r="D74" s="77"/>
      <c r="E74" s="77"/>
      <c r="F74" s="77"/>
      <c r="G74" s="77"/>
      <c r="H74" s="77"/>
      <c r="I74" s="90"/>
      <c r="J74" s="131"/>
    </row>
    <row r="75" spans="2:10" ht="15">
      <c r="B75" s="88"/>
      <c r="C75" s="77"/>
      <c r="D75" s="77"/>
      <c r="E75" s="77"/>
      <c r="F75" s="77"/>
      <c r="G75" s="77"/>
      <c r="H75" s="77"/>
      <c r="I75" s="90"/>
      <c r="J75" s="131"/>
    </row>
    <row r="76" spans="2:10" ht="15">
      <c r="B76" s="88"/>
      <c r="C76" s="77"/>
      <c r="D76" s="77"/>
      <c r="E76" s="77"/>
      <c r="F76" s="77"/>
      <c r="G76" s="77"/>
      <c r="H76" s="77"/>
      <c r="I76" s="90"/>
      <c r="J76" s="131"/>
    </row>
    <row r="77" spans="1:10" ht="15">
      <c r="A77" s="3"/>
      <c r="B77" s="92"/>
      <c r="C77" s="7"/>
      <c r="D77" s="31" t="s">
        <v>30</v>
      </c>
      <c r="E77" s="32"/>
      <c r="F77" s="33" t="s">
        <v>31</v>
      </c>
      <c r="G77" s="31" t="s">
        <v>30</v>
      </c>
      <c r="H77" s="32"/>
      <c r="I77" s="34"/>
      <c r="J77" s="141" t="s">
        <v>31</v>
      </c>
    </row>
    <row r="78" spans="1:10" ht="15">
      <c r="A78" s="3"/>
      <c r="B78" s="105"/>
      <c r="C78" s="35"/>
      <c r="D78" s="35"/>
      <c r="E78" s="35"/>
      <c r="F78" s="35"/>
      <c r="G78" s="35"/>
      <c r="H78" s="35"/>
      <c r="I78" s="36"/>
      <c r="J78" s="142"/>
    </row>
    <row r="79" spans="2:10" ht="15">
      <c r="B79" s="88"/>
      <c r="C79" s="77"/>
      <c r="D79" s="77"/>
      <c r="E79" s="77"/>
      <c r="F79" s="77"/>
      <c r="G79" s="77"/>
      <c r="H79" s="77"/>
      <c r="I79" s="90"/>
      <c r="J79" s="131"/>
    </row>
    <row r="80" spans="2:10" ht="15">
      <c r="B80" s="88"/>
      <c r="C80" s="77"/>
      <c r="D80" s="77"/>
      <c r="E80" s="77"/>
      <c r="F80" s="77"/>
      <c r="G80" s="77"/>
      <c r="H80" s="77"/>
      <c r="I80" s="90"/>
      <c r="J80" s="131"/>
    </row>
    <row r="81" spans="2:10" ht="15">
      <c r="B81" s="88"/>
      <c r="C81" s="77"/>
      <c r="D81" s="77"/>
      <c r="E81" s="77"/>
      <c r="F81" s="77"/>
      <c r="G81" s="77"/>
      <c r="H81" s="77"/>
      <c r="I81" s="90"/>
      <c r="J81" s="131"/>
    </row>
    <row r="82" spans="1:10" ht="15">
      <c r="A82" s="3"/>
      <c r="B82" s="106"/>
      <c r="C82" s="37"/>
      <c r="D82" s="37"/>
      <c r="E82" s="37"/>
      <c r="F82" s="37"/>
      <c r="G82" s="37"/>
      <c r="H82" s="37"/>
      <c r="I82" s="38"/>
      <c r="J82" s="143"/>
    </row>
    <row r="83" spans="1:10" ht="18">
      <c r="A83" s="3"/>
      <c r="B83" s="72"/>
      <c r="C83" s="107" t="s">
        <v>101</v>
      </c>
      <c r="D83" s="8"/>
      <c r="E83" s="8"/>
      <c r="F83" s="8"/>
      <c r="G83" s="8"/>
      <c r="H83" s="8"/>
      <c r="I83" s="93"/>
      <c r="J83" s="144"/>
    </row>
    <row r="84" spans="1:10" ht="15">
      <c r="A84" s="3"/>
      <c r="B84" s="72"/>
      <c r="C84" s="8"/>
      <c r="D84" s="8"/>
      <c r="E84" s="8"/>
      <c r="F84" s="8"/>
      <c r="G84" s="8"/>
      <c r="H84" s="8"/>
      <c r="I84" s="93"/>
      <c r="J84" s="144"/>
    </row>
    <row r="85" spans="1:10" ht="15">
      <c r="A85" s="3"/>
      <c r="B85" s="72"/>
      <c r="C85" s="108" t="s">
        <v>1</v>
      </c>
      <c r="D85" s="8"/>
      <c r="E85" s="8"/>
      <c r="F85" s="8"/>
      <c r="G85" s="8"/>
      <c r="H85" s="8"/>
      <c r="I85" s="93"/>
      <c r="J85" s="144"/>
    </row>
    <row r="86" spans="1:10" ht="15">
      <c r="A86" s="3"/>
      <c r="B86" s="72"/>
      <c r="C86" s="8"/>
      <c r="D86" s="8"/>
      <c r="E86" s="180" t="str">
        <f>E8</f>
        <v/>
      </c>
      <c r="F86" s="181"/>
      <c r="G86" s="181"/>
      <c r="H86" s="181"/>
      <c r="I86" s="93"/>
      <c r="J86" s="144"/>
    </row>
    <row r="87" spans="1:10" ht="15">
      <c r="A87" s="3"/>
      <c r="B87" s="72"/>
      <c r="C87" s="108" t="s">
        <v>36</v>
      </c>
      <c r="D87" s="8"/>
      <c r="E87" s="8"/>
      <c r="F87" s="8"/>
      <c r="G87" s="8"/>
      <c r="H87" s="8"/>
      <c r="I87" s="93"/>
      <c r="J87" s="144"/>
    </row>
    <row r="88" spans="1:10" ht="15">
      <c r="A88" s="3"/>
      <c r="B88" s="72"/>
      <c r="C88" s="8"/>
      <c r="D88" s="8"/>
      <c r="E88" s="178" t="str">
        <f>E10</f>
        <v>03220003b - Polyfunkční centrum - stavební objekt</v>
      </c>
      <c r="F88" s="179"/>
      <c r="G88" s="179"/>
      <c r="H88" s="179"/>
      <c r="I88" s="93"/>
      <c r="J88" s="144"/>
    </row>
    <row r="89" spans="1:10" ht="15">
      <c r="A89" s="3"/>
      <c r="B89" s="72"/>
      <c r="C89" s="8"/>
      <c r="D89" s="8"/>
      <c r="E89" s="8"/>
      <c r="F89" s="8"/>
      <c r="G89" s="8"/>
      <c r="H89" s="8"/>
      <c r="I89" s="93"/>
      <c r="J89" s="144"/>
    </row>
    <row r="90" spans="1:10" ht="15">
      <c r="A90" s="3"/>
      <c r="B90" s="72"/>
      <c r="C90" s="108" t="s">
        <v>4</v>
      </c>
      <c r="D90" s="8"/>
      <c r="E90" s="8"/>
      <c r="F90" s="109" t="str">
        <f>F13</f>
        <v>Přibice</v>
      </c>
      <c r="G90" s="8"/>
      <c r="H90" s="8"/>
      <c r="I90" s="95" t="s">
        <v>6</v>
      </c>
      <c r="J90" s="145">
        <f>IF(J13="","",J13)</f>
        <v>43272</v>
      </c>
    </row>
    <row r="91" spans="1:10" ht="15">
      <c r="A91" s="3"/>
      <c r="B91" s="72"/>
      <c r="C91" s="8"/>
      <c r="D91" s="8"/>
      <c r="E91" s="8"/>
      <c r="F91" s="8"/>
      <c r="G91" s="8"/>
      <c r="H91" s="8"/>
      <c r="I91" s="93"/>
      <c r="J91" s="144"/>
    </row>
    <row r="92" spans="1:10" ht="15">
      <c r="A92" s="3"/>
      <c r="B92" s="72"/>
      <c r="C92" s="108" t="s">
        <v>7</v>
      </c>
      <c r="D92" s="8"/>
      <c r="E92" s="8"/>
      <c r="F92" s="109" t="str">
        <f>E16</f>
        <v xml:space="preserve"> </v>
      </c>
      <c r="G92" s="8"/>
      <c r="H92" s="8"/>
      <c r="I92" s="95" t="s">
        <v>12</v>
      </c>
      <c r="J92" s="146" t="str">
        <f>E22</f>
        <v xml:space="preserve"> </v>
      </c>
    </row>
    <row r="93" spans="1:10" ht="15">
      <c r="A93" s="3"/>
      <c r="B93" s="72"/>
      <c r="C93" s="108" t="s">
        <v>10</v>
      </c>
      <c r="D93" s="8"/>
      <c r="E93" s="8"/>
      <c r="F93" s="109" t="str">
        <f>IF(E19="","",E19)</f>
        <v>Vyplň údaj</v>
      </c>
      <c r="G93" s="8"/>
      <c r="H93" s="8"/>
      <c r="I93" s="95" t="s">
        <v>13</v>
      </c>
      <c r="J93" s="146" t="str">
        <f>E25</f>
        <v xml:space="preserve"> </v>
      </c>
    </row>
    <row r="94" spans="1:10" ht="15">
      <c r="A94" s="3"/>
      <c r="B94" s="72"/>
      <c r="C94" s="8"/>
      <c r="D94" s="8"/>
      <c r="E94" s="8"/>
      <c r="F94" s="8"/>
      <c r="G94" s="8"/>
      <c r="H94" s="8"/>
      <c r="I94" s="93"/>
      <c r="J94" s="144"/>
    </row>
    <row r="95" spans="1:10" ht="15">
      <c r="A95" s="3"/>
      <c r="B95" s="72"/>
      <c r="C95" s="158" t="s">
        <v>38</v>
      </c>
      <c r="D95" s="159"/>
      <c r="E95" s="159"/>
      <c r="F95" s="159"/>
      <c r="G95" s="159"/>
      <c r="H95" s="159"/>
      <c r="I95" s="160"/>
      <c r="J95" s="161" t="s">
        <v>39</v>
      </c>
    </row>
    <row r="96" spans="1:10" ht="15">
      <c r="A96" s="3"/>
      <c r="B96" s="72"/>
      <c r="C96" s="8"/>
      <c r="D96" s="8"/>
      <c r="E96" s="8"/>
      <c r="F96" s="8"/>
      <c r="G96" s="8"/>
      <c r="H96" s="8"/>
      <c r="I96" s="93"/>
      <c r="J96" s="144"/>
    </row>
    <row r="97" spans="1:10" ht="15.75">
      <c r="A97" s="3"/>
      <c r="B97" s="72"/>
      <c r="C97" s="110" t="s">
        <v>40</v>
      </c>
      <c r="D97" s="8"/>
      <c r="E97" s="8"/>
      <c r="F97" s="8"/>
      <c r="G97" s="8"/>
      <c r="H97" s="8"/>
      <c r="I97" s="93"/>
      <c r="J97" s="147">
        <f>SUM(J100,J98)</f>
        <v>0</v>
      </c>
    </row>
    <row r="98" spans="1:10" ht="15">
      <c r="A98" s="42"/>
      <c r="B98" s="111"/>
      <c r="C98" s="112"/>
      <c r="D98" s="39" t="s">
        <v>41</v>
      </c>
      <c r="E98" s="40"/>
      <c r="F98" s="40"/>
      <c r="G98" s="40"/>
      <c r="H98" s="40"/>
      <c r="I98" s="41"/>
      <c r="J98" s="148">
        <f>SUM(J120)</f>
        <v>0</v>
      </c>
    </row>
    <row r="99" spans="1:10" ht="15">
      <c r="A99" s="46"/>
      <c r="B99" s="113"/>
      <c r="C99" s="114"/>
      <c r="D99" s="43" t="s">
        <v>96</v>
      </c>
      <c r="E99" s="44"/>
      <c r="F99" s="44"/>
      <c r="G99" s="44"/>
      <c r="H99" s="44"/>
      <c r="I99" s="45"/>
      <c r="J99" s="149">
        <f>SUM(J122)</f>
        <v>0</v>
      </c>
    </row>
    <row r="100" spans="1:10" ht="15">
      <c r="A100" s="42"/>
      <c r="B100" s="111"/>
      <c r="C100" s="112"/>
      <c r="D100" s="39" t="s">
        <v>42</v>
      </c>
      <c r="E100" s="40"/>
      <c r="F100" s="40"/>
      <c r="G100" s="40"/>
      <c r="H100" s="40"/>
      <c r="I100" s="41"/>
      <c r="J100" s="148">
        <f>SUM(J102,J101)</f>
        <v>0</v>
      </c>
    </row>
    <row r="101" spans="1:10" ht="15">
      <c r="A101" s="46"/>
      <c r="B101" s="113"/>
      <c r="C101" s="114"/>
      <c r="D101" s="43" t="s">
        <v>97</v>
      </c>
      <c r="E101" s="44"/>
      <c r="F101" s="44"/>
      <c r="G101" s="44"/>
      <c r="H101" s="44"/>
      <c r="I101" s="45"/>
      <c r="J101" s="149">
        <f>SUM(J145)</f>
        <v>0</v>
      </c>
    </row>
    <row r="102" spans="1:10" ht="15">
      <c r="A102" s="46"/>
      <c r="B102" s="113"/>
      <c r="C102" s="114"/>
      <c r="D102" s="43" t="s">
        <v>98</v>
      </c>
      <c r="E102" s="44"/>
      <c r="F102" s="44"/>
      <c r="G102" s="44"/>
      <c r="H102" s="44"/>
      <c r="I102" s="45"/>
      <c r="J102" s="149">
        <f>SUM(J155)</f>
        <v>0</v>
      </c>
    </row>
    <row r="103" spans="1:10" ht="15">
      <c r="A103" s="3"/>
      <c r="B103" s="115"/>
      <c r="C103" s="4"/>
      <c r="D103" s="4"/>
      <c r="E103" s="4"/>
      <c r="F103" s="4"/>
      <c r="G103" s="4"/>
      <c r="H103" s="4"/>
      <c r="I103" s="36"/>
      <c r="J103" s="150"/>
    </row>
    <row r="104" spans="2:10" ht="9" customHeight="1">
      <c r="B104" s="88"/>
      <c r="C104" s="77"/>
      <c r="D104" s="77"/>
      <c r="E104" s="77"/>
      <c r="F104" s="77"/>
      <c r="G104" s="77"/>
      <c r="H104" s="77"/>
      <c r="I104" s="90"/>
      <c r="J104" s="131"/>
    </row>
    <row r="105" spans="1:10" ht="15">
      <c r="A105" s="3"/>
      <c r="B105" s="116"/>
      <c r="C105" s="5"/>
      <c r="D105" s="5"/>
      <c r="E105" s="5"/>
      <c r="F105" s="5"/>
      <c r="G105" s="5"/>
      <c r="H105" s="5"/>
      <c r="I105" s="38"/>
      <c r="J105" s="151"/>
    </row>
    <row r="106" spans="1:10" ht="18">
      <c r="A106" s="3"/>
      <c r="B106" s="72"/>
      <c r="C106" s="107" t="s">
        <v>100</v>
      </c>
      <c r="D106" s="8"/>
      <c r="E106" s="8"/>
      <c r="F106" s="8"/>
      <c r="G106" s="8"/>
      <c r="H106" s="8"/>
      <c r="I106" s="93"/>
      <c r="J106" s="144"/>
    </row>
    <row r="107" spans="1:10" ht="15">
      <c r="A107" s="3"/>
      <c r="B107" s="72"/>
      <c r="C107" s="8"/>
      <c r="D107" s="8"/>
      <c r="E107" s="8"/>
      <c r="F107" s="8"/>
      <c r="G107" s="8"/>
      <c r="H107" s="8"/>
      <c r="I107" s="93"/>
      <c r="J107" s="144"/>
    </row>
    <row r="108" spans="1:10" ht="15">
      <c r="A108" s="3"/>
      <c r="B108" s="72"/>
      <c r="C108" s="108" t="s">
        <v>1</v>
      </c>
      <c r="D108" s="8"/>
      <c r="E108" s="8"/>
      <c r="F108" s="8"/>
      <c r="G108" s="8"/>
      <c r="H108" s="8"/>
      <c r="I108" s="93"/>
      <c r="J108" s="144"/>
    </row>
    <row r="109" spans="1:10" ht="15">
      <c r="A109" s="3"/>
      <c r="B109" s="72"/>
      <c r="C109" s="8"/>
      <c r="D109" s="8"/>
      <c r="E109" s="180" t="str">
        <f>E8</f>
        <v/>
      </c>
      <c r="F109" s="181"/>
      <c r="G109" s="181"/>
      <c r="H109" s="181"/>
      <c r="I109" s="93"/>
      <c r="J109" s="144"/>
    </row>
    <row r="110" spans="1:10" ht="15">
      <c r="A110" s="3"/>
      <c r="B110" s="72"/>
      <c r="C110" s="108" t="s">
        <v>36</v>
      </c>
      <c r="D110" s="8"/>
      <c r="E110" s="8"/>
      <c r="F110" s="8"/>
      <c r="G110" s="8"/>
      <c r="H110" s="8"/>
      <c r="I110" s="93"/>
      <c r="J110" s="144"/>
    </row>
    <row r="111" spans="1:10" ht="15">
      <c r="A111" s="3"/>
      <c r="B111" s="72"/>
      <c r="C111" s="8"/>
      <c r="D111" s="8"/>
      <c r="E111" s="178" t="str">
        <f>E10</f>
        <v>03220003b - Polyfunkční centrum - stavební objekt</v>
      </c>
      <c r="F111" s="179"/>
      <c r="G111" s="179"/>
      <c r="H111" s="179"/>
      <c r="I111" s="93"/>
      <c r="J111" s="144"/>
    </row>
    <row r="112" spans="1:10" ht="15">
      <c r="A112" s="3"/>
      <c r="B112" s="72"/>
      <c r="C112" s="8"/>
      <c r="D112" s="8"/>
      <c r="E112" s="8"/>
      <c r="F112" s="8"/>
      <c r="G112" s="8"/>
      <c r="H112" s="8"/>
      <c r="I112" s="93"/>
      <c r="J112" s="144"/>
    </row>
    <row r="113" spans="1:10" ht="15">
      <c r="A113" s="3"/>
      <c r="B113" s="72"/>
      <c r="C113" s="108" t="s">
        <v>4</v>
      </c>
      <c r="D113" s="8"/>
      <c r="E113" s="8"/>
      <c r="F113" s="109" t="str">
        <f>F13</f>
        <v>Přibice</v>
      </c>
      <c r="G113" s="8"/>
      <c r="H113" s="8"/>
      <c r="I113" s="95" t="s">
        <v>6</v>
      </c>
      <c r="J113" s="145">
        <v>43272</v>
      </c>
    </row>
    <row r="114" spans="1:10" ht="15">
      <c r="A114" s="3"/>
      <c r="B114" s="72"/>
      <c r="C114" s="8"/>
      <c r="D114" s="8"/>
      <c r="E114" s="8"/>
      <c r="F114" s="8"/>
      <c r="G114" s="8"/>
      <c r="H114" s="8"/>
      <c r="I114" s="93"/>
      <c r="J114" s="144"/>
    </row>
    <row r="115" spans="1:10" ht="15">
      <c r="A115" s="3"/>
      <c r="B115" s="72"/>
      <c r="C115" s="108" t="s">
        <v>7</v>
      </c>
      <c r="D115" s="8"/>
      <c r="E115" s="8"/>
      <c r="F115" s="109" t="str">
        <f>E16</f>
        <v xml:space="preserve"> </v>
      </c>
      <c r="G115" s="8"/>
      <c r="H115" s="8"/>
      <c r="I115" s="95" t="s">
        <v>12</v>
      </c>
      <c r="J115" s="146" t="str">
        <f>E22</f>
        <v xml:space="preserve"> </v>
      </c>
    </row>
    <row r="116" spans="1:10" ht="15">
      <c r="A116" s="3"/>
      <c r="B116" s="72"/>
      <c r="C116" s="108" t="s">
        <v>10</v>
      </c>
      <c r="D116" s="8"/>
      <c r="E116" s="8"/>
      <c r="F116" s="109" t="str">
        <f>IF(E19="","",E19)</f>
        <v>Vyplň údaj</v>
      </c>
      <c r="G116" s="8"/>
      <c r="H116" s="8"/>
      <c r="I116" s="95" t="s">
        <v>13</v>
      </c>
      <c r="J116" s="146" t="str">
        <f>E25</f>
        <v xml:space="preserve"> </v>
      </c>
    </row>
    <row r="117" spans="1:10" ht="15.75">
      <c r="A117" s="86"/>
      <c r="B117" s="88"/>
      <c r="C117" s="77"/>
      <c r="D117" s="77"/>
      <c r="E117" s="77"/>
      <c r="F117" s="77"/>
      <c r="G117" s="77"/>
      <c r="H117" s="77"/>
      <c r="I117" s="77"/>
      <c r="J117" s="131"/>
    </row>
    <row r="118" spans="1:10" ht="15.75">
      <c r="A118" s="86"/>
      <c r="B118" s="88"/>
      <c r="C118" s="9" t="s">
        <v>43</v>
      </c>
      <c r="D118" s="2"/>
      <c r="E118" s="2"/>
      <c r="F118" s="2"/>
      <c r="G118" s="2"/>
      <c r="H118" s="2"/>
      <c r="I118" s="25"/>
      <c r="J118" s="163">
        <f>SUM(J120,J144)</f>
        <v>0</v>
      </c>
    </row>
    <row r="119" spans="1:10" ht="15.75">
      <c r="A119" s="86"/>
      <c r="B119" s="88"/>
      <c r="C119" s="9"/>
      <c r="D119" s="2"/>
      <c r="E119" s="2"/>
      <c r="F119" s="2"/>
      <c r="G119" s="2"/>
      <c r="H119" s="2"/>
      <c r="I119" s="25"/>
      <c r="J119" s="163"/>
    </row>
    <row r="120" spans="1:10" ht="15.75">
      <c r="A120" s="86"/>
      <c r="B120" s="88"/>
      <c r="C120" s="48"/>
      <c r="D120" s="49" t="s">
        <v>34</v>
      </c>
      <c r="E120" s="50" t="s">
        <v>44</v>
      </c>
      <c r="F120" s="50" t="s">
        <v>45</v>
      </c>
      <c r="G120" s="48"/>
      <c r="H120" s="48"/>
      <c r="I120" s="51"/>
      <c r="J120" s="164">
        <f>SUM(J122)</f>
        <v>0</v>
      </c>
    </row>
    <row r="121" spans="1:10" ht="15.75">
      <c r="A121" s="86"/>
      <c r="B121" s="88"/>
      <c r="C121" s="48"/>
      <c r="D121" s="49"/>
      <c r="E121" s="50"/>
      <c r="F121" s="50"/>
      <c r="G121" s="48"/>
      <c r="H121" s="48"/>
      <c r="I121" s="51"/>
      <c r="J121" s="164"/>
    </row>
    <row r="122" spans="2:10" ht="15">
      <c r="B122" s="68"/>
      <c r="C122" s="53"/>
      <c r="D122" s="69" t="s">
        <v>34</v>
      </c>
      <c r="E122" s="70" t="s">
        <v>49</v>
      </c>
      <c r="F122" s="70" t="s">
        <v>54</v>
      </c>
      <c r="G122" s="53"/>
      <c r="H122" s="53"/>
      <c r="I122" s="71"/>
      <c r="J122" s="83">
        <f>SUM(J123,J127,J132,J136,J140,)</f>
        <v>0</v>
      </c>
    </row>
    <row r="123" spans="2:10" ht="21.75" customHeight="1">
      <c r="B123" s="72"/>
      <c r="C123" s="54" t="s">
        <v>55</v>
      </c>
      <c r="D123" s="54" t="s">
        <v>46</v>
      </c>
      <c r="E123" s="55" t="s">
        <v>56</v>
      </c>
      <c r="F123" s="56" t="s">
        <v>57</v>
      </c>
      <c r="G123" s="57" t="s">
        <v>58</v>
      </c>
      <c r="H123" s="58">
        <v>6.75</v>
      </c>
      <c r="I123" s="19"/>
      <c r="J123" s="84">
        <f>ROUND(I123*H123,2)</f>
        <v>0</v>
      </c>
    </row>
    <row r="124" spans="2:10" ht="15">
      <c r="B124" s="73"/>
      <c r="C124" s="59"/>
      <c r="D124" s="74" t="s">
        <v>47</v>
      </c>
      <c r="E124" s="75" t="s">
        <v>0</v>
      </c>
      <c r="F124" s="76" t="s">
        <v>60</v>
      </c>
      <c r="G124" s="77"/>
      <c r="H124" s="59">
        <v>6.75</v>
      </c>
      <c r="I124" s="78"/>
      <c r="J124" s="85"/>
    </row>
    <row r="125" spans="2:10" ht="15">
      <c r="B125" s="79"/>
      <c r="C125" s="60"/>
      <c r="D125" s="74" t="s">
        <v>47</v>
      </c>
      <c r="E125" s="80" t="s">
        <v>0</v>
      </c>
      <c r="F125" s="81" t="s">
        <v>48</v>
      </c>
      <c r="G125" s="60"/>
      <c r="H125" s="66">
        <v>6.75</v>
      </c>
      <c r="I125" s="82"/>
      <c r="J125" s="85"/>
    </row>
    <row r="126" spans="2:10" ht="15">
      <c r="B126" s="73"/>
      <c r="C126" s="59"/>
      <c r="D126" s="74"/>
      <c r="E126" s="75"/>
      <c r="F126" s="76"/>
      <c r="G126" s="59"/>
      <c r="H126" s="67"/>
      <c r="I126" s="78"/>
      <c r="J126" s="85"/>
    </row>
    <row r="127" spans="2:10" ht="24.75" customHeight="1">
      <c r="B127" s="73"/>
      <c r="C127" s="14" t="s">
        <v>61</v>
      </c>
      <c r="D127" s="14" t="s">
        <v>46</v>
      </c>
      <c r="E127" s="15" t="s">
        <v>62</v>
      </c>
      <c r="F127" s="16" t="s">
        <v>63</v>
      </c>
      <c r="G127" s="17" t="s">
        <v>50</v>
      </c>
      <c r="H127" s="18">
        <v>24.75</v>
      </c>
      <c r="I127" s="19"/>
      <c r="J127" s="152">
        <f>ROUND(I127*H127,2)</f>
        <v>0</v>
      </c>
    </row>
    <row r="128" spans="2:10" ht="15">
      <c r="B128" s="73"/>
      <c r="C128" s="117"/>
      <c r="D128" s="74" t="s">
        <v>47</v>
      </c>
      <c r="E128" s="118" t="s">
        <v>0</v>
      </c>
      <c r="F128" s="119" t="s">
        <v>64</v>
      </c>
      <c r="G128" s="117"/>
      <c r="H128" s="118" t="s">
        <v>0</v>
      </c>
      <c r="I128" s="120"/>
      <c r="J128" s="153"/>
    </row>
    <row r="129" spans="2:10" ht="15">
      <c r="B129" s="73"/>
      <c r="C129" s="59"/>
      <c r="D129" s="74" t="s">
        <v>47</v>
      </c>
      <c r="E129" s="75" t="s">
        <v>0</v>
      </c>
      <c r="F129" s="76" t="s">
        <v>65</v>
      </c>
      <c r="G129" s="59"/>
      <c r="H129" s="67">
        <f>(0.75+1*2)*9</f>
        <v>24.75</v>
      </c>
      <c r="I129" s="78"/>
      <c r="J129" s="85"/>
    </row>
    <row r="130" spans="2:10" ht="15">
      <c r="B130" s="73"/>
      <c r="C130" s="21"/>
      <c r="D130" s="121" t="s">
        <v>47</v>
      </c>
      <c r="E130" s="122" t="s">
        <v>0</v>
      </c>
      <c r="F130" s="123" t="s">
        <v>48</v>
      </c>
      <c r="G130" s="21"/>
      <c r="H130" s="124">
        <v>24.75</v>
      </c>
      <c r="I130" s="125"/>
      <c r="J130" s="154"/>
    </row>
    <row r="131" spans="2:10" ht="15">
      <c r="B131" s="73"/>
      <c r="C131" s="21"/>
      <c r="D131" s="121"/>
      <c r="E131" s="122"/>
      <c r="F131" s="123"/>
      <c r="G131" s="21"/>
      <c r="H131" s="124"/>
      <c r="I131" s="125"/>
      <c r="J131" s="154"/>
    </row>
    <row r="132" spans="2:10" ht="24">
      <c r="B132" s="73"/>
      <c r="C132" s="14" t="s">
        <v>66</v>
      </c>
      <c r="D132" s="14" t="s">
        <v>46</v>
      </c>
      <c r="E132" s="15" t="s">
        <v>67</v>
      </c>
      <c r="F132" s="16" t="s">
        <v>68</v>
      </c>
      <c r="G132" s="17" t="s">
        <v>50</v>
      </c>
      <c r="H132" s="18">
        <v>24.75</v>
      </c>
      <c r="I132" s="19"/>
      <c r="J132" s="152">
        <f>ROUND(I132*H132,2)</f>
        <v>0</v>
      </c>
    </row>
    <row r="133" spans="2:10" ht="15">
      <c r="B133" s="73"/>
      <c r="C133" s="59"/>
      <c r="D133" s="74" t="s">
        <v>47</v>
      </c>
      <c r="E133" s="75" t="s">
        <v>0</v>
      </c>
      <c r="F133" s="76" t="s">
        <v>65</v>
      </c>
      <c r="G133" s="59"/>
      <c r="H133" s="67">
        <v>24.75</v>
      </c>
      <c r="I133" s="78"/>
      <c r="J133" s="85"/>
    </row>
    <row r="134" spans="2:10" ht="15">
      <c r="B134" s="73"/>
      <c r="C134" s="60"/>
      <c r="D134" s="74" t="s">
        <v>47</v>
      </c>
      <c r="E134" s="80" t="s">
        <v>0</v>
      </c>
      <c r="F134" s="81" t="s">
        <v>48</v>
      </c>
      <c r="G134" s="60"/>
      <c r="H134" s="66">
        <v>24.75</v>
      </c>
      <c r="I134" s="82"/>
      <c r="J134" s="168"/>
    </row>
    <row r="135" spans="2:10" ht="15">
      <c r="B135" s="73"/>
      <c r="C135" s="59"/>
      <c r="D135" s="74"/>
      <c r="E135" s="75"/>
      <c r="F135" s="76"/>
      <c r="G135" s="59"/>
      <c r="H135" s="67"/>
      <c r="I135" s="78"/>
      <c r="J135" s="85"/>
    </row>
    <row r="136" spans="2:10" ht="24">
      <c r="B136" s="73"/>
      <c r="C136" s="14" t="s">
        <v>69</v>
      </c>
      <c r="D136" s="14" t="s">
        <v>46</v>
      </c>
      <c r="E136" s="15" t="s">
        <v>70</v>
      </c>
      <c r="F136" s="16" t="s">
        <v>71</v>
      </c>
      <c r="G136" s="17" t="s">
        <v>58</v>
      </c>
      <c r="H136" s="18">
        <v>8.85</v>
      </c>
      <c r="I136" s="19"/>
      <c r="J136" s="152">
        <f>ROUND(I136*H136,2)</f>
        <v>0</v>
      </c>
    </row>
    <row r="137" spans="2:10" ht="15">
      <c r="B137" s="73"/>
      <c r="C137" s="59"/>
      <c r="D137" s="74" t="s">
        <v>47</v>
      </c>
      <c r="E137" s="75" t="s">
        <v>0</v>
      </c>
      <c r="F137" s="76" t="s">
        <v>59</v>
      </c>
      <c r="G137" s="59"/>
      <c r="H137" s="67">
        <f>1.5*2.95*2</f>
        <v>8.850000000000001</v>
      </c>
      <c r="I137" s="78"/>
      <c r="J137" s="85"/>
    </row>
    <row r="138" spans="2:10" ht="15">
      <c r="B138" s="73"/>
      <c r="C138" s="60"/>
      <c r="D138" s="74" t="s">
        <v>47</v>
      </c>
      <c r="E138" s="80" t="s">
        <v>0</v>
      </c>
      <c r="F138" s="81" t="s">
        <v>48</v>
      </c>
      <c r="G138" s="60"/>
      <c r="H138" s="66">
        <v>8.85</v>
      </c>
      <c r="I138" s="82"/>
      <c r="J138" s="168"/>
    </row>
    <row r="139" spans="2:10" ht="15">
      <c r="B139" s="73"/>
      <c r="C139" s="59"/>
      <c r="D139" s="74"/>
      <c r="E139" s="75"/>
      <c r="F139" s="76"/>
      <c r="G139" s="59"/>
      <c r="H139" s="67"/>
      <c r="I139" s="78"/>
      <c r="J139" s="85"/>
    </row>
    <row r="140" spans="2:10" ht="24">
      <c r="B140" s="73"/>
      <c r="C140" s="14" t="s">
        <v>72</v>
      </c>
      <c r="D140" s="14" t="s">
        <v>46</v>
      </c>
      <c r="E140" s="15" t="s">
        <v>73</v>
      </c>
      <c r="F140" s="16" t="s">
        <v>74</v>
      </c>
      <c r="G140" s="17" t="s">
        <v>58</v>
      </c>
      <c r="H140" s="18">
        <v>0.66</v>
      </c>
      <c r="I140" s="19"/>
      <c r="J140" s="152">
        <f>ROUND(I140*H140,2)</f>
        <v>0</v>
      </c>
    </row>
    <row r="141" spans="2:10" ht="15">
      <c r="B141" s="73"/>
      <c r="C141" s="117"/>
      <c r="D141" s="74" t="s">
        <v>47</v>
      </c>
      <c r="E141" s="118" t="s">
        <v>0</v>
      </c>
      <c r="F141" s="119" t="s">
        <v>75</v>
      </c>
      <c r="G141" s="117"/>
      <c r="H141" s="118" t="s">
        <v>0</v>
      </c>
      <c r="I141" s="120"/>
      <c r="J141" s="153"/>
    </row>
    <row r="142" spans="2:10" ht="15">
      <c r="B142" s="73"/>
      <c r="C142" s="59"/>
      <c r="D142" s="74" t="s">
        <v>47</v>
      </c>
      <c r="E142" s="75" t="s">
        <v>0</v>
      </c>
      <c r="F142" s="167" t="s">
        <v>104</v>
      </c>
      <c r="G142" s="59"/>
      <c r="H142" s="67">
        <f>(0.75)*2*0.44</f>
        <v>0.66</v>
      </c>
      <c r="I142" s="78"/>
      <c r="J142" s="85"/>
    </row>
    <row r="143" spans="2:10" ht="15" customHeight="1">
      <c r="B143" s="73"/>
      <c r="C143" s="60"/>
      <c r="D143" s="74" t="s">
        <v>47</v>
      </c>
      <c r="E143" s="80" t="s">
        <v>0</v>
      </c>
      <c r="F143" s="81" t="s">
        <v>48</v>
      </c>
      <c r="G143" s="60"/>
      <c r="H143" s="66">
        <v>0.66</v>
      </c>
      <c r="I143" s="82"/>
      <c r="J143" s="168"/>
    </row>
    <row r="144" spans="2:10" ht="25.5" customHeight="1">
      <c r="B144" s="47"/>
      <c r="C144" s="48"/>
      <c r="D144" s="49" t="s">
        <v>34</v>
      </c>
      <c r="E144" s="50" t="s">
        <v>52</v>
      </c>
      <c r="F144" s="50" t="s">
        <v>53</v>
      </c>
      <c r="G144" s="48"/>
      <c r="H144" s="48"/>
      <c r="I144" s="51"/>
      <c r="J144" s="52">
        <f>SUM(J145,J155)</f>
        <v>0</v>
      </c>
    </row>
    <row r="145" spans="2:10" ht="21.75" customHeight="1">
      <c r="B145" s="73"/>
      <c r="C145" s="53"/>
      <c r="D145" s="69" t="s">
        <v>34</v>
      </c>
      <c r="E145" s="70" t="s">
        <v>76</v>
      </c>
      <c r="F145" s="70" t="s">
        <v>77</v>
      </c>
      <c r="G145" s="53"/>
      <c r="H145" s="53"/>
      <c r="I145" s="71"/>
      <c r="J145" s="83">
        <f>SUM(J146,J148,J150,J152)</f>
        <v>0</v>
      </c>
    </row>
    <row r="146" spans="2:10" ht="24">
      <c r="B146" s="73"/>
      <c r="C146" s="166" t="s">
        <v>78</v>
      </c>
      <c r="D146" s="14" t="s">
        <v>46</v>
      </c>
      <c r="E146" s="15" t="s">
        <v>79</v>
      </c>
      <c r="F146" s="16" t="s">
        <v>80</v>
      </c>
      <c r="G146" s="17" t="s">
        <v>58</v>
      </c>
      <c r="H146" s="18">
        <v>1</v>
      </c>
      <c r="I146" s="165"/>
      <c r="J146" s="152">
        <f>ROUND(I146*H146,2)</f>
        <v>0</v>
      </c>
    </row>
    <row r="147" spans="2:10" ht="15">
      <c r="B147" s="73"/>
      <c r="C147" s="20"/>
      <c r="D147" s="121" t="s">
        <v>47</v>
      </c>
      <c r="E147" s="126" t="s">
        <v>0</v>
      </c>
      <c r="F147" s="127" t="s">
        <v>35</v>
      </c>
      <c r="G147" s="20"/>
      <c r="H147" s="128">
        <v>1</v>
      </c>
      <c r="I147" s="129"/>
      <c r="J147" s="155"/>
    </row>
    <row r="148" spans="2:10" ht="24">
      <c r="B148" s="73"/>
      <c r="C148" s="14" t="s">
        <v>81</v>
      </c>
      <c r="D148" s="14" t="s">
        <v>46</v>
      </c>
      <c r="E148" s="15" t="s">
        <v>82</v>
      </c>
      <c r="F148" s="16" t="s">
        <v>83</v>
      </c>
      <c r="G148" s="17" t="s">
        <v>58</v>
      </c>
      <c r="H148" s="18">
        <v>1</v>
      </c>
      <c r="I148" s="19"/>
      <c r="J148" s="152">
        <f>ROUND(I148*H148,2)</f>
        <v>0</v>
      </c>
    </row>
    <row r="149" spans="2:10" ht="15">
      <c r="B149" s="73"/>
      <c r="C149" s="20"/>
      <c r="D149" s="121" t="s">
        <v>47</v>
      </c>
      <c r="E149" s="126" t="s">
        <v>0</v>
      </c>
      <c r="F149" s="127" t="s">
        <v>35</v>
      </c>
      <c r="G149" s="20"/>
      <c r="H149" s="128">
        <v>1</v>
      </c>
      <c r="I149" s="129"/>
      <c r="J149" s="155"/>
    </row>
    <row r="150" spans="2:10" ht="24">
      <c r="B150" s="88"/>
      <c r="C150" s="14" t="s">
        <v>84</v>
      </c>
      <c r="D150" s="14" t="s">
        <v>46</v>
      </c>
      <c r="E150" s="15" t="s">
        <v>85</v>
      </c>
      <c r="F150" s="16" t="s">
        <v>86</v>
      </c>
      <c r="G150" s="17" t="s">
        <v>58</v>
      </c>
      <c r="H150" s="18">
        <v>1</v>
      </c>
      <c r="I150" s="19"/>
      <c r="J150" s="152">
        <f>ROUND(I150*H150,2)</f>
        <v>0</v>
      </c>
    </row>
    <row r="151" spans="2:10" ht="15">
      <c r="B151" s="88"/>
      <c r="C151" s="20"/>
      <c r="D151" s="121" t="s">
        <v>47</v>
      </c>
      <c r="E151" s="126" t="s">
        <v>0</v>
      </c>
      <c r="F151" s="127" t="s">
        <v>35</v>
      </c>
      <c r="G151" s="20"/>
      <c r="H151" s="128">
        <v>1</v>
      </c>
      <c r="I151" s="129"/>
      <c r="J151" s="155"/>
    </row>
    <row r="152" spans="2:10" ht="48">
      <c r="B152" s="88"/>
      <c r="C152" s="14" t="s">
        <v>87</v>
      </c>
      <c r="D152" s="14" t="s">
        <v>46</v>
      </c>
      <c r="E152" s="15" t="s">
        <v>88</v>
      </c>
      <c r="F152" s="16" t="s">
        <v>89</v>
      </c>
      <c r="G152" s="17" t="s">
        <v>58</v>
      </c>
      <c r="H152" s="18">
        <v>6.75</v>
      </c>
      <c r="I152" s="19"/>
      <c r="J152" s="152">
        <f>ROUND(I152*H152,2)</f>
        <v>0</v>
      </c>
    </row>
    <row r="153" spans="2:10" ht="15">
      <c r="B153" s="88"/>
      <c r="C153" s="59"/>
      <c r="D153" s="74" t="s">
        <v>47</v>
      </c>
      <c r="E153" s="75" t="s">
        <v>0</v>
      </c>
      <c r="F153" s="76" t="s">
        <v>90</v>
      </c>
      <c r="G153" s="59"/>
      <c r="H153" s="67"/>
      <c r="I153" s="78"/>
      <c r="J153" s="85"/>
    </row>
    <row r="154" spans="2:10" ht="15">
      <c r="B154" s="88"/>
      <c r="C154" s="60"/>
      <c r="D154" s="74" t="s">
        <v>47</v>
      </c>
      <c r="E154" s="80" t="s">
        <v>0</v>
      </c>
      <c r="F154" s="81" t="s">
        <v>48</v>
      </c>
      <c r="G154" s="60"/>
      <c r="H154" s="66">
        <v>6.75</v>
      </c>
      <c r="I154" s="82"/>
      <c r="J154" s="168"/>
    </row>
    <row r="155" spans="2:10" ht="15">
      <c r="B155" s="88"/>
      <c r="C155" s="10"/>
      <c r="D155" s="11" t="s">
        <v>34</v>
      </c>
      <c r="E155" s="13" t="s">
        <v>102</v>
      </c>
      <c r="F155" s="13" t="s">
        <v>103</v>
      </c>
      <c r="G155" s="10"/>
      <c r="H155" s="10"/>
      <c r="I155" s="12"/>
      <c r="J155" s="169">
        <f>SUM(J156)</f>
        <v>0</v>
      </c>
    </row>
    <row r="156" spans="2:10" ht="24">
      <c r="B156" s="72"/>
      <c r="C156" s="14" t="s">
        <v>91</v>
      </c>
      <c r="D156" s="14" t="s">
        <v>46</v>
      </c>
      <c r="E156" s="15" t="s">
        <v>92</v>
      </c>
      <c r="F156" s="16" t="s">
        <v>93</v>
      </c>
      <c r="G156" s="17" t="s">
        <v>51</v>
      </c>
      <c r="H156" s="18">
        <v>1</v>
      </c>
      <c r="I156" s="19"/>
      <c r="J156" s="152">
        <f>ROUND(I156*H156,2)</f>
        <v>0</v>
      </c>
    </row>
    <row r="157" spans="2:10" ht="15">
      <c r="B157" s="170"/>
      <c r="C157" s="171"/>
      <c r="D157" s="172" t="s">
        <v>47</v>
      </c>
      <c r="E157" s="173" t="s">
        <v>0</v>
      </c>
      <c r="F157" s="174" t="s">
        <v>94</v>
      </c>
      <c r="G157" s="171"/>
      <c r="H157" s="175">
        <v>1</v>
      </c>
      <c r="I157" s="176"/>
      <c r="J157" s="177"/>
    </row>
  </sheetData>
  <sheetProtection sheet="1" objects="1" scenarios="1"/>
  <mergeCells count="8">
    <mergeCell ref="E88:H88"/>
    <mergeCell ref="E109:H109"/>
    <mergeCell ref="E111:H111"/>
    <mergeCell ref="E8:H8"/>
    <mergeCell ref="E10:H10"/>
    <mergeCell ref="E19:H19"/>
    <mergeCell ref="E28:H28"/>
    <mergeCell ref="E86:H8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2019-06-18T07:59:42Z</dcterms:modified>
  <cp:category/>
  <cp:version/>
  <cp:contentType/>
  <cp:contentStatus/>
</cp:coreProperties>
</file>