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0" windowWidth="28890" windowHeight="14475" tabRatio="735" activeTab="1"/>
  </bookViews>
  <sheets>
    <sheet name="Pokyny pro vyplnění" sheetId="11" r:id="rId1"/>
    <sheet name="Stavba" sheetId="1" r:id="rId2"/>
    <sheet name="VzorPolozky" sheetId="10" state="hidden" r:id="rId3"/>
    <sheet name="01 D.1.1.04 Pol" sheetId="12" r:id="rId4"/>
    <sheet name="01 D.1.4.01 Pol" sheetId="13" r:id="rId5"/>
    <sheet name="01 D.1.4.01 P1" sheetId="14" r:id="rId6"/>
    <sheet name="01 D.1.4.02 Pol" sheetId="15" r:id="rId7"/>
    <sheet name="01 D.1.4.03 Pol" sheetId="16" r:id="rId8"/>
    <sheet name="01 D.1.4.04 Pol" sheetId="17" r:id="rId9"/>
    <sheet name="01 D.1.4.05 Pol" sheetId="18" r:id="rId10"/>
    <sheet name="01 D.1.4.07 Pol" sheetId="19" r:id="rId11"/>
    <sheet name="01 D.1.4.07 P1" sheetId="20" r:id="rId12"/>
    <sheet name="01 D.1.4.08 Pol" sheetId="21" r:id="rId13"/>
    <sheet name="01 D.1.4.10 Pol" sheetId="22" r:id="rId14"/>
    <sheet name="01 VRN Pol" sheetId="23" r:id="rId15"/>
    <sheet name="02 PS01 Pol" sheetId="24" r:id="rId16"/>
  </sheets>
  <externalReferences>
    <externalReference r:id="rId17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D.1.1.04 Pol'!$1:$7</definedName>
    <definedName name="_xlnm.Print_Titles" localSheetId="5">'01 D.1.4.01 P1'!$1:$7</definedName>
    <definedName name="_xlnm.Print_Titles" localSheetId="4">'01 D.1.4.01 Pol'!$1:$7</definedName>
    <definedName name="_xlnm.Print_Titles" localSheetId="6">'01 D.1.4.02 Pol'!$1:$7</definedName>
    <definedName name="_xlnm.Print_Titles" localSheetId="7">'01 D.1.4.03 Pol'!$1:$7</definedName>
    <definedName name="_xlnm.Print_Titles" localSheetId="8">'01 D.1.4.04 Pol'!$1:$7</definedName>
    <definedName name="_xlnm.Print_Titles" localSheetId="9">'01 D.1.4.05 Pol'!$1:$7</definedName>
    <definedName name="_xlnm.Print_Titles" localSheetId="11">'01 D.1.4.07 P1'!$1:$7</definedName>
    <definedName name="_xlnm.Print_Titles" localSheetId="10">'01 D.1.4.07 Pol'!$1:$7</definedName>
    <definedName name="_xlnm.Print_Titles" localSheetId="12">'01 D.1.4.08 Pol'!$1:$7</definedName>
    <definedName name="_xlnm.Print_Titles" localSheetId="13">'01 D.1.4.10 Pol'!$1:$7</definedName>
    <definedName name="_xlnm.Print_Titles" localSheetId="14">'01 VRN Pol'!$1:$7</definedName>
    <definedName name="_xlnm.Print_Titles" localSheetId="15">'02 PS01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D.1.1.04 Pol'!$A$1:$W$1572</definedName>
    <definedName name="_xlnm.Print_Area" localSheetId="5">'01 D.1.4.01 P1'!$A$1:$W$114</definedName>
    <definedName name="_xlnm.Print_Area" localSheetId="4">'01 D.1.4.01 Pol'!$A$1:$W$287</definedName>
    <definedName name="_xlnm.Print_Area" localSheetId="6">'01 D.1.4.02 Pol'!$A$1:$W$70</definedName>
    <definedName name="_xlnm.Print_Area" localSheetId="7">'01 D.1.4.03 Pol'!$A$1:$W$174</definedName>
    <definedName name="_xlnm.Print_Area" localSheetId="8">'01 D.1.4.04 Pol'!$A$1:$W$189</definedName>
    <definedName name="_xlnm.Print_Area" localSheetId="9">'01 D.1.4.05 Pol'!$A$1:$W$73</definedName>
    <definedName name="_xlnm.Print_Area" localSheetId="11">'01 D.1.4.07 P1'!$A$1:$W$32</definedName>
    <definedName name="_xlnm.Print_Area" localSheetId="10">'01 D.1.4.07 Pol'!$A$1:$W$187</definedName>
    <definedName name="_xlnm.Print_Area" localSheetId="12">'01 D.1.4.08 Pol'!$A$1:$W$126</definedName>
    <definedName name="_xlnm.Print_Area" localSheetId="13">'01 D.1.4.10 Pol'!$A$1:$W$26</definedName>
    <definedName name="_xlnm.Print_Area" localSheetId="14">'01 VRN Pol'!$A$1:$W$65</definedName>
    <definedName name="_xlnm.Print_Area" localSheetId="15">'02 PS01 Pol'!$A$1:$W$22</definedName>
    <definedName name="_xlnm.Print_Area" localSheetId="1">Stavba!$A$1:$J$158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40" i="15" l="1"/>
  <c r="V41" i="15"/>
  <c r="V42" i="15"/>
  <c r="V43" i="15"/>
  <c r="V44" i="15"/>
  <c r="V45" i="15"/>
  <c r="V46" i="15"/>
  <c r="V47" i="15"/>
  <c r="V48" i="15"/>
  <c r="BA20" i="15"/>
  <c r="BA10" i="15"/>
  <c r="BA48" i="14" l="1"/>
  <c r="BA28" i="14"/>
  <c r="BA15" i="14"/>
  <c r="BA10" i="14"/>
  <c r="BA85" i="13" l="1"/>
  <c r="BA44" i="13"/>
  <c r="V9" i="12" l="1"/>
  <c r="V8" i="12" s="1"/>
  <c r="Q9" i="12"/>
  <c r="Q8" i="12" s="1"/>
  <c r="O9" i="12"/>
  <c r="O8" i="12" s="1"/>
  <c r="M9" i="12"/>
  <c r="M8" i="12" s="1"/>
  <c r="K9" i="12"/>
  <c r="K8" i="12" s="1"/>
  <c r="I9" i="12"/>
  <c r="I8" i="12" s="1"/>
  <c r="G8" i="12"/>
  <c r="I80" i="1" s="1"/>
  <c r="G54" i="1"/>
  <c r="BA19" i="24"/>
  <c r="BA16" i="24"/>
  <c r="BA13" i="24"/>
  <c r="BA10" i="24"/>
  <c r="V8" i="24"/>
  <c r="G9" i="24"/>
  <c r="G8" i="24" s="1"/>
  <c r="I9" i="24"/>
  <c r="I8" i="24"/>
  <c r="K9" i="24"/>
  <c r="K8" i="24" s="1"/>
  <c r="M9" i="24"/>
  <c r="M8" i="24" s="1"/>
  <c r="O9" i="24"/>
  <c r="O8" i="24" s="1"/>
  <c r="Q9" i="24"/>
  <c r="Q8" i="24" s="1"/>
  <c r="V9" i="24"/>
  <c r="K11" i="24"/>
  <c r="G12" i="24"/>
  <c r="G11" i="24" s="1"/>
  <c r="I129" i="1" s="1"/>
  <c r="I12" i="24"/>
  <c r="I11" i="24" s="1"/>
  <c r="K12" i="24"/>
  <c r="M12" i="24"/>
  <c r="M11" i="24" s="1"/>
  <c r="O12" i="24"/>
  <c r="O11" i="24" s="1"/>
  <c r="Q12" i="24"/>
  <c r="Q11" i="24"/>
  <c r="V12" i="24"/>
  <c r="V11" i="24" s="1"/>
  <c r="V14" i="24"/>
  <c r="G15" i="24"/>
  <c r="G14" i="24" s="1"/>
  <c r="I15" i="24"/>
  <c r="I14" i="24"/>
  <c r="K15" i="24"/>
  <c r="K14" i="24" s="1"/>
  <c r="M15" i="24"/>
  <c r="M14" i="24" s="1"/>
  <c r="O15" i="24"/>
  <c r="O14" i="24" s="1"/>
  <c r="Q15" i="24"/>
  <c r="Q14" i="24" s="1"/>
  <c r="V15" i="24"/>
  <c r="K17" i="24"/>
  <c r="G18" i="24"/>
  <c r="G17" i="24" s="1"/>
  <c r="I152" i="1" s="1"/>
  <c r="I18" i="24"/>
  <c r="I17" i="24" s="1"/>
  <c r="K18" i="24"/>
  <c r="M18" i="24"/>
  <c r="M17" i="24" s="1"/>
  <c r="O18" i="24"/>
  <c r="O17" i="24" s="1"/>
  <c r="Q18" i="24"/>
  <c r="Q17" i="24"/>
  <c r="V18" i="24"/>
  <c r="V17" i="24" s="1"/>
  <c r="AF21" i="24"/>
  <c r="G53" i="1" s="1"/>
  <c r="BA62" i="23"/>
  <c r="BA58" i="23"/>
  <c r="BA54" i="23"/>
  <c r="BA52" i="23"/>
  <c r="BA49" i="23"/>
  <c r="BA47" i="23"/>
  <c r="BA45" i="23"/>
  <c r="BA43" i="23"/>
  <c r="BA41" i="23"/>
  <c r="BA39" i="23"/>
  <c r="BA37" i="23"/>
  <c r="BA35" i="23"/>
  <c r="BA33" i="23"/>
  <c r="BA31" i="23"/>
  <c r="BA24" i="23"/>
  <c r="BA22" i="23"/>
  <c r="BA19" i="23"/>
  <c r="BA17" i="23"/>
  <c r="G9" i="23"/>
  <c r="I9" i="23"/>
  <c r="I8" i="23" s="1"/>
  <c r="K9" i="23"/>
  <c r="M9" i="23"/>
  <c r="O9" i="23"/>
  <c r="O8" i="23" s="1"/>
  <c r="Q9" i="23"/>
  <c r="V9" i="23"/>
  <c r="G10" i="23"/>
  <c r="G8" i="23" s="1"/>
  <c r="I10" i="23"/>
  <c r="K10" i="23"/>
  <c r="O10" i="23"/>
  <c r="Q10" i="23"/>
  <c r="V10" i="23"/>
  <c r="V8" i="23" s="1"/>
  <c r="G11" i="23"/>
  <c r="I11" i="23"/>
  <c r="K11" i="23"/>
  <c r="K8" i="23" s="1"/>
  <c r="M11" i="23"/>
  <c r="O11" i="23"/>
  <c r="Q11" i="23"/>
  <c r="V11" i="23"/>
  <c r="G12" i="23"/>
  <c r="M12" i="23" s="1"/>
  <c r="I12" i="23"/>
  <c r="K12" i="23"/>
  <c r="O12" i="23"/>
  <c r="Q12" i="23"/>
  <c r="Q8" i="23" s="1"/>
  <c r="V12" i="23"/>
  <c r="G13" i="23"/>
  <c r="M13" i="23" s="1"/>
  <c r="I13" i="23"/>
  <c r="K13" i="23"/>
  <c r="O13" i="23"/>
  <c r="Q13" i="23"/>
  <c r="V13" i="23"/>
  <c r="G14" i="23"/>
  <c r="M14" i="23"/>
  <c r="I14" i="23"/>
  <c r="K14" i="23"/>
  <c r="O14" i="23"/>
  <c r="Q14" i="23"/>
  <c r="V14" i="23"/>
  <c r="G16" i="23"/>
  <c r="I16" i="23"/>
  <c r="K16" i="23"/>
  <c r="M16" i="23"/>
  <c r="O16" i="23"/>
  <c r="Q16" i="23"/>
  <c r="V16" i="23"/>
  <c r="G18" i="23"/>
  <c r="M18" i="23" s="1"/>
  <c r="I18" i="23"/>
  <c r="K18" i="23"/>
  <c r="O18" i="23"/>
  <c r="Q18" i="23"/>
  <c r="V18" i="23"/>
  <c r="G20" i="23"/>
  <c r="M20" i="23" s="1"/>
  <c r="I20" i="23"/>
  <c r="K20" i="23"/>
  <c r="O20" i="23"/>
  <c r="Q20" i="23"/>
  <c r="V20" i="23"/>
  <c r="G21" i="23"/>
  <c r="M21" i="23"/>
  <c r="I21" i="23"/>
  <c r="K21" i="23"/>
  <c r="O21" i="23"/>
  <c r="Q21" i="23"/>
  <c r="V21" i="23"/>
  <c r="G23" i="23"/>
  <c r="I23" i="23"/>
  <c r="K23" i="23"/>
  <c r="M23" i="23"/>
  <c r="O23" i="23"/>
  <c r="Q23" i="23"/>
  <c r="V23" i="23"/>
  <c r="G26" i="23"/>
  <c r="I26" i="23"/>
  <c r="I25" i="23" s="1"/>
  <c r="K26" i="23"/>
  <c r="K25" i="23" s="1"/>
  <c r="M26" i="23"/>
  <c r="O26" i="23"/>
  <c r="Q26" i="23"/>
  <c r="V26" i="23"/>
  <c r="G28" i="23"/>
  <c r="I28" i="23"/>
  <c r="K28" i="23"/>
  <c r="O28" i="23"/>
  <c r="O25" i="23" s="1"/>
  <c r="Q28" i="23"/>
  <c r="V28" i="23"/>
  <c r="G30" i="23"/>
  <c r="I30" i="23"/>
  <c r="K30" i="23"/>
  <c r="M30" i="23"/>
  <c r="O30" i="23"/>
  <c r="Q30" i="23"/>
  <c r="V30" i="23"/>
  <c r="G32" i="23"/>
  <c r="M32" i="23" s="1"/>
  <c r="M25" i="23" s="1"/>
  <c r="I32" i="23"/>
  <c r="K32" i="23"/>
  <c r="O32" i="23"/>
  <c r="Q32" i="23"/>
  <c r="Q25" i="23" s="1"/>
  <c r="V32" i="23"/>
  <c r="G34" i="23"/>
  <c r="I34" i="23"/>
  <c r="K34" i="23"/>
  <c r="M34" i="23"/>
  <c r="O34" i="23"/>
  <c r="Q34" i="23"/>
  <c r="V34" i="23"/>
  <c r="G36" i="23"/>
  <c r="M36" i="23" s="1"/>
  <c r="I36" i="23"/>
  <c r="K36" i="23"/>
  <c r="O36" i="23"/>
  <c r="Q36" i="23"/>
  <c r="V36" i="23"/>
  <c r="V25" i="23" s="1"/>
  <c r="G38" i="23"/>
  <c r="I38" i="23"/>
  <c r="K38" i="23"/>
  <c r="M38" i="23"/>
  <c r="O38" i="23"/>
  <c r="Q38" i="23"/>
  <c r="V38" i="23"/>
  <c r="G40" i="23"/>
  <c r="M40" i="23" s="1"/>
  <c r="I40" i="23"/>
  <c r="K40" i="23"/>
  <c r="O40" i="23"/>
  <c r="Q40" i="23"/>
  <c r="V40" i="23"/>
  <c r="G42" i="23"/>
  <c r="I42" i="23"/>
  <c r="K42" i="23"/>
  <c r="M42" i="23"/>
  <c r="O42" i="23"/>
  <c r="Q42" i="23"/>
  <c r="V42" i="23"/>
  <c r="G44" i="23"/>
  <c r="M44" i="23" s="1"/>
  <c r="I44" i="23"/>
  <c r="K44" i="23"/>
  <c r="O44" i="23"/>
  <c r="Q44" i="23"/>
  <c r="V44" i="23"/>
  <c r="G46" i="23"/>
  <c r="I46" i="23"/>
  <c r="K46" i="23"/>
  <c r="M46" i="23"/>
  <c r="O46" i="23"/>
  <c r="Q46" i="23"/>
  <c r="V46" i="23"/>
  <c r="G48" i="23"/>
  <c r="M48" i="23" s="1"/>
  <c r="I48" i="23"/>
  <c r="K48" i="23"/>
  <c r="O48" i="23"/>
  <c r="Q48" i="23"/>
  <c r="V48" i="23"/>
  <c r="G50" i="23"/>
  <c r="I50" i="23"/>
  <c r="K50" i="23"/>
  <c r="M50" i="23"/>
  <c r="O50" i="23"/>
  <c r="Q50" i="23"/>
  <c r="V50" i="23"/>
  <c r="G51" i="23"/>
  <c r="M51" i="23" s="1"/>
  <c r="I51" i="23"/>
  <c r="K51" i="23"/>
  <c r="O51" i="23"/>
  <c r="Q51" i="23"/>
  <c r="V51" i="23"/>
  <c r="G53" i="23"/>
  <c r="I53" i="23"/>
  <c r="K53" i="23"/>
  <c r="M53" i="23"/>
  <c r="O53" i="23"/>
  <c r="Q53" i="23"/>
  <c r="V53" i="23"/>
  <c r="G55" i="23"/>
  <c r="M55" i="23" s="1"/>
  <c r="I55" i="23"/>
  <c r="K55" i="23"/>
  <c r="O55" i="23"/>
  <c r="Q55" i="23"/>
  <c r="V55" i="23"/>
  <c r="G57" i="23"/>
  <c r="I57" i="23"/>
  <c r="K57" i="23"/>
  <c r="M57" i="23"/>
  <c r="O57" i="23"/>
  <c r="Q57" i="23"/>
  <c r="V57" i="23"/>
  <c r="G59" i="23"/>
  <c r="M59" i="23" s="1"/>
  <c r="I59" i="23"/>
  <c r="K59" i="23"/>
  <c r="O59" i="23"/>
  <c r="Q59" i="23"/>
  <c r="V59" i="23"/>
  <c r="G61" i="23"/>
  <c r="I61" i="23"/>
  <c r="K61" i="23"/>
  <c r="M61" i="23"/>
  <c r="O61" i="23"/>
  <c r="Q61" i="23"/>
  <c r="V61" i="23"/>
  <c r="AE64" i="23"/>
  <c r="F52" i="1" s="1"/>
  <c r="I52" i="1" s="1"/>
  <c r="AF64" i="23"/>
  <c r="G52" i="1" s="1"/>
  <c r="G9" i="22"/>
  <c r="I9" i="22"/>
  <c r="I8" i="22" s="1"/>
  <c r="K9" i="22"/>
  <c r="M9" i="22"/>
  <c r="O9" i="22"/>
  <c r="O8" i="22" s="1"/>
  <c r="Q9" i="22"/>
  <c r="Q8" i="22" s="1"/>
  <c r="V9" i="22"/>
  <c r="G14" i="22"/>
  <c r="G8" i="22"/>
  <c r="I14" i="22"/>
  <c r="K14" i="22"/>
  <c r="K8" i="22"/>
  <c r="O14" i="22"/>
  <c r="Q14" i="22"/>
  <c r="V14" i="22"/>
  <c r="V8" i="22"/>
  <c r="G19" i="22"/>
  <c r="G18" i="22" s="1"/>
  <c r="I19" i="22"/>
  <c r="I18" i="22" s="1"/>
  <c r="K19" i="22"/>
  <c r="K18" i="22" s="1"/>
  <c r="O19" i="22"/>
  <c r="Q19" i="22"/>
  <c r="Q18" i="22" s="1"/>
  <c r="V19" i="22"/>
  <c r="G20" i="22"/>
  <c r="I20" i="22"/>
  <c r="K20" i="22"/>
  <c r="M20" i="22"/>
  <c r="O20" i="22"/>
  <c r="O18" i="22" s="1"/>
  <c r="Q20" i="22"/>
  <c r="V20" i="22"/>
  <c r="V18" i="22" s="1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/>
  <c r="I23" i="22"/>
  <c r="K23" i="22"/>
  <c r="O23" i="22"/>
  <c r="Q23" i="22"/>
  <c r="V23" i="22"/>
  <c r="AF25" i="22"/>
  <c r="G51" i="1" s="1"/>
  <c r="G9" i="21"/>
  <c r="G8" i="21" s="1"/>
  <c r="I9" i="21"/>
  <c r="I8" i="21" s="1"/>
  <c r="K9" i="21"/>
  <c r="M9" i="21"/>
  <c r="O9" i="21"/>
  <c r="O8" i="21" s="1"/>
  <c r="Q9" i="21"/>
  <c r="Q8" i="21" s="1"/>
  <c r="V9" i="21"/>
  <c r="V8" i="21" s="1"/>
  <c r="G10" i="21"/>
  <c r="I10" i="21"/>
  <c r="K10" i="21"/>
  <c r="O10" i="21"/>
  <c r="Q10" i="21"/>
  <c r="V10" i="21"/>
  <c r="G11" i="21"/>
  <c r="I11" i="21"/>
  <c r="K11" i="21"/>
  <c r="K8" i="21" s="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O21" i="21"/>
  <c r="Q21" i="21"/>
  <c r="V21" i="21"/>
  <c r="G22" i="21"/>
  <c r="M22" i="2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/>
  <c r="I26" i="21"/>
  <c r="K26" i="21"/>
  <c r="O26" i="21"/>
  <c r="Q26" i="21"/>
  <c r="V26" i="21"/>
  <c r="G27" i="21"/>
  <c r="I27" i="21"/>
  <c r="K27" i="21"/>
  <c r="M27" i="21"/>
  <c r="O27" i="21"/>
  <c r="Q27" i="21"/>
  <c r="V27" i="21"/>
  <c r="G30" i="21"/>
  <c r="I30" i="21"/>
  <c r="K30" i="21"/>
  <c r="K29" i="21" s="1"/>
  <c r="M30" i="21"/>
  <c r="O30" i="21"/>
  <c r="Q30" i="21"/>
  <c r="V30" i="21"/>
  <c r="G31" i="21"/>
  <c r="I31" i="21"/>
  <c r="I29" i="21" s="1"/>
  <c r="K31" i="21"/>
  <c r="O31" i="21"/>
  <c r="Q31" i="21"/>
  <c r="V31" i="21"/>
  <c r="G32" i="21"/>
  <c r="G29" i="21" s="1"/>
  <c r="I65" i="1" s="1"/>
  <c r="I32" i="21"/>
  <c r="K32" i="21"/>
  <c r="O32" i="21"/>
  <c r="O29" i="21" s="1"/>
  <c r="Q32" i="21"/>
  <c r="V32" i="21"/>
  <c r="G33" i="21"/>
  <c r="M33" i="21"/>
  <c r="I33" i="21"/>
  <c r="K33" i="21"/>
  <c r="O33" i="21"/>
  <c r="Q33" i="21"/>
  <c r="Q29" i="21" s="1"/>
  <c r="V33" i="21"/>
  <c r="G34" i="21"/>
  <c r="I34" i="21"/>
  <c r="K34" i="21"/>
  <c r="M34" i="21"/>
  <c r="O34" i="21"/>
  <c r="Q34" i="21"/>
  <c r="V34" i="21"/>
  <c r="V29" i="21" s="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M39" i="21" s="1"/>
  <c r="I39" i="21"/>
  <c r="K39" i="21"/>
  <c r="O39" i="21"/>
  <c r="Q39" i="21"/>
  <c r="V39" i="21"/>
  <c r="G41" i="21"/>
  <c r="G40" i="21" s="1"/>
  <c r="I66" i="1" s="1"/>
  <c r="I41" i="21"/>
  <c r="K41" i="21"/>
  <c r="O41" i="21"/>
  <c r="O40" i="21" s="1"/>
  <c r="Q41" i="21"/>
  <c r="Q40" i="21" s="1"/>
  <c r="V41" i="21"/>
  <c r="V40" i="21" s="1"/>
  <c r="G42" i="21"/>
  <c r="I42" i="21"/>
  <c r="I40" i="21"/>
  <c r="K42" i="21"/>
  <c r="M42" i="21"/>
  <c r="O42" i="21"/>
  <c r="Q42" i="21"/>
  <c r="V42" i="21"/>
  <c r="G43" i="21"/>
  <c r="M43" i="21"/>
  <c r="I43" i="21"/>
  <c r="K43" i="21"/>
  <c r="O43" i="21"/>
  <c r="Q43" i="21"/>
  <c r="V43" i="21"/>
  <c r="G44" i="21"/>
  <c r="I44" i="21"/>
  <c r="K44" i="21"/>
  <c r="K40" i="21" s="1"/>
  <c r="M44" i="21"/>
  <c r="O44" i="21"/>
  <c r="Q44" i="21"/>
  <c r="V44" i="21"/>
  <c r="G45" i="21"/>
  <c r="M45" i="21" s="1"/>
  <c r="M40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M47" i="2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M54" i="21" s="1"/>
  <c r="I54" i="21"/>
  <c r="K54" i="21"/>
  <c r="O54" i="21"/>
  <c r="Q54" i="21"/>
  <c r="V54" i="21"/>
  <c r="G55" i="21"/>
  <c r="M55" i="21"/>
  <c r="I55" i="21"/>
  <c r="K55" i="21"/>
  <c r="O55" i="21"/>
  <c r="Q55" i="21"/>
  <c r="V55" i="21"/>
  <c r="G56" i="21"/>
  <c r="I56" i="21"/>
  <c r="K56" i="21"/>
  <c r="M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G60" i="21"/>
  <c r="G59" i="21" s="1"/>
  <c r="I68" i="1" s="1"/>
  <c r="I60" i="21"/>
  <c r="I59" i="21" s="1"/>
  <c r="K60" i="21"/>
  <c r="M60" i="21"/>
  <c r="O60" i="21"/>
  <c r="O59" i="21" s="1"/>
  <c r="Q60" i="21"/>
  <c r="Q59" i="21" s="1"/>
  <c r="V60" i="21"/>
  <c r="V59" i="21" s="1"/>
  <c r="G62" i="21"/>
  <c r="I62" i="21"/>
  <c r="K62" i="21"/>
  <c r="O62" i="21"/>
  <c r="Q62" i="21"/>
  <c r="V62" i="21"/>
  <c r="G63" i="21"/>
  <c r="I63" i="21"/>
  <c r="K63" i="21"/>
  <c r="K59" i="21" s="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G66" i="21"/>
  <c r="M66" i="21"/>
  <c r="I66" i="21"/>
  <c r="K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69" i="21"/>
  <c r="M69" i="21" s="1"/>
  <c r="I69" i="21"/>
  <c r="K69" i="21"/>
  <c r="O69" i="21"/>
  <c r="Q69" i="21"/>
  <c r="V69" i="21"/>
  <c r="G70" i="21"/>
  <c r="M70" i="21"/>
  <c r="I70" i="21"/>
  <c r="K70" i="21"/>
  <c r="O70" i="21"/>
  <c r="Q70" i="21"/>
  <c r="V70" i="21"/>
  <c r="G71" i="21"/>
  <c r="I71" i="21"/>
  <c r="K71" i="21"/>
  <c r="M71" i="21"/>
  <c r="O71" i="21"/>
  <c r="Q71" i="21"/>
  <c r="V71" i="21"/>
  <c r="G73" i="21"/>
  <c r="I73" i="21"/>
  <c r="K73" i="21"/>
  <c r="K72" i="21" s="1"/>
  <c r="M73" i="21"/>
  <c r="O73" i="21"/>
  <c r="Q73" i="21"/>
  <c r="V73" i="21"/>
  <c r="G74" i="21"/>
  <c r="I74" i="21"/>
  <c r="I72" i="21" s="1"/>
  <c r="K74" i="21"/>
  <c r="O74" i="21"/>
  <c r="Q74" i="21"/>
  <c r="V74" i="21"/>
  <c r="G75" i="21"/>
  <c r="G72" i="21" s="1"/>
  <c r="I71" i="1" s="1"/>
  <c r="I75" i="21"/>
  <c r="K75" i="21"/>
  <c r="O75" i="21"/>
  <c r="O72" i="21" s="1"/>
  <c r="Q75" i="21"/>
  <c r="V75" i="21"/>
  <c r="G76" i="21"/>
  <c r="M76" i="21"/>
  <c r="I76" i="21"/>
  <c r="K76" i="21"/>
  <c r="O76" i="21"/>
  <c r="Q76" i="21"/>
  <c r="Q72" i="21" s="1"/>
  <c r="V76" i="21"/>
  <c r="G77" i="21"/>
  <c r="I77" i="21"/>
  <c r="K77" i="21"/>
  <c r="M77" i="21"/>
  <c r="O77" i="21"/>
  <c r="Q77" i="21"/>
  <c r="V77" i="21"/>
  <c r="V72" i="21" s="1"/>
  <c r="G78" i="21"/>
  <c r="M78" i="21" s="1"/>
  <c r="I78" i="21"/>
  <c r="K78" i="21"/>
  <c r="O78" i="21"/>
  <c r="Q78" i="21"/>
  <c r="V78" i="21"/>
  <c r="G79" i="21"/>
  <c r="M79" i="21" s="1"/>
  <c r="I79" i="21"/>
  <c r="K79" i="21"/>
  <c r="O79" i="21"/>
  <c r="Q79" i="21"/>
  <c r="V79" i="21"/>
  <c r="G81" i="21"/>
  <c r="G80" i="21" s="1"/>
  <c r="I74" i="1" s="1"/>
  <c r="I81" i="21"/>
  <c r="I80" i="21" s="1"/>
  <c r="K81" i="21"/>
  <c r="M81" i="21"/>
  <c r="O81" i="21"/>
  <c r="O80" i="21" s="1"/>
  <c r="Q81" i="21"/>
  <c r="Q80" i="21" s="1"/>
  <c r="V81" i="21"/>
  <c r="V80" i="21" s="1"/>
  <c r="G82" i="21"/>
  <c r="I82" i="21"/>
  <c r="K82" i="21"/>
  <c r="O82" i="21"/>
  <c r="Q82" i="21"/>
  <c r="V82" i="21"/>
  <c r="G83" i="21"/>
  <c r="I83" i="21"/>
  <c r="K83" i="21"/>
  <c r="K80" i="21" s="1"/>
  <c r="M83" i="21"/>
  <c r="O83" i="21"/>
  <c r="Q83" i="21"/>
  <c r="V83" i="21"/>
  <c r="G84" i="21"/>
  <c r="M84" i="21" s="1"/>
  <c r="I84" i="21"/>
  <c r="K84" i="21"/>
  <c r="O84" i="21"/>
  <c r="Q84" i="21"/>
  <c r="V84" i="21"/>
  <c r="G85" i="21"/>
  <c r="M85" i="21" s="1"/>
  <c r="I85" i="21"/>
  <c r="K85" i="21"/>
  <c r="O85" i="21"/>
  <c r="Q85" i="21"/>
  <c r="V85" i="21"/>
  <c r="G86" i="21"/>
  <c r="M86" i="21"/>
  <c r="I86" i="21"/>
  <c r="K86" i="21"/>
  <c r="O86" i="21"/>
  <c r="Q86" i="21"/>
  <c r="V86" i="21"/>
  <c r="G87" i="21"/>
  <c r="I87" i="21"/>
  <c r="K87" i="21"/>
  <c r="M87" i="21"/>
  <c r="O87" i="21"/>
  <c r="Q87" i="21"/>
  <c r="V87" i="21"/>
  <c r="G88" i="21"/>
  <c r="M88" i="21" s="1"/>
  <c r="I88" i="21"/>
  <c r="K88" i="21"/>
  <c r="O88" i="21"/>
  <c r="Q88" i="21"/>
  <c r="V88" i="21"/>
  <c r="G89" i="21"/>
  <c r="M89" i="21" s="1"/>
  <c r="I89" i="21"/>
  <c r="K89" i="21"/>
  <c r="O89" i="21"/>
  <c r="Q89" i="21"/>
  <c r="V89" i="21"/>
  <c r="G91" i="21"/>
  <c r="G90" i="21" s="1"/>
  <c r="I77" i="1" s="1"/>
  <c r="I91" i="21"/>
  <c r="I90" i="21" s="1"/>
  <c r="K91" i="21"/>
  <c r="M91" i="21"/>
  <c r="O91" i="21"/>
  <c r="O90" i="21" s="1"/>
  <c r="Q91" i="21"/>
  <c r="Q90" i="21" s="1"/>
  <c r="V91" i="21"/>
  <c r="V90" i="21" s="1"/>
  <c r="G92" i="21"/>
  <c r="I92" i="21"/>
  <c r="K92" i="21"/>
  <c r="O92" i="21"/>
  <c r="Q92" i="21"/>
  <c r="V92" i="21"/>
  <c r="G93" i="21"/>
  <c r="I93" i="21"/>
  <c r="K93" i="21"/>
  <c r="K90" i="21" s="1"/>
  <c r="M93" i="21"/>
  <c r="O93" i="21"/>
  <c r="Q93" i="21"/>
  <c r="V93" i="21"/>
  <c r="G94" i="21"/>
  <c r="M94" i="21" s="1"/>
  <c r="I94" i="21"/>
  <c r="K94" i="21"/>
  <c r="O94" i="21"/>
  <c r="Q94" i="21"/>
  <c r="V94" i="21"/>
  <c r="G95" i="21"/>
  <c r="M95" i="21" s="1"/>
  <c r="I95" i="21"/>
  <c r="K95" i="21"/>
  <c r="O95" i="21"/>
  <c r="Q95" i="21"/>
  <c r="V95" i="21"/>
  <c r="G96" i="21"/>
  <c r="M96" i="21"/>
  <c r="I96" i="21"/>
  <c r="K96" i="21"/>
  <c r="O96" i="21"/>
  <c r="Q96" i="21"/>
  <c r="V96" i="21"/>
  <c r="G97" i="21"/>
  <c r="I97" i="21"/>
  <c r="K97" i="21"/>
  <c r="M97" i="21"/>
  <c r="O97" i="21"/>
  <c r="Q97" i="21"/>
  <c r="V97" i="21"/>
  <c r="G98" i="21"/>
  <c r="M98" i="21" s="1"/>
  <c r="I98" i="21"/>
  <c r="K98" i="21"/>
  <c r="O98" i="21"/>
  <c r="Q98" i="21"/>
  <c r="V98" i="21"/>
  <c r="G99" i="21"/>
  <c r="M99" i="21" s="1"/>
  <c r="I99" i="21"/>
  <c r="K99" i="21"/>
  <c r="O99" i="21"/>
  <c r="Q99" i="21"/>
  <c r="V99" i="21"/>
  <c r="G100" i="21"/>
  <c r="M100" i="21"/>
  <c r="I100" i="21"/>
  <c r="K100" i="21"/>
  <c r="O100" i="21"/>
  <c r="Q100" i="21"/>
  <c r="V100" i="21"/>
  <c r="G101" i="21"/>
  <c r="I101" i="21"/>
  <c r="K101" i="21"/>
  <c r="M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M103" i="21" s="1"/>
  <c r="I103" i="21"/>
  <c r="K103" i="21"/>
  <c r="O103" i="21"/>
  <c r="Q103" i="21"/>
  <c r="V103" i="21"/>
  <c r="G104" i="21"/>
  <c r="M104" i="21"/>
  <c r="I104" i="21"/>
  <c r="K104" i="21"/>
  <c r="O104" i="21"/>
  <c r="Q104" i="21"/>
  <c r="V104" i="21"/>
  <c r="G105" i="21"/>
  <c r="I105" i="21"/>
  <c r="K105" i="21"/>
  <c r="M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M107" i="21" s="1"/>
  <c r="I107" i="21"/>
  <c r="K107" i="21"/>
  <c r="O107" i="21"/>
  <c r="Q107" i="21"/>
  <c r="V107" i="21"/>
  <c r="G108" i="21"/>
  <c r="M108" i="21"/>
  <c r="I108" i="21"/>
  <c r="K108" i="21"/>
  <c r="O108" i="21"/>
  <c r="Q108" i="21"/>
  <c r="V108" i="21"/>
  <c r="G109" i="21"/>
  <c r="I109" i="21"/>
  <c r="K109" i="21"/>
  <c r="M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M111" i="21" s="1"/>
  <c r="I111" i="21"/>
  <c r="K111" i="21"/>
  <c r="O111" i="21"/>
  <c r="Q111" i="21"/>
  <c r="V111" i="21"/>
  <c r="G112" i="21"/>
  <c r="M112" i="21"/>
  <c r="I112" i="21"/>
  <c r="K112" i="21"/>
  <c r="O112" i="21"/>
  <c r="Q112" i="21"/>
  <c r="V112" i="21"/>
  <c r="G114" i="21"/>
  <c r="I114" i="21"/>
  <c r="I113" i="21" s="1"/>
  <c r="K114" i="21"/>
  <c r="O114" i="21"/>
  <c r="Q114" i="21"/>
  <c r="V114" i="21"/>
  <c r="G115" i="21"/>
  <c r="I115" i="21"/>
  <c r="K115" i="21"/>
  <c r="M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M117" i="21" s="1"/>
  <c r="I117" i="21"/>
  <c r="K117" i="21"/>
  <c r="O117" i="21"/>
  <c r="Q117" i="21"/>
  <c r="V117" i="21"/>
  <c r="G118" i="21"/>
  <c r="M118" i="21"/>
  <c r="I118" i="21"/>
  <c r="K118" i="21"/>
  <c r="O118" i="21"/>
  <c r="Q118" i="21"/>
  <c r="V118" i="21"/>
  <c r="G119" i="21"/>
  <c r="I119" i="21"/>
  <c r="K119" i="21"/>
  <c r="M119" i="21"/>
  <c r="O119" i="21"/>
  <c r="Q119" i="21"/>
  <c r="V119" i="21"/>
  <c r="G120" i="21"/>
  <c r="M120" i="21" s="1"/>
  <c r="I120" i="21"/>
  <c r="K120" i="21"/>
  <c r="O120" i="21"/>
  <c r="Q120" i="21"/>
  <c r="V120" i="21"/>
  <c r="G121" i="21"/>
  <c r="M121" i="21" s="1"/>
  <c r="I121" i="21"/>
  <c r="K121" i="21"/>
  <c r="O121" i="21"/>
  <c r="Q121" i="21"/>
  <c r="V121" i="21"/>
  <c r="G122" i="21"/>
  <c r="M122" i="21"/>
  <c r="M113" i="21" s="1"/>
  <c r="I122" i="21"/>
  <c r="K122" i="21"/>
  <c r="O122" i="21"/>
  <c r="Q122" i="21"/>
  <c r="V122" i="21"/>
  <c r="G123" i="21"/>
  <c r="I123" i="21"/>
  <c r="K123" i="21"/>
  <c r="M123" i="21"/>
  <c r="O123" i="21"/>
  <c r="Q123" i="21"/>
  <c r="V123" i="21"/>
  <c r="AF125" i="21"/>
  <c r="G50" i="1" s="1"/>
  <c r="BA27" i="20"/>
  <c r="BA23" i="20"/>
  <c r="BA20" i="20"/>
  <c r="BA17" i="20"/>
  <c r="BA14" i="20"/>
  <c r="BA11" i="20"/>
  <c r="G9" i="20"/>
  <c r="I9" i="20"/>
  <c r="K9" i="20"/>
  <c r="M9" i="20"/>
  <c r="O9" i="20"/>
  <c r="Q9" i="20"/>
  <c r="V9" i="20"/>
  <c r="G10" i="20"/>
  <c r="I10" i="20"/>
  <c r="K10" i="20"/>
  <c r="K8" i="20" s="1"/>
  <c r="O10" i="20"/>
  <c r="Q10" i="20"/>
  <c r="V10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5" i="20"/>
  <c r="I15" i="20"/>
  <c r="I8" i="20" s="1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V8" i="20" s="1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8" i="20"/>
  <c r="M28" i="20" s="1"/>
  <c r="I28" i="20"/>
  <c r="K28" i="20"/>
  <c r="O28" i="20"/>
  <c r="Q28" i="20"/>
  <c r="V28" i="20"/>
  <c r="G29" i="20"/>
  <c r="I29" i="20"/>
  <c r="K29" i="20"/>
  <c r="M29" i="20"/>
  <c r="O29" i="20"/>
  <c r="Q29" i="20"/>
  <c r="V29" i="20"/>
  <c r="AE31" i="20"/>
  <c r="F49" i="1" s="1"/>
  <c r="AF31" i="20"/>
  <c r="G49" i="1" s="1"/>
  <c r="BA184" i="19"/>
  <c r="BA150" i="19"/>
  <c r="BA97" i="19"/>
  <c r="BA93" i="19"/>
  <c r="BA90" i="19"/>
  <c r="BA87" i="19"/>
  <c r="BA84" i="19"/>
  <c r="BA81" i="19"/>
  <c r="BA78" i="19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4" i="19"/>
  <c r="M14" i="19" s="1"/>
  <c r="I14" i="19"/>
  <c r="K14" i="19"/>
  <c r="O14" i="19"/>
  <c r="Q14" i="19"/>
  <c r="V14" i="19"/>
  <c r="G16" i="19"/>
  <c r="M16" i="19" s="1"/>
  <c r="I16" i="19"/>
  <c r="K16" i="19"/>
  <c r="O16" i="19"/>
  <c r="Q16" i="19"/>
  <c r="V16" i="19"/>
  <c r="G18" i="19"/>
  <c r="M18" i="19" s="1"/>
  <c r="I18" i="19"/>
  <c r="K18" i="19"/>
  <c r="O18" i="19"/>
  <c r="Q18" i="19"/>
  <c r="V18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M69" i="19" s="1"/>
  <c r="I69" i="19"/>
  <c r="K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M74" i="19" s="1"/>
  <c r="I74" i="19"/>
  <c r="K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M77" i="19" s="1"/>
  <c r="I77" i="19"/>
  <c r="K77" i="19"/>
  <c r="O77" i="19"/>
  <c r="Q77" i="19"/>
  <c r="V77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6" i="19"/>
  <c r="I86" i="19"/>
  <c r="K86" i="19"/>
  <c r="O86" i="19"/>
  <c r="Q86" i="19"/>
  <c r="V86" i="19"/>
  <c r="G88" i="19"/>
  <c r="M88" i="19" s="1"/>
  <c r="I88" i="19"/>
  <c r="K88" i="19"/>
  <c r="O88" i="19"/>
  <c r="Q88" i="19"/>
  <c r="V88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5" i="19"/>
  <c r="I95" i="19"/>
  <c r="K95" i="19"/>
  <c r="M95" i="19"/>
  <c r="O95" i="19"/>
  <c r="Q95" i="19"/>
  <c r="V95" i="19"/>
  <c r="G96" i="19"/>
  <c r="M96" i="19" s="1"/>
  <c r="I96" i="19"/>
  <c r="K96" i="19"/>
  <c r="O96" i="19"/>
  <c r="Q96" i="19"/>
  <c r="V96" i="19"/>
  <c r="G98" i="19"/>
  <c r="M98" i="19" s="1"/>
  <c r="I98" i="19"/>
  <c r="K98" i="19"/>
  <c r="O98" i="19"/>
  <c r="Q98" i="19"/>
  <c r="V98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G108" i="19"/>
  <c r="M108" i="19" s="1"/>
  <c r="I108" i="19"/>
  <c r="K108" i="19"/>
  <c r="O108" i="19"/>
  <c r="Q108" i="19"/>
  <c r="V108" i="19"/>
  <c r="G109" i="19"/>
  <c r="M109" i="19" s="1"/>
  <c r="I109" i="19"/>
  <c r="K109" i="19"/>
  <c r="O109" i="19"/>
  <c r="Q109" i="19"/>
  <c r="V109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G113" i="19"/>
  <c r="M113" i="19" s="1"/>
  <c r="I113" i="19"/>
  <c r="K113" i="19"/>
  <c r="O113" i="19"/>
  <c r="Q113" i="19"/>
  <c r="V113" i="19"/>
  <c r="G114" i="19"/>
  <c r="M114" i="19" s="1"/>
  <c r="I114" i="19"/>
  <c r="K114" i="19"/>
  <c r="O114" i="19"/>
  <c r="Q114" i="19"/>
  <c r="V114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20" i="19"/>
  <c r="M120" i="19" s="1"/>
  <c r="I120" i="19"/>
  <c r="K120" i="19"/>
  <c r="O120" i="19"/>
  <c r="Q120" i="19"/>
  <c r="V120" i="19"/>
  <c r="G121" i="19"/>
  <c r="M121" i="19" s="1"/>
  <c r="I121" i="19"/>
  <c r="K121" i="19"/>
  <c r="O121" i="19"/>
  <c r="Q121" i="19"/>
  <c r="V121" i="19"/>
  <c r="G122" i="19"/>
  <c r="M122" i="19" s="1"/>
  <c r="I122" i="19"/>
  <c r="K122" i="19"/>
  <c r="O122" i="19"/>
  <c r="Q122" i="19"/>
  <c r="V122" i="19"/>
  <c r="G123" i="19"/>
  <c r="M123" i="19" s="1"/>
  <c r="I123" i="19"/>
  <c r="K123" i="19"/>
  <c r="O123" i="19"/>
  <c r="Q123" i="19"/>
  <c r="V123" i="19"/>
  <c r="G125" i="19"/>
  <c r="M125" i="19" s="1"/>
  <c r="I125" i="19"/>
  <c r="K125" i="19"/>
  <c r="O125" i="19"/>
  <c r="Q125" i="19"/>
  <c r="V125" i="19"/>
  <c r="G126" i="19"/>
  <c r="M126" i="19" s="1"/>
  <c r="I126" i="19"/>
  <c r="K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0" i="19"/>
  <c r="M130" i="19" s="1"/>
  <c r="I130" i="19"/>
  <c r="K130" i="19"/>
  <c r="O130" i="19"/>
  <c r="Q130" i="19"/>
  <c r="V130" i="19"/>
  <c r="G131" i="19"/>
  <c r="M131" i="19" s="1"/>
  <c r="I131" i="19"/>
  <c r="K131" i="19"/>
  <c r="O131" i="19"/>
  <c r="Q131" i="19"/>
  <c r="V131" i="19"/>
  <c r="G132" i="19"/>
  <c r="M132" i="19" s="1"/>
  <c r="I132" i="19"/>
  <c r="K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M136" i="19" s="1"/>
  <c r="I136" i="19"/>
  <c r="K136" i="19"/>
  <c r="O136" i="19"/>
  <c r="Q136" i="19"/>
  <c r="V136" i="19"/>
  <c r="G137" i="19"/>
  <c r="M137" i="19" s="1"/>
  <c r="I137" i="19"/>
  <c r="K137" i="19"/>
  <c r="O137" i="19"/>
  <c r="Q137" i="19"/>
  <c r="V137" i="19"/>
  <c r="G138" i="19"/>
  <c r="M138" i="19" s="1"/>
  <c r="I138" i="19"/>
  <c r="K138" i="19"/>
  <c r="O138" i="19"/>
  <c r="Q138" i="19"/>
  <c r="V138" i="19"/>
  <c r="G139" i="19"/>
  <c r="M139" i="19" s="1"/>
  <c r="I139" i="19"/>
  <c r="K139" i="19"/>
  <c r="O139" i="19"/>
  <c r="Q139" i="19"/>
  <c r="V139" i="19"/>
  <c r="G140" i="19"/>
  <c r="M140" i="19" s="1"/>
  <c r="I140" i="19"/>
  <c r="K140" i="19"/>
  <c r="O140" i="19"/>
  <c r="Q140" i="19"/>
  <c r="V140" i="19"/>
  <c r="G142" i="19"/>
  <c r="M142" i="19" s="1"/>
  <c r="I142" i="19"/>
  <c r="K142" i="19"/>
  <c r="O142" i="19"/>
  <c r="Q142" i="19"/>
  <c r="V142" i="19"/>
  <c r="G143" i="19"/>
  <c r="M143" i="19" s="1"/>
  <c r="I143" i="19"/>
  <c r="K143" i="19"/>
  <c r="O143" i="19"/>
  <c r="Q143" i="19"/>
  <c r="V143" i="19"/>
  <c r="G144" i="19"/>
  <c r="M144" i="19" s="1"/>
  <c r="I144" i="19"/>
  <c r="K144" i="19"/>
  <c r="O144" i="19"/>
  <c r="Q144" i="19"/>
  <c r="V144" i="19"/>
  <c r="G145" i="19"/>
  <c r="M145" i="19" s="1"/>
  <c r="I145" i="19"/>
  <c r="K145" i="19"/>
  <c r="O145" i="19"/>
  <c r="Q145" i="19"/>
  <c r="V145" i="19"/>
  <c r="G146" i="19"/>
  <c r="M146" i="19" s="1"/>
  <c r="I146" i="19"/>
  <c r="K146" i="19"/>
  <c r="O146" i="19"/>
  <c r="Q146" i="19"/>
  <c r="V146" i="19"/>
  <c r="G147" i="19"/>
  <c r="M147" i="19" s="1"/>
  <c r="I147" i="19"/>
  <c r="K147" i="19"/>
  <c r="O147" i="19"/>
  <c r="Q147" i="19"/>
  <c r="V147" i="19"/>
  <c r="G148" i="19"/>
  <c r="M148" i="19" s="1"/>
  <c r="I148" i="19"/>
  <c r="K148" i="19"/>
  <c r="O148" i="19"/>
  <c r="Q148" i="19"/>
  <c r="V148" i="19"/>
  <c r="G149" i="19"/>
  <c r="M149" i="19" s="1"/>
  <c r="I149" i="19"/>
  <c r="K149" i="19"/>
  <c r="O149" i="19"/>
  <c r="Q149" i="19"/>
  <c r="V149" i="19"/>
  <c r="G151" i="19"/>
  <c r="M151" i="19" s="1"/>
  <c r="I151" i="19"/>
  <c r="K151" i="19"/>
  <c r="O151" i="19"/>
  <c r="Q151" i="19"/>
  <c r="V151" i="19"/>
  <c r="G152" i="19"/>
  <c r="M152" i="19" s="1"/>
  <c r="I152" i="19"/>
  <c r="K152" i="19"/>
  <c r="O152" i="19"/>
  <c r="Q152" i="19"/>
  <c r="V152" i="19"/>
  <c r="G153" i="19"/>
  <c r="M153" i="19" s="1"/>
  <c r="I153" i="19"/>
  <c r="K153" i="19"/>
  <c r="O153" i="19"/>
  <c r="Q153" i="19"/>
  <c r="V153" i="19"/>
  <c r="G154" i="19"/>
  <c r="M154" i="19" s="1"/>
  <c r="I154" i="19"/>
  <c r="K154" i="19"/>
  <c r="O154" i="19"/>
  <c r="Q154" i="19"/>
  <c r="V154" i="19"/>
  <c r="G156" i="19"/>
  <c r="M156" i="19" s="1"/>
  <c r="I156" i="19"/>
  <c r="K156" i="19"/>
  <c r="O156" i="19"/>
  <c r="Q156" i="19"/>
  <c r="V156" i="19"/>
  <c r="G157" i="19"/>
  <c r="M157" i="19" s="1"/>
  <c r="I157" i="19"/>
  <c r="K157" i="19"/>
  <c r="O157" i="19"/>
  <c r="Q157" i="19"/>
  <c r="V157" i="19"/>
  <c r="G158" i="19"/>
  <c r="M158" i="19" s="1"/>
  <c r="I158" i="19"/>
  <c r="K158" i="19"/>
  <c r="O158" i="19"/>
  <c r="Q158" i="19"/>
  <c r="V158" i="19"/>
  <c r="G159" i="19"/>
  <c r="M159" i="19" s="1"/>
  <c r="I159" i="19"/>
  <c r="K159" i="19"/>
  <c r="O159" i="19"/>
  <c r="Q159" i="19"/>
  <c r="V159" i="19"/>
  <c r="G160" i="19"/>
  <c r="M160" i="19" s="1"/>
  <c r="I160" i="19"/>
  <c r="K160" i="19"/>
  <c r="O160" i="19"/>
  <c r="Q160" i="19"/>
  <c r="V160" i="19"/>
  <c r="G161" i="19"/>
  <c r="M161" i="19" s="1"/>
  <c r="I161" i="19"/>
  <c r="K161" i="19"/>
  <c r="O161" i="19"/>
  <c r="Q161" i="19"/>
  <c r="V161" i="19"/>
  <c r="G162" i="19"/>
  <c r="M162" i="19" s="1"/>
  <c r="I162" i="19"/>
  <c r="K162" i="19"/>
  <c r="O162" i="19"/>
  <c r="Q162" i="19"/>
  <c r="V162" i="19"/>
  <c r="G163" i="19"/>
  <c r="M163" i="19" s="1"/>
  <c r="I163" i="19"/>
  <c r="K163" i="19"/>
  <c r="O163" i="19"/>
  <c r="Q163" i="19"/>
  <c r="V163" i="19"/>
  <c r="G164" i="19"/>
  <c r="M164" i="19" s="1"/>
  <c r="I164" i="19"/>
  <c r="K164" i="19"/>
  <c r="O164" i="19"/>
  <c r="Q164" i="19"/>
  <c r="V164" i="19"/>
  <c r="G165" i="19"/>
  <c r="M165" i="19" s="1"/>
  <c r="I165" i="19"/>
  <c r="K165" i="19"/>
  <c r="O165" i="19"/>
  <c r="Q165" i="19"/>
  <c r="V165" i="19"/>
  <c r="G166" i="19"/>
  <c r="M166" i="19" s="1"/>
  <c r="I166" i="19"/>
  <c r="K166" i="19"/>
  <c r="O166" i="19"/>
  <c r="Q166" i="19"/>
  <c r="V166" i="19"/>
  <c r="G167" i="19"/>
  <c r="M167" i="19" s="1"/>
  <c r="I167" i="19"/>
  <c r="K167" i="19"/>
  <c r="O167" i="19"/>
  <c r="Q167" i="19"/>
  <c r="V167" i="19"/>
  <c r="G168" i="19"/>
  <c r="M168" i="19" s="1"/>
  <c r="I168" i="19"/>
  <c r="K168" i="19"/>
  <c r="O168" i="19"/>
  <c r="Q168" i="19"/>
  <c r="V168" i="19"/>
  <c r="G169" i="19"/>
  <c r="M169" i="19" s="1"/>
  <c r="I169" i="19"/>
  <c r="K169" i="19"/>
  <c r="O169" i="19"/>
  <c r="Q169" i="19"/>
  <c r="V169" i="19"/>
  <c r="G170" i="19"/>
  <c r="M170" i="19" s="1"/>
  <c r="I170" i="19"/>
  <c r="K170" i="19"/>
  <c r="O170" i="19"/>
  <c r="Q170" i="19"/>
  <c r="V170" i="19"/>
  <c r="G171" i="19"/>
  <c r="M171" i="19" s="1"/>
  <c r="I171" i="19"/>
  <c r="K171" i="19"/>
  <c r="O171" i="19"/>
  <c r="Q171" i="19"/>
  <c r="V171" i="19"/>
  <c r="G172" i="19"/>
  <c r="M172" i="19" s="1"/>
  <c r="I172" i="19"/>
  <c r="K172" i="19"/>
  <c r="O172" i="19"/>
  <c r="Q172" i="19"/>
  <c r="V172" i="19"/>
  <c r="G173" i="19"/>
  <c r="M173" i="19" s="1"/>
  <c r="I173" i="19"/>
  <c r="K173" i="19"/>
  <c r="O173" i="19"/>
  <c r="Q173" i="19"/>
  <c r="V173" i="19"/>
  <c r="G174" i="19"/>
  <c r="M174" i="19" s="1"/>
  <c r="I174" i="19"/>
  <c r="K174" i="19"/>
  <c r="O174" i="19"/>
  <c r="Q174" i="19"/>
  <c r="V174" i="19"/>
  <c r="G177" i="19"/>
  <c r="M177" i="19" s="1"/>
  <c r="I177" i="19"/>
  <c r="K177" i="19"/>
  <c r="O177" i="19"/>
  <c r="Q177" i="19"/>
  <c r="V177" i="19"/>
  <c r="G179" i="19"/>
  <c r="M179" i="19" s="1"/>
  <c r="I179" i="19"/>
  <c r="K179" i="19"/>
  <c r="O179" i="19"/>
  <c r="Q179" i="19"/>
  <c r="V179" i="19"/>
  <c r="G180" i="19"/>
  <c r="I180" i="19"/>
  <c r="K180" i="19"/>
  <c r="O180" i="19"/>
  <c r="Q180" i="19"/>
  <c r="V180" i="19"/>
  <c r="G182" i="19"/>
  <c r="M182" i="19" s="1"/>
  <c r="I182" i="19"/>
  <c r="K182" i="19"/>
  <c r="O182" i="19"/>
  <c r="Q182" i="19"/>
  <c r="V182" i="19"/>
  <c r="G183" i="19"/>
  <c r="M183" i="19" s="1"/>
  <c r="I183" i="19"/>
  <c r="K183" i="19"/>
  <c r="O183" i="19"/>
  <c r="Q183" i="19"/>
  <c r="V183" i="19"/>
  <c r="AF186" i="19"/>
  <c r="G48" i="1" s="1"/>
  <c r="V8" i="18"/>
  <c r="G9" i="18"/>
  <c r="G8" i="18" s="1"/>
  <c r="I62" i="1" s="1"/>
  <c r="I9" i="18"/>
  <c r="I8" i="18"/>
  <c r="K9" i="18"/>
  <c r="K8" i="18" s="1"/>
  <c r="M9" i="18"/>
  <c r="M8" i="18"/>
  <c r="O9" i="18"/>
  <c r="O8" i="18" s="1"/>
  <c r="Q9" i="18"/>
  <c r="Q8" i="18" s="1"/>
  <c r="V9" i="18"/>
  <c r="G26" i="18"/>
  <c r="I26" i="18"/>
  <c r="K26" i="18"/>
  <c r="M26" i="18"/>
  <c r="O26" i="18"/>
  <c r="Q26" i="18"/>
  <c r="V26" i="18"/>
  <c r="G27" i="18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/>
  <c r="I29" i="18"/>
  <c r="K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/>
  <c r="I33" i="18"/>
  <c r="K33" i="18"/>
  <c r="K25" i="18" s="1"/>
  <c r="O33" i="18"/>
  <c r="Q33" i="18"/>
  <c r="V33" i="18"/>
  <c r="G35" i="18"/>
  <c r="G34" i="18" s="1"/>
  <c r="I67" i="1" s="1"/>
  <c r="I35" i="18"/>
  <c r="K35" i="18"/>
  <c r="O35" i="18"/>
  <c r="Q35" i="18"/>
  <c r="V35" i="18"/>
  <c r="G36" i="18"/>
  <c r="I36" i="18"/>
  <c r="K36" i="18"/>
  <c r="M36" i="18"/>
  <c r="O36" i="18"/>
  <c r="O34" i="18" s="1"/>
  <c r="Q36" i="18"/>
  <c r="V36" i="18"/>
  <c r="G37" i="18"/>
  <c r="M37" i="18"/>
  <c r="I37" i="18"/>
  <c r="K37" i="18"/>
  <c r="O37" i="18"/>
  <c r="Q37" i="18"/>
  <c r="V37" i="18"/>
  <c r="G38" i="18"/>
  <c r="M38" i="18" s="1"/>
  <c r="I38" i="18"/>
  <c r="K38" i="18"/>
  <c r="K34" i="18" s="1"/>
  <c r="O38" i="18"/>
  <c r="Q38" i="18"/>
  <c r="V38" i="18"/>
  <c r="G39" i="18"/>
  <c r="M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/>
  <c r="I47" i="18"/>
  <c r="K47" i="18"/>
  <c r="O47" i="18"/>
  <c r="Q47" i="18"/>
  <c r="V47" i="18"/>
  <c r="G48" i="18"/>
  <c r="I48" i="18"/>
  <c r="K48" i="18"/>
  <c r="M48" i="18"/>
  <c r="O48" i="18"/>
  <c r="Q48" i="18"/>
  <c r="V48" i="18"/>
  <c r="G50" i="18"/>
  <c r="I50" i="18"/>
  <c r="I49" i="18" s="1"/>
  <c r="K50" i="18"/>
  <c r="O50" i="18"/>
  <c r="O49" i="18" s="1"/>
  <c r="Q50" i="18"/>
  <c r="V50" i="18"/>
  <c r="G51" i="18"/>
  <c r="I51" i="18"/>
  <c r="K51" i="18"/>
  <c r="K49" i="18" s="1"/>
  <c r="O51" i="18"/>
  <c r="Q51" i="18"/>
  <c r="Q49" i="18" s="1"/>
  <c r="V51" i="18"/>
  <c r="G52" i="18"/>
  <c r="M52" i="18" s="1"/>
  <c r="I52" i="18"/>
  <c r="K52" i="18"/>
  <c r="O52" i="18"/>
  <c r="Q52" i="18"/>
  <c r="V52" i="18"/>
  <c r="G53" i="18"/>
  <c r="M53" i="18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I58" i="18"/>
  <c r="K58" i="18"/>
  <c r="M58" i="18"/>
  <c r="O58" i="18"/>
  <c r="Q58" i="18"/>
  <c r="Q57" i="18" s="1"/>
  <c r="V58" i="18"/>
  <c r="G59" i="18"/>
  <c r="I59" i="18"/>
  <c r="K59" i="18"/>
  <c r="O59" i="18"/>
  <c r="Q59" i="18"/>
  <c r="V59" i="18"/>
  <c r="G60" i="18"/>
  <c r="G57" i="18" s="1"/>
  <c r="I72" i="1" s="1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I57" i="18" s="1"/>
  <c r="K62" i="18"/>
  <c r="O62" i="18"/>
  <c r="Q62" i="18"/>
  <c r="V62" i="18"/>
  <c r="V57" i="18" s="1"/>
  <c r="G64" i="18"/>
  <c r="I64" i="18"/>
  <c r="K64" i="18"/>
  <c r="K63" i="18" s="1"/>
  <c r="M64" i="18"/>
  <c r="O64" i="18"/>
  <c r="Q64" i="18"/>
  <c r="Q63" i="18"/>
  <c r="V64" i="18"/>
  <c r="G65" i="18"/>
  <c r="I65" i="18"/>
  <c r="I63" i="18" s="1"/>
  <c r="K65" i="18"/>
  <c r="O65" i="18"/>
  <c r="Q65" i="18"/>
  <c r="V65" i="18"/>
  <c r="G66" i="18"/>
  <c r="M66" i="18" s="1"/>
  <c r="I66" i="18"/>
  <c r="K66" i="18"/>
  <c r="O66" i="18"/>
  <c r="O63" i="18" s="1"/>
  <c r="Q66" i="18"/>
  <c r="V66" i="18"/>
  <c r="G67" i="18"/>
  <c r="M67" i="18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V63" i="18" s="1"/>
  <c r="G69" i="18"/>
  <c r="M69" i="18"/>
  <c r="I69" i="18"/>
  <c r="K69" i="18"/>
  <c r="O69" i="18"/>
  <c r="Q69" i="18"/>
  <c r="V69" i="18"/>
  <c r="G70" i="18"/>
  <c r="I70" i="18"/>
  <c r="K70" i="18"/>
  <c r="M70" i="18"/>
  <c r="O70" i="18"/>
  <c r="Q70" i="18"/>
  <c r="V70" i="18"/>
  <c r="AF72" i="18"/>
  <c r="G47" i="1" s="1"/>
  <c r="BA185" i="17"/>
  <c r="BA175" i="17"/>
  <c r="BA158" i="17"/>
  <c r="BA156" i="17"/>
  <c r="BA154" i="17"/>
  <c r="BA152" i="17"/>
  <c r="BA150" i="17"/>
  <c r="BA148" i="17"/>
  <c r="BA146" i="17"/>
  <c r="BA144" i="17"/>
  <c r="BA142" i="17"/>
  <c r="BA139" i="17"/>
  <c r="BA135" i="17"/>
  <c r="BA133" i="17"/>
  <c r="BA128" i="17"/>
  <c r="BA126" i="17"/>
  <c r="BA124" i="17"/>
  <c r="BA122" i="17"/>
  <c r="BA120" i="17"/>
  <c r="BA118" i="17"/>
  <c r="BA116" i="17"/>
  <c r="BA111" i="17"/>
  <c r="BA109" i="17"/>
  <c r="BA107" i="17"/>
  <c r="BA105" i="17"/>
  <c r="BA103" i="17"/>
  <c r="BA101" i="17"/>
  <c r="BA99" i="17"/>
  <c r="BA97" i="17"/>
  <c r="BA95" i="17"/>
  <c r="BA93" i="17"/>
  <c r="BA91" i="17"/>
  <c r="BA89" i="17"/>
  <c r="BA87" i="17"/>
  <c r="BA85" i="17"/>
  <c r="BA83" i="17"/>
  <c r="BA81" i="17"/>
  <c r="BA76" i="17"/>
  <c r="BA70" i="17"/>
  <c r="BA61" i="17"/>
  <c r="BA59" i="17"/>
  <c r="BA57" i="17"/>
  <c r="BA45" i="17"/>
  <c r="BA43" i="17"/>
  <c r="BA41" i="17"/>
  <c r="BA39" i="17"/>
  <c r="BA37" i="17"/>
  <c r="BA35" i="17"/>
  <c r="BA25" i="17"/>
  <c r="BA21" i="17"/>
  <c r="BA19" i="17"/>
  <c r="BA17" i="17"/>
  <c r="BA15" i="17"/>
  <c r="BA13" i="17"/>
  <c r="BA10" i="17"/>
  <c r="G9" i="17"/>
  <c r="I9" i="17"/>
  <c r="I8" i="17"/>
  <c r="K9" i="17"/>
  <c r="M9" i="17"/>
  <c r="O9" i="17"/>
  <c r="Q9" i="17"/>
  <c r="Q8" i="17" s="1"/>
  <c r="V9" i="17"/>
  <c r="G11" i="17"/>
  <c r="M11" i="17"/>
  <c r="I11" i="17"/>
  <c r="K11" i="17"/>
  <c r="O11" i="17"/>
  <c r="O8" i="17"/>
  <c r="Q11" i="17"/>
  <c r="V11" i="17"/>
  <c r="G12" i="17"/>
  <c r="I12" i="17"/>
  <c r="K12" i="17"/>
  <c r="O12" i="17"/>
  <c r="Q12" i="17"/>
  <c r="V12" i="17"/>
  <c r="G14" i="17"/>
  <c r="M14" i="17"/>
  <c r="I14" i="17"/>
  <c r="K14" i="17"/>
  <c r="O14" i="17"/>
  <c r="Q14" i="17"/>
  <c r="V14" i="17"/>
  <c r="G16" i="17"/>
  <c r="I16" i="17"/>
  <c r="K16" i="17"/>
  <c r="M16" i="17"/>
  <c r="O16" i="17"/>
  <c r="Q16" i="17"/>
  <c r="V16" i="17"/>
  <c r="V8" i="17" s="1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2" i="17"/>
  <c r="M22" i="17"/>
  <c r="I22" i="17"/>
  <c r="K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4" i="17"/>
  <c r="I34" i="17"/>
  <c r="K34" i="17"/>
  <c r="M34" i="17"/>
  <c r="O34" i="17"/>
  <c r="Q34" i="17"/>
  <c r="V34" i="17"/>
  <c r="G36" i="17"/>
  <c r="M36" i="17"/>
  <c r="I36" i="17"/>
  <c r="K36" i="17"/>
  <c r="O36" i="17"/>
  <c r="Q36" i="17"/>
  <c r="V36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I42" i="17"/>
  <c r="K42" i="17"/>
  <c r="M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/>
  <c r="I48" i="17"/>
  <c r="K48" i="17"/>
  <c r="O48" i="17"/>
  <c r="Q48" i="17"/>
  <c r="V48" i="17"/>
  <c r="G50" i="17"/>
  <c r="I50" i="17"/>
  <c r="K50" i="17"/>
  <c r="M50" i="17"/>
  <c r="O50" i="17"/>
  <c r="Q50" i="17"/>
  <c r="V50" i="17"/>
  <c r="V33" i="17" s="1"/>
  <c r="G52" i="17"/>
  <c r="M52" i="17" s="1"/>
  <c r="I52" i="17"/>
  <c r="K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8" i="17"/>
  <c r="M78" i="17"/>
  <c r="I78" i="17"/>
  <c r="K78" i="17"/>
  <c r="O78" i="17"/>
  <c r="Q78" i="17"/>
  <c r="V78" i="17"/>
  <c r="G80" i="17"/>
  <c r="I80" i="17"/>
  <c r="K80" i="17"/>
  <c r="O80" i="17"/>
  <c r="Q80" i="17"/>
  <c r="V80" i="17"/>
  <c r="G82" i="17"/>
  <c r="M82" i="17" s="1"/>
  <c r="I82" i="17"/>
  <c r="K82" i="17"/>
  <c r="O82" i="17"/>
  <c r="Q82" i="17"/>
  <c r="V82" i="17"/>
  <c r="G84" i="17"/>
  <c r="M84" i="17" s="1"/>
  <c r="I84" i="17"/>
  <c r="K84" i="17"/>
  <c r="O84" i="17"/>
  <c r="Q84" i="17"/>
  <c r="V84" i="17"/>
  <c r="G86" i="17"/>
  <c r="I86" i="17"/>
  <c r="K86" i="17"/>
  <c r="M86" i="17"/>
  <c r="O86" i="17"/>
  <c r="O79" i="17" s="1"/>
  <c r="Q86" i="17"/>
  <c r="V86" i="17"/>
  <c r="G88" i="17"/>
  <c r="M88" i="17" s="1"/>
  <c r="I88" i="17"/>
  <c r="K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M96" i="17"/>
  <c r="I96" i="17"/>
  <c r="K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Q102" i="17"/>
  <c r="V102" i="17"/>
  <c r="G104" i="17"/>
  <c r="M104" i="17"/>
  <c r="I104" i="17"/>
  <c r="K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M112" i="17" s="1"/>
  <c r="I112" i="17"/>
  <c r="K112" i="17"/>
  <c r="O112" i="17"/>
  <c r="Q112" i="17"/>
  <c r="V112" i="17"/>
  <c r="G115" i="17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3" i="17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K114" i="17" s="1"/>
  <c r="O131" i="17"/>
  <c r="Q131" i="17"/>
  <c r="V131" i="17"/>
  <c r="G132" i="17"/>
  <c r="I132" i="17"/>
  <c r="K132" i="17"/>
  <c r="M132" i="17"/>
  <c r="O132" i="17"/>
  <c r="Q132" i="17"/>
  <c r="V132" i="17"/>
  <c r="G134" i="17"/>
  <c r="M134" i="17" s="1"/>
  <c r="I134" i="17"/>
  <c r="K134" i="17"/>
  <c r="O134" i="17"/>
  <c r="Q134" i="17"/>
  <c r="V134" i="17"/>
  <c r="G136" i="17"/>
  <c r="M136" i="17" s="1"/>
  <c r="I136" i="17"/>
  <c r="K136" i="17"/>
  <c r="O136" i="17"/>
  <c r="Q136" i="17"/>
  <c r="V136" i="17"/>
  <c r="G137" i="17"/>
  <c r="I137" i="17"/>
  <c r="K137" i="17"/>
  <c r="M137" i="17"/>
  <c r="O137" i="17"/>
  <c r="Q137" i="17"/>
  <c r="V137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3" i="17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M147" i="17"/>
  <c r="I147" i="17"/>
  <c r="K147" i="17"/>
  <c r="O147" i="17"/>
  <c r="Q147" i="17"/>
  <c r="Q140" i="17" s="1"/>
  <c r="V147" i="17"/>
  <c r="G149" i="17"/>
  <c r="I149" i="17"/>
  <c r="K149" i="17"/>
  <c r="M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M155" i="17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/>
  <c r="I161" i="17"/>
  <c r="K161" i="17"/>
  <c r="O161" i="17"/>
  <c r="Q161" i="17"/>
  <c r="V161" i="17"/>
  <c r="G163" i="17"/>
  <c r="G162" i="17" s="1"/>
  <c r="I76" i="1" s="1"/>
  <c r="I163" i="17"/>
  <c r="I162" i="17" s="1"/>
  <c r="K163" i="17"/>
  <c r="K162" i="17" s="1"/>
  <c r="O163" i="17"/>
  <c r="O162" i="17" s="1"/>
  <c r="Q163" i="17"/>
  <c r="V163" i="17"/>
  <c r="V162" i="17"/>
  <c r="G165" i="17"/>
  <c r="I165" i="17"/>
  <c r="K165" i="17"/>
  <c r="M165" i="17"/>
  <c r="O165" i="17"/>
  <c r="Q165" i="17"/>
  <c r="V165" i="17"/>
  <c r="G166" i="17"/>
  <c r="I78" i="1" s="1"/>
  <c r="G167" i="17"/>
  <c r="M167" i="17" s="1"/>
  <c r="M166" i="17" s="1"/>
  <c r="I167" i="17"/>
  <c r="I166" i="17" s="1"/>
  <c r="K167" i="17"/>
  <c r="K166" i="17" s="1"/>
  <c r="O167" i="17"/>
  <c r="O166" i="17" s="1"/>
  <c r="Q167" i="17"/>
  <c r="Q166" i="17" s="1"/>
  <c r="V167" i="17"/>
  <c r="V166" i="17" s="1"/>
  <c r="G169" i="17"/>
  <c r="I169" i="17"/>
  <c r="K169" i="17"/>
  <c r="M169" i="17"/>
  <c r="O169" i="17"/>
  <c r="Q169" i="17"/>
  <c r="V169" i="17"/>
  <c r="G171" i="17"/>
  <c r="G168" i="17" s="1"/>
  <c r="I148" i="1" s="1"/>
  <c r="I171" i="17"/>
  <c r="K171" i="17"/>
  <c r="O171" i="17"/>
  <c r="Q171" i="17"/>
  <c r="V171" i="17"/>
  <c r="G172" i="17"/>
  <c r="M172" i="17" s="1"/>
  <c r="I172" i="17"/>
  <c r="K172" i="17"/>
  <c r="K168" i="17" s="1"/>
  <c r="O172" i="17"/>
  <c r="Q172" i="17"/>
  <c r="V172" i="17"/>
  <c r="G173" i="17"/>
  <c r="M173" i="17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M176" i="17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/>
  <c r="I181" i="17"/>
  <c r="K181" i="17"/>
  <c r="O181" i="17"/>
  <c r="Q181" i="17"/>
  <c r="V181" i="17"/>
  <c r="G182" i="17"/>
  <c r="I182" i="17"/>
  <c r="K182" i="17"/>
  <c r="M182" i="17"/>
  <c r="O182" i="17"/>
  <c r="Q182" i="17"/>
  <c r="V182" i="17"/>
  <c r="G184" i="17"/>
  <c r="M184" i="17" s="1"/>
  <c r="I184" i="17"/>
  <c r="K184" i="17"/>
  <c r="O184" i="17"/>
  <c r="Q184" i="17"/>
  <c r="V184" i="17"/>
  <c r="G186" i="17"/>
  <c r="M186" i="17" s="1"/>
  <c r="I186" i="17"/>
  <c r="K186" i="17"/>
  <c r="O186" i="17"/>
  <c r="Q186" i="17"/>
  <c r="V186" i="17"/>
  <c r="AF188" i="17"/>
  <c r="G46" i="1" s="1"/>
  <c r="G9" i="16"/>
  <c r="M9" i="16"/>
  <c r="I9" i="16"/>
  <c r="K9" i="16"/>
  <c r="O9" i="16"/>
  <c r="Q9" i="16"/>
  <c r="V9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8" i="16"/>
  <c r="M18" i="16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/>
  <c r="I22" i="16"/>
  <c r="K22" i="16"/>
  <c r="O22" i="16"/>
  <c r="Q22" i="16"/>
  <c r="V22" i="16"/>
  <c r="G23" i="16"/>
  <c r="M23" i="16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/>
  <c r="I27" i="16"/>
  <c r="K27" i="16"/>
  <c r="O27" i="16"/>
  <c r="Q27" i="16"/>
  <c r="V27" i="16"/>
  <c r="G29" i="16"/>
  <c r="M29" i="16"/>
  <c r="I29" i="16"/>
  <c r="K29" i="16"/>
  <c r="O29" i="16"/>
  <c r="Q29" i="16"/>
  <c r="V29" i="16"/>
  <c r="G31" i="16"/>
  <c r="M31" i="16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4" i="16"/>
  <c r="M34" i="16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7" i="16"/>
  <c r="M37" i="16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6" i="16"/>
  <c r="M46" i="16"/>
  <c r="I46" i="16"/>
  <c r="K46" i="16"/>
  <c r="O46" i="16"/>
  <c r="Q46" i="16"/>
  <c r="V46" i="16"/>
  <c r="G48" i="16"/>
  <c r="M48" i="16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M52" i="16"/>
  <c r="I52" i="16"/>
  <c r="K52" i="16"/>
  <c r="O52" i="16"/>
  <c r="Q52" i="16"/>
  <c r="V52" i="16"/>
  <c r="G54" i="16"/>
  <c r="M54" i="16"/>
  <c r="I54" i="16"/>
  <c r="K54" i="16"/>
  <c r="O54" i="16"/>
  <c r="Q54" i="16"/>
  <c r="V54" i="16"/>
  <c r="G56" i="16"/>
  <c r="M56" i="16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M60" i="16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/>
  <c r="I70" i="16"/>
  <c r="K70" i="16"/>
  <c r="O70" i="16"/>
  <c r="Q70" i="16"/>
  <c r="V70" i="16"/>
  <c r="G73" i="16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6" i="16"/>
  <c r="M76" i="16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80" i="16"/>
  <c r="M80" i="16"/>
  <c r="I80" i="16"/>
  <c r="K80" i="16"/>
  <c r="O80" i="16"/>
  <c r="Q80" i="16"/>
  <c r="V80" i="16"/>
  <c r="G82" i="16"/>
  <c r="M82" i="16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5" i="16"/>
  <c r="M85" i="16"/>
  <c r="I85" i="16"/>
  <c r="K85" i="16"/>
  <c r="O85" i="16"/>
  <c r="Q85" i="16"/>
  <c r="V85" i="16"/>
  <c r="G87" i="16"/>
  <c r="M87" i="16"/>
  <c r="I87" i="16"/>
  <c r="K87" i="16"/>
  <c r="O87" i="16"/>
  <c r="Q87" i="16"/>
  <c r="V87" i="16"/>
  <c r="G89" i="16"/>
  <c r="M89" i="16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2" i="16"/>
  <c r="M92" i="16"/>
  <c r="I92" i="16"/>
  <c r="K92" i="16"/>
  <c r="O92" i="16"/>
  <c r="Q92" i="16"/>
  <c r="V92" i="16"/>
  <c r="G94" i="16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/>
  <c r="I98" i="16"/>
  <c r="K98" i="16"/>
  <c r="O98" i="16"/>
  <c r="Q98" i="16"/>
  <c r="V98" i="16"/>
  <c r="G99" i="16"/>
  <c r="M99" i="16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/>
  <c r="I105" i="16"/>
  <c r="K105" i="16"/>
  <c r="O105" i="16"/>
  <c r="Q105" i="16"/>
  <c r="V105" i="16"/>
  <c r="G106" i="16"/>
  <c r="M106" i="16"/>
  <c r="I106" i="16"/>
  <c r="K106" i="16"/>
  <c r="O106" i="16"/>
  <c r="Q106" i="16"/>
  <c r="V106" i="16"/>
  <c r="G108" i="16"/>
  <c r="M108" i="16" s="1"/>
  <c r="I108" i="16"/>
  <c r="K108" i="16"/>
  <c r="O108" i="16"/>
  <c r="Q108" i="16"/>
  <c r="V108" i="16"/>
  <c r="G109" i="16"/>
  <c r="I109" i="16"/>
  <c r="K109" i="16"/>
  <c r="O109" i="16"/>
  <c r="Q109" i="16"/>
  <c r="V109" i="16"/>
  <c r="G110" i="16"/>
  <c r="M110" i="16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6" i="16"/>
  <c r="M116" i="16"/>
  <c r="I116" i="16"/>
  <c r="K116" i="16"/>
  <c r="O116" i="16"/>
  <c r="Q116" i="16"/>
  <c r="V116" i="16"/>
  <c r="G117" i="16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/>
  <c r="I119" i="16"/>
  <c r="K119" i="16"/>
  <c r="O119" i="16"/>
  <c r="Q119" i="16"/>
  <c r="V119" i="16"/>
  <c r="G120" i="16"/>
  <c r="M120" i="16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M124" i="16"/>
  <c r="I124" i="16"/>
  <c r="K124" i="16"/>
  <c r="O124" i="16"/>
  <c r="Q124" i="16"/>
  <c r="V124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M135" i="16"/>
  <c r="I135" i="16"/>
  <c r="K135" i="16"/>
  <c r="O135" i="16"/>
  <c r="Q135" i="16"/>
  <c r="V135" i="16"/>
  <c r="G138" i="16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G141" i="16"/>
  <c r="M141" i="16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/>
  <c r="I145" i="16"/>
  <c r="K145" i="16"/>
  <c r="O145" i="16"/>
  <c r="Q145" i="16"/>
  <c r="V145" i="16"/>
  <c r="G147" i="16"/>
  <c r="M147" i="16" s="1"/>
  <c r="I147" i="16"/>
  <c r="K147" i="16"/>
  <c r="O147" i="16"/>
  <c r="Q147" i="16"/>
  <c r="V147" i="16"/>
  <c r="G149" i="16"/>
  <c r="M149" i="16" s="1"/>
  <c r="I149" i="16"/>
  <c r="K149" i="16"/>
  <c r="O149" i="16"/>
  <c r="Q149" i="16"/>
  <c r="V149" i="16"/>
  <c r="G151" i="16"/>
  <c r="M151" i="16" s="1"/>
  <c r="I151" i="16"/>
  <c r="K151" i="16"/>
  <c r="O151" i="16"/>
  <c r="Q151" i="16"/>
  <c r="V151" i="16"/>
  <c r="G153" i="16"/>
  <c r="M153" i="16"/>
  <c r="I153" i="16"/>
  <c r="K153" i="16"/>
  <c r="O153" i="16"/>
  <c r="Q153" i="16"/>
  <c r="V153" i="16"/>
  <c r="G155" i="16"/>
  <c r="M155" i="16" s="1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G158" i="16"/>
  <c r="I158" i="16"/>
  <c r="K158" i="16"/>
  <c r="O158" i="16"/>
  <c r="Q158" i="16"/>
  <c r="V158" i="16"/>
  <c r="V157" i="16" s="1"/>
  <c r="G159" i="16"/>
  <c r="M159" i="16"/>
  <c r="I159" i="16"/>
  <c r="K159" i="16"/>
  <c r="O159" i="16"/>
  <c r="Q159" i="16"/>
  <c r="V159" i="16"/>
  <c r="G162" i="16"/>
  <c r="M162" i="16" s="1"/>
  <c r="I162" i="16"/>
  <c r="K162" i="16"/>
  <c r="O162" i="16"/>
  <c r="Q162" i="16"/>
  <c r="V162" i="16"/>
  <c r="G163" i="16"/>
  <c r="I163" i="16"/>
  <c r="K163" i="16"/>
  <c r="O163" i="16"/>
  <c r="Q163" i="16"/>
  <c r="V163" i="16"/>
  <c r="G164" i="16"/>
  <c r="M164" i="16"/>
  <c r="I164" i="16"/>
  <c r="K164" i="16"/>
  <c r="O164" i="16"/>
  <c r="Q164" i="16"/>
  <c r="V164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M171" i="16" s="1"/>
  <c r="I171" i="16"/>
  <c r="K171" i="16"/>
  <c r="O171" i="16"/>
  <c r="Q171" i="16"/>
  <c r="V171" i="16"/>
  <c r="AF173" i="16"/>
  <c r="G45" i="1" s="1"/>
  <c r="BA66" i="15"/>
  <c r="BA60" i="15"/>
  <c r="G9" i="15"/>
  <c r="I9" i="15"/>
  <c r="K9" i="15"/>
  <c r="K8" i="15" s="1"/>
  <c r="M9" i="15"/>
  <c r="O9" i="15"/>
  <c r="Q9" i="15"/>
  <c r="V9" i="15"/>
  <c r="V8" i="15" s="1"/>
  <c r="G11" i="15"/>
  <c r="I11" i="15"/>
  <c r="I8" i="15" s="1"/>
  <c r="K11" i="15"/>
  <c r="O11" i="15"/>
  <c r="O8" i="15"/>
  <c r="Q11" i="15"/>
  <c r="V11" i="15"/>
  <c r="G13" i="15"/>
  <c r="M13" i="15" s="1"/>
  <c r="I13" i="15"/>
  <c r="K13" i="15"/>
  <c r="O13" i="15"/>
  <c r="Q13" i="15"/>
  <c r="V13" i="15"/>
  <c r="G15" i="15"/>
  <c r="M15" i="15"/>
  <c r="I15" i="15"/>
  <c r="K15" i="15"/>
  <c r="O15" i="15"/>
  <c r="Q15" i="15"/>
  <c r="Q8" i="15" s="1"/>
  <c r="V15" i="15"/>
  <c r="G19" i="15"/>
  <c r="I19" i="15"/>
  <c r="I18" i="15" s="1"/>
  <c r="K19" i="15"/>
  <c r="O19" i="15"/>
  <c r="O18" i="15"/>
  <c r="Q19" i="15"/>
  <c r="Q18" i="15" s="1"/>
  <c r="V19" i="15"/>
  <c r="G22" i="15"/>
  <c r="I22" i="15"/>
  <c r="K22" i="15"/>
  <c r="O22" i="15"/>
  <c r="Q22" i="15"/>
  <c r="V22" i="15"/>
  <c r="V18" i="15" s="1"/>
  <c r="G25" i="15"/>
  <c r="M25" i="15" s="1"/>
  <c r="I25" i="15"/>
  <c r="K25" i="15"/>
  <c r="O25" i="15"/>
  <c r="Q25" i="15"/>
  <c r="V25" i="15"/>
  <c r="G28" i="15"/>
  <c r="I28" i="15"/>
  <c r="K28" i="15"/>
  <c r="O28" i="15"/>
  <c r="Q28" i="15"/>
  <c r="V28" i="15"/>
  <c r="G32" i="15"/>
  <c r="I32" i="15"/>
  <c r="I27" i="15"/>
  <c r="K32" i="15"/>
  <c r="M32" i="15"/>
  <c r="O32" i="15"/>
  <c r="Q32" i="15"/>
  <c r="Q27" i="15" s="1"/>
  <c r="V32" i="15"/>
  <c r="G33" i="15"/>
  <c r="M33" i="15"/>
  <c r="I33" i="15"/>
  <c r="K33" i="15"/>
  <c r="O33" i="15"/>
  <c r="Q33" i="15"/>
  <c r="V33" i="15"/>
  <c r="G36" i="15"/>
  <c r="I36" i="15"/>
  <c r="K36" i="15"/>
  <c r="M36" i="15"/>
  <c r="O36" i="15"/>
  <c r="Q36" i="15"/>
  <c r="V36" i="15"/>
  <c r="G37" i="15"/>
  <c r="M37" i="15" s="1"/>
  <c r="I37" i="15"/>
  <c r="K37" i="15"/>
  <c r="K27" i="15" s="1"/>
  <c r="O37" i="15"/>
  <c r="Q37" i="15"/>
  <c r="V37" i="15"/>
  <c r="G40" i="15"/>
  <c r="M40" i="15" s="1"/>
  <c r="I40" i="15"/>
  <c r="K40" i="15"/>
  <c r="O40" i="15"/>
  <c r="Q40" i="15"/>
  <c r="G41" i="15"/>
  <c r="M41" i="15"/>
  <c r="I41" i="15"/>
  <c r="K41" i="15"/>
  <c r="O41" i="15"/>
  <c r="Q41" i="15"/>
  <c r="G42" i="15"/>
  <c r="I42" i="15"/>
  <c r="K42" i="15"/>
  <c r="M42" i="15"/>
  <c r="O42" i="15"/>
  <c r="Q42" i="15"/>
  <c r="G43" i="15"/>
  <c r="M43" i="15" s="1"/>
  <c r="I43" i="15"/>
  <c r="K43" i="15"/>
  <c r="O43" i="15"/>
  <c r="Q43" i="15"/>
  <c r="G44" i="15"/>
  <c r="M44" i="15" s="1"/>
  <c r="I44" i="15"/>
  <c r="K44" i="15"/>
  <c r="O44" i="15"/>
  <c r="Q44" i="15"/>
  <c r="G45" i="15"/>
  <c r="M45" i="15"/>
  <c r="I45" i="15"/>
  <c r="K45" i="15"/>
  <c r="O45" i="15"/>
  <c r="Q45" i="15"/>
  <c r="G46" i="15"/>
  <c r="I46" i="15"/>
  <c r="K46" i="15"/>
  <c r="M46" i="15"/>
  <c r="O46" i="15"/>
  <c r="Q46" i="15"/>
  <c r="G47" i="15"/>
  <c r="M47" i="15" s="1"/>
  <c r="I47" i="15"/>
  <c r="K47" i="15"/>
  <c r="O47" i="15"/>
  <c r="Q47" i="15"/>
  <c r="G48" i="15"/>
  <c r="M48" i="15" s="1"/>
  <c r="I48" i="15"/>
  <c r="K48" i="15"/>
  <c r="O48" i="15"/>
  <c r="Q48" i="15"/>
  <c r="G51" i="15"/>
  <c r="I51" i="15"/>
  <c r="I50" i="15" s="1"/>
  <c r="K51" i="15"/>
  <c r="M51" i="15"/>
  <c r="O51" i="15"/>
  <c r="O50" i="15" s="1"/>
  <c r="Q51" i="15"/>
  <c r="Q50" i="15" s="1"/>
  <c r="V51" i="15"/>
  <c r="G52" i="15"/>
  <c r="G50" i="15" s="1"/>
  <c r="I52" i="15"/>
  <c r="K52" i="15"/>
  <c r="K50" i="15"/>
  <c r="O52" i="15"/>
  <c r="Q52" i="15"/>
  <c r="V52" i="15"/>
  <c r="G53" i="15"/>
  <c r="I53" i="15"/>
  <c r="K53" i="15"/>
  <c r="M53" i="15"/>
  <c r="O53" i="15"/>
  <c r="Q53" i="15"/>
  <c r="V53" i="15"/>
  <c r="V55" i="15"/>
  <c r="G56" i="15"/>
  <c r="G55" i="15" s="1"/>
  <c r="I56" i="15"/>
  <c r="I55" i="15"/>
  <c r="K56" i="15"/>
  <c r="K55" i="15" s="1"/>
  <c r="M56" i="15"/>
  <c r="M55" i="15" s="1"/>
  <c r="O56" i="15"/>
  <c r="O55" i="15" s="1"/>
  <c r="Q56" i="15"/>
  <c r="Q55" i="15" s="1"/>
  <c r="V56" i="15"/>
  <c r="G59" i="15"/>
  <c r="I59" i="15"/>
  <c r="I58" i="15" s="1"/>
  <c r="K59" i="15"/>
  <c r="M59" i="15"/>
  <c r="O59" i="15"/>
  <c r="Q59" i="15"/>
  <c r="Q58" i="15" s="1"/>
  <c r="V59" i="15"/>
  <c r="G61" i="15"/>
  <c r="G58" i="15"/>
  <c r="I61" i="15"/>
  <c r="K61" i="15"/>
  <c r="O61" i="15"/>
  <c r="Q61" i="15"/>
  <c r="V61" i="15"/>
  <c r="G63" i="15"/>
  <c r="I63" i="15"/>
  <c r="K63" i="15"/>
  <c r="K58" i="15" s="1"/>
  <c r="M63" i="15"/>
  <c r="O63" i="15"/>
  <c r="Q63" i="15"/>
  <c r="V63" i="15"/>
  <c r="G65" i="15"/>
  <c r="M65" i="15" s="1"/>
  <c r="I65" i="15"/>
  <c r="K65" i="15"/>
  <c r="O65" i="15"/>
  <c r="Q65" i="15"/>
  <c r="V65" i="15"/>
  <c r="AF69" i="15"/>
  <c r="G44" i="1" s="1"/>
  <c r="BA111" i="14"/>
  <c r="BA104" i="14"/>
  <c r="G9" i="14"/>
  <c r="M9" i="14" s="1"/>
  <c r="I9" i="14"/>
  <c r="K9" i="14"/>
  <c r="O9" i="14"/>
  <c r="Q9" i="14"/>
  <c r="V9" i="14"/>
  <c r="G14" i="14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7" i="14"/>
  <c r="M27" i="14" s="1"/>
  <c r="I27" i="14"/>
  <c r="K27" i="14"/>
  <c r="O27" i="14"/>
  <c r="Q27" i="14"/>
  <c r="V27" i="14"/>
  <c r="G32" i="14"/>
  <c r="I32" i="14"/>
  <c r="K32" i="14"/>
  <c r="M32" i="14"/>
  <c r="O32" i="14"/>
  <c r="Q32" i="14"/>
  <c r="V32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7" i="14"/>
  <c r="M47" i="14" s="1"/>
  <c r="I47" i="14"/>
  <c r="K47" i="14"/>
  <c r="O47" i="14"/>
  <c r="Q47" i="14"/>
  <c r="V47" i="14"/>
  <c r="G52" i="14"/>
  <c r="M52" i="14" s="1"/>
  <c r="I52" i="14"/>
  <c r="K52" i="14"/>
  <c r="O52" i="14"/>
  <c r="Q52" i="14"/>
  <c r="V52" i="14"/>
  <c r="K53" i="14"/>
  <c r="G54" i="14"/>
  <c r="I54" i="14"/>
  <c r="I53" i="14" s="1"/>
  <c r="K54" i="14"/>
  <c r="O54" i="14"/>
  <c r="O53" i="14" s="1"/>
  <c r="Q54" i="14"/>
  <c r="Q53" i="14" s="1"/>
  <c r="V54" i="14"/>
  <c r="V53" i="14" s="1"/>
  <c r="G60" i="14"/>
  <c r="M60" i="14" s="1"/>
  <c r="I60" i="14"/>
  <c r="K60" i="14"/>
  <c r="O60" i="14"/>
  <c r="Q60" i="14"/>
  <c r="V60" i="14"/>
  <c r="G63" i="14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7" i="14"/>
  <c r="I87" i="14"/>
  <c r="K87" i="14"/>
  <c r="O87" i="14"/>
  <c r="Q87" i="14"/>
  <c r="V87" i="14"/>
  <c r="G88" i="14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9" i="14"/>
  <c r="G98" i="14" s="1"/>
  <c r="I99" i="14"/>
  <c r="I98" i="14" s="1"/>
  <c r="K99" i="14"/>
  <c r="K98" i="14" s="1"/>
  <c r="O99" i="14"/>
  <c r="O98" i="14" s="1"/>
  <c r="Q99" i="14"/>
  <c r="Q98" i="14" s="1"/>
  <c r="V99" i="14"/>
  <c r="V98" i="14" s="1"/>
  <c r="G103" i="14"/>
  <c r="I103" i="14"/>
  <c r="K103" i="14"/>
  <c r="O103" i="14"/>
  <c r="Q103" i="14"/>
  <c r="V103" i="14"/>
  <c r="G105" i="14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AF113" i="14"/>
  <c r="G43" i="1" s="1"/>
  <c r="BA283" i="13"/>
  <c r="BA277" i="13"/>
  <c r="BA100" i="13"/>
  <c r="BA79" i="13"/>
  <c r="BA70" i="13"/>
  <c r="G9" i="13"/>
  <c r="M9" i="13" s="1"/>
  <c r="I9" i="13"/>
  <c r="K9" i="13"/>
  <c r="O9" i="13"/>
  <c r="Q9" i="13"/>
  <c r="V9" i="13"/>
  <c r="G14" i="13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43" i="13"/>
  <c r="M43" i="13" s="1"/>
  <c r="I43" i="13"/>
  <c r="K43" i="13"/>
  <c r="O43" i="13"/>
  <c r="Q43" i="13"/>
  <c r="V43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9" i="13"/>
  <c r="G58" i="13" s="1"/>
  <c r="I59" i="13"/>
  <c r="I58" i="13" s="1"/>
  <c r="K59" i="13"/>
  <c r="K58" i="13" s="1"/>
  <c r="O59" i="13"/>
  <c r="O58" i="13" s="1"/>
  <c r="Q59" i="13"/>
  <c r="Q58" i="13" s="1"/>
  <c r="V59" i="13"/>
  <c r="V58" i="13" s="1"/>
  <c r="G65" i="13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O69" i="13"/>
  <c r="Q69" i="13"/>
  <c r="V69" i="13"/>
  <c r="G78" i="13"/>
  <c r="M78" i="13" s="1"/>
  <c r="I78" i="13"/>
  <c r="K78" i="13"/>
  <c r="O78" i="13"/>
  <c r="Q78" i="13"/>
  <c r="V78" i="13"/>
  <c r="G81" i="13"/>
  <c r="M81" i="13" s="1"/>
  <c r="I81" i="13"/>
  <c r="K81" i="13"/>
  <c r="O81" i="13"/>
  <c r="Q81" i="13"/>
  <c r="V81" i="13"/>
  <c r="G84" i="13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89" i="13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G98" i="13" s="1"/>
  <c r="I99" i="13"/>
  <c r="I98" i="13" s="1"/>
  <c r="K99" i="13"/>
  <c r="K98" i="13" s="1"/>
  <c r="O99" i="13"/>
  <c r="O98" i="13" s="1"/>
  <c r="Q99" i="13"/>
  <c r="Q98" i="13" s="1"/>
  <c r="V99" i="13"/>
  <c r="V98" i="13" s="1"/>
  <c r="G102" i="13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41" i="13"/>
  <c r="M141" i="13" s="1"/>
  <c r="I141" i="13"/>
  <c r="K141" i="13"/>
  <c r="O141" i="13"/>
  <c r="Q141" i="13"/>
  <c r="V141" i="13"/>
  <c r="G143" i="13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50" i="13"/>
  <c r="M150" i="13" s="1"/>
  <c r="I150" i="13"/>
  <c r="K150" i="13"/>
  <c r="O150" i="13"/>
  <c r="Q150" i="13"/>
  <c r="V150" i="13"/>
  <c r="G155" i="13"/>
  <c r="M155" i="13" s="1"/>
  <c r="I155" i="13"/>
  <c r="K155" i="13"/>
  <c r="O155" i="13"/>
  <c r="Q155" i="13"/>
  <c r="V155" i="13"/>
  <c r="G160" i="13"/>
  <c r="M160" i="13" s="1"/>
  <c r="I160" i="13"/>
  <c r="K160" i="13"/>
  <c r="O160" i="13"/>
  <c r="Q160" i="13"/>
  <c r="V160" i="13"/>
  <c r="G165" i="13"/>
  <c r="M165" i="13" s="1"/>
  <c r="I165" i="13"/>
  <c r="K165" i="13"/>
  <c r="O165" i="13"/>
  <c r="Q165" i="13"/>
  <c r="V165" i="13"/>
  <c r="G169" i="13"/>
  <c r="M169" i="13" s="1"/>
  <c r="I169" i="13"/>
  <c r="K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7" i="13"/>
  <c r="M177" i="13" s="1"/>
  <c r="I177" i="13"/>
  <c r="K177" i="13"/>
  <c r="O177" i="13"/>
  <c r="Q177" i="13"/>
  <c r="V177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M213" i="13" s="1"/>
  <c r="I213" i="13"/>
  <c r="K213" i="13"/>
  <c r="O213" i="13"/>
  <c r="Q213" i="13"/>
  <c r="V213" i="13"/>
  <c r="G215" i="13"/>
  <c r="M215" i="13" s="1"/>
  <c r="I215" i="13"/>
  <c r="K215" i="13"/>
  <c r="O215" i="13"/>
  <c r="Q215" i="13"/>
  <c r="V215" i="13"/>
  <c r="G218" i="13"/>
  <c r="M218" i="13" s="1"/>
  <c r="I218" i="13"/>
  <c r="K218" i="13"/>
  <c r="O218" i="13"/>
  <c r="Q218" i="13"/>
  <c r="V218" i="13"/>
  <c r="G221" i="13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6" i="13"/>
  <c r="M226" i="13" s="1"/>
  <c r="I226" i="13"/>
  <c r="K226" i="13"/>
  <c r="O226" i="13"/>
  <c r="Q226" i="13"/>
  <c r="V226" i="13"/>
  <c r="G227" i="13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M249" i="13" s="1"/>
  <c r="I249" i="13"/>
  <c r="K249" i="13"/>
  <c r="O249" i="13"/>
  <c r="Q249" i="13"/>
  <c r="V249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0" i="13"/>
  <c r="I260" i="13"/>
  <c r="K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M264" i="13" s="1"/>
  <c r="I264" i="13"/>
  <c r="K264" i="13"/>
  <c r="O264" i="13"/>
  <c r="Q264" i="13"/>
  <c r="V264" i="13"/>
  <c r="G265" i="13"/>
  <c r="M265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68" i="13"/>
  <c r="I268" i="13"/>
  <c r="K268" i="13"/>
  <c r="O268" i="13"/>
  <c r="Q268" i="13"/>
  <c r="V268" i="13"/>
  <c r="G269" i="13"/>
  <c r="M269" i="13" s="1"/>
  <c r="I269" i="13"/>
  <c r="K269" i="13"/>
  <c r="O269" i="13"/>
  <c r="Q269" i="13"/>
  <c r="V269" i="13"/>
  <c r="G270" i="13"/>
  <c r="M270" i="13" s="1"/>
  <c r="I270" i="13"/>
  <c r="K270" i="13"/>
  <c r="O270" i="13"/>
  <c r="Q270" i="13"/>
  <c r="V270" i="13"/>
  <c r="G271" i="13"/>
  <c r="M271" i="13" s="1"/>
  <c r="I271" i="13"/>
  <c r="K271" i="13"/>
  <c r="O271" i="13"/>
  <c r="Q271" i="13"/>
  <c r="V271" i="13"/>
  <c r="G272" i="13"/>
  <c r="M272" i="13" s="1"/>
  <c r="I272" i="13"/>
  <c r="K272" i="13"/>
  <c r="O272" i="13"/>
  <c r="Q272" i="13"/>
  <c r="V272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8" i="13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AF286" i="13"/>
  <c r="G42" i="1" s="1"/>
  <c r="G39" i="12"/>
  <c r="M39" i="12" s="1"/>
  <c r="I39" i="12"/>
  <c r="K39" i="12"/>
  <c r="O39" i="12"/>
  <c r="Q39" i="12"/>
  <c r="V39" i="12"/>
  <c r="G41" i="12"/>
  <c r="I41" i="12"/>
  <c r="K41" i="12"/>
  <c r="O41" i="12"/>
  <c r="Q41" i="12"/>
  <c r="V41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3" i="12"/>
  <c r="M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Q77" i="12"/>
  <c r="V78" i="12"/>
  <c r="G84" i="12"/>
  <c r="I84" i="12"/>
  <c r="K84" i="12"/>
  <c r="K77" i="12" s="1"/>
  <c r="O84" i="12"/>
  <c r="Q84" i="12"/>
  <c r="V84" i="12"/>
  <c r="V77" i="12" s="1"/>
  <c r="G87" i="12"/>
  <c r="M87" i="12" s="1"/>
  <c r="I87" i="12"/>
  <c r="K87" i="12"/>
  <c r="O87" i="12"/>
  <c r="O77" i="12" s="1"/>
  <c r="Q87" i="12"/>
  <c r="V87" i="12"/>
  <c r="G93" i="12"/>
  <c r="I93" i="12"/>
  <c r="I92" i="12"/>
  <c r="K93" i="12"/>
  <c r="K92" i="12" s="1"/>
  <c r="O93" i="12"/>
  <c r="O92" i="12" s="1"/>
  <c r="Q93" i="12"/>
  <c r="Q92" i="12"/>
  <c r="V93" i="12"/>
  <c r="V92" i="12" s="1"/>
  <c r="G95" i="12"/>
  <c r="I95" i="12"/>
  <c r="I94" i="12" s="1"/>
  <c r="K95" i="12"/>
  <c r="M95" i="12"/>
  <c r="O95" i="12"/>
  <c r="O94" i="12" s="1"/>
  <c r="Q95" i="12"/>
  <c r="V95" i="12"/>
  <c r="G101" i="12"/>
  <c r="G94" i="12" s="1"/>
  <c r="I87" i="1" s="1"/>
  <c r="I101" i="12"/>
  <c r="K101" i="12"/>
  <c r="K94" i="12" s="1"/>
  <c r="O101" i="12"/>
  <c r="Q101" i="12"/>
  <c r="V101" i="12"/>
  <c r="G107" i="12"/>
  <c r="G106" i="12"/>
  <c r="I88" i="1"/>
  <c r="I107" i="12"/>
  <c r="K107" i="12"/>
  <c r="O107" i="12"/>
  <c r="Q107" i="12"/>
  <c r="Q106" i="12" s="1"/>
  <c r="V107" i="12"/>
  <c r="G112" i="12"/>
  <c r="M112" i="12"/>
  <c r="I112" i="12"/>
  <c r="I106" i="12" s="1"/>
  <c r="K112" i="12"/>
  <c r="O112" i="12"/>
  <c r="Q112" i="12"/>
  <c r="V112" i="12"/>
  <c r="V106" i="12" s="1"/>
  <c r="G114" i="12"/>
  <c r="I114" i="12"/>
  <c r="K114" i="12"/>
  <c r="M114" i="12"/>
  <c r="O114" i="12"/>
  <c r="Q114" i="12"/>
  <c r="V114" i="12"/>
  <c r="G117" i="12"/>
  <c r="G113" i="12" s="1"/>
  <c r="I89" i="1" s="1"/>
  <c r="I117" i="12"/>
  <c r="K117" i="12"/>
  <c r="O117" i="12"/>
  <c r="Q117" i="12"/>
  <c r="Q113" i="12" s="1"/>
  <c r="V117" i="12"/>
  <c r="G120" i="12"/>
  <c r="M120" i="12"/>
  <c r="I120" i="12"/>
  <c r="K120" i="12"/>
  <c r="O120" i="12"/>
  <c r="Q120" i="12"/>
  <c r="V120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4" i="12"/>
  <c r="M134" i="12"/>
  <c r="I134" i="12"/>
  <c r="K134" i="12"/>
  <c r="O134" i="12"/>
  <c r="Q134" i="12"/>
  <c r="V134" i="12"/>
  <c r="G136" i="12"/>
  <c r="M136" i="12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O113" i="12" s="1"/>
  <c r="Q141" i="12"/>
  <c r="V141" i="12"/>
  <c r="G145" i="12"/>
  <c r="M145" i="12"/>
  <c r="I145" i="12"/>
  <c r="K145" i="12"/>
  <c r="O145" i="12"/>
  <c r="Q145" i="12"/>
  <c r="V145" i="12"/>
  <c r="G148" i="12"/>
  <c r="M148" i="12"/>
  <c r="I148" i="12"/>
  <c r="K148" i="12"/>
  <c r="O148" i="12"/>
  <c r="Q148" i="12"/>
  <c r="V148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M158" i="12"/>
  <c r="I158" i="12"/>
  <c r="K158" i="12"/>
  <c r="O158" i="12"/>
  <c r="Q158" i="12"/>
  <c r="V158" i="12"/>
  <c r="G162" i="12"/>
  <c r="M162" i="12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/>
  <c r="I168" i="12"/>
  <c r="K168" i="12"/>
  <c r="O168" i="12"/>
  <c r="Q168" i="12"/>
  <c r="V168" i="12"/>
  <c r="G171" i="12"/>
  <c r="M171" i="12"/>
  <c r="I171" i="12"/>
  <c r="K171" i="12"/>
  <c r="O171" i="12"/>
  <c r="Q171" i="12"/>
  <c r="V171" i="12"/>
  <c r="G175" i="12"/>
  <c r="I175" i="12"/>
  <c r="K175" i="12"/>
  <c r="M175" i="12"/>
  <c r="O175" i="12"/>
  <c r="Q175" i="12"/>
  <c r="V175" i="12"/>
  <c r="G178" i="12"/>
  <c r="G174" i="12" s="1"/>
  <c r="I178" i="12"/>
  <c r="K178" i="12"/>
  <c r="O178" i="12"/>
  <c r="Q178" i="12"/>
  <c r="Q174" i="12" s="1"/>
  <c r="V178" i="12"/>
  <c r="G183" i="12"/>
  <c r="M183" i="12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93" i="12"/>
  <c r="M193" i="12" s="1"/>
  <c r="I193" i="12"/>
  <c r="K193" i="12"/>
  <c r="O193" i="12"/>
  <c r="Q193" i="12"/>
  <c r="V193" i="12"/>
  <c r="G208" i="12"/>
  <c r="M208" i="12"/>
  <c r="I208" i="12"/>
  <c r="K208" i="12"/>
  <c r="O208" i="12"/>
  <c r="Q208" i="12"/>
  <c r="V208" i="12"/>
  <c r="G224" i="12"/>
  <c r="M224" i="12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O174" i="12" s="1"/>
  <c r="Q227" i="12"/>
  <c r="V227" i="12"/>
  <c r="G228" i="12"/>
  <c r="M228" i="12"/>
  <c r="I228" i="12"/>
  <c r="K228" i="12"/>
  <c r="O228" i="12"/>
  <c r="Q228" i="12"/>
  <c r="V228" i="12"/>
  <c r="G229" i="12"/>
  <c r="M229" i="12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/>
  <c r="I232" i="12"/>
  <c r="K232" i="12"/>
  <c r="O232" i="12"/>
  <c r="Q232" i="12"/>
  <c r="V232" i="12"/>
  <c r="G234" i="12"/>
  <c r="M234" i="12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1" i="12"/>
  <c r="M241" i="12"/>
  <c r="I241" i="12"/>
  <c r="K241" i="12"/>
  <c r="O241" i="12"/>
  <c r="Q241" i="12"/>
  <c r="V241" i="12"/>
  <c r="G243" i="12"/>
  <c r="M243" i="12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51" i="12"/>
  <c r="M251" i="12"/>
  <c r="I251" i="12"/>
  <c r="K251" i="12"/>
  <c r="O251" i="12"/>
  <c r="Q251" i="12"/>
  <c r="V251" i="12"/>
  <c r="G253" i="12"/>
  <c r="M253" i="12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8" i="12"/>
  <c r="M258" i="12"/>
  <c r="I258" i="12"/>
  <c r="K258" i="12"/>
  <c r="O258" i="12"/>
  <c r="Q258" i="12"/>
  <c r="V258" i="12"/>
  <c r="G260" i="12"/>
  <c r="M260" i="12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70" i="12"/>
  <c r="M270" i="12"/>
  <c r="I270" i="12"/>
  <c r="K270" i="12"/>
  <c r="O270" i="12"/>
  <c r="Q270" i="12"/>
  <c r="V270" i="12"/>
  <c r="G273" i="12"/>
  <c r="I273" i="12"/>
  <c r="K273" i="12"/>
  <c r="O273" i="12"/>
  <c r="Q273" i="12"/>
  <c r="V273" i="12"/>
  <c r="G279" i="12"/>
  <c r="I279" i="12"/>
  <c r="K279" i="12"/>
  <c r="O279" i="12"/>
  <c r="Q279" i="12"/>
  <c r="V279" i="12"/>
  <c r="G281" i="12"/>
  <c r="M281" i="12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91" i="12"/>
  <c r="M291" i="12"/>
  <c r="I291" i="12"/>
  <c r="K291" i="12"/>
  <c r="O291" i="12"/>
  <c r="Q291" i="12"/>
  <c r="V291" i="12"/>
  <c r="G297" i="12"/>
  <c r="I297" i="12"/>
  <c r="K297" i="12"/>
  <c r="M297" i="12"/>
  <c r="O297" i="12"/>
  <c r="Q297" i="12"/>
  <c r="V297" i="12"/>
  <c r="G301" i="12"/>
  <c r="M301" i="12" s="1"/>
  <c r="I301" i="12"/>
  <c r="K301" i="12"/>
  <c r="O301" i="12"/>
  <c r="Q301" i="12"/>
  <c r="V301" i="12"/>
  <c r="G305" i="12"/>
  <c r="M305" i="12" s="1"/>
  <c r="I305" i="12"/>
  <c r="K305" i="12"/>
  <c r="O305" i="12"/>
  <c r="Q305" i="12"/>
  <c r="V305" i="12"/>
  <c r="G308" i="12"/>
  <c r="M308" i="12"/>
  <c r="I308" i="12"/>
  <c r="K308" i="12"/>
  <c r="O308" i="12"/>
  <c r="Q308" i="12"/>
  <c r="V308" i="12"/>
  <c r="G312" i="12"/>
  <c r="I312" i="12"/>
  <c r="K312" i="12"/>
  <c r="M312" i="12"/>
  <c r="O312" i="12"/>
  <c r="Q312" i="12"/>
  <c r="V312" i="12"/>
  <c r="G316" i="12"/>
  <c r="M316" i="12" s="1"/>
  <c r="I316" i="12"/>
  <c r="K316" i="12"/>
  <c r="O316" i="12"/>
  <c r="Q316" i="12"/>
  <c r="V316" i="12"/>
  <c r="G319" i="12"/>
  <c r="M319" i="12" s="1"/>
  <c r="I319" i="12"/>
  <c r="K319" i="12"/>
  <c r="O319" i="12"/>
  <c r="Q319" i="12"/>
  <c r="V319" i="12"/>
  <c r="G322" i="12"/>
  <c r="M322" i="12"/>
  <c r="I322" i="12"/>
  <c r="K322" i="12"/>
  <c r="O322" i="12"/>
  <c r="Q322" i="12"/>
  <c r="V322" i="12"/>
  <c r="G325" i="12"/>
  <c r="I325" i="12"/>
  <c r="K325" i="12"/>
  <c r="M325" i="12"/>
  <c r="O325" i="12"/>
  <c r="Q325" i="12"/>
  <c r="V325" i="12"/>
  <c r="G334" i="12"/>
  <c r="M334" i="12" s="1"/>
  <c r="I334" i="12"/>
  <c r="K334" i="12"/>
  <c r="O334" i="12"/>
  <c r="Q334" i="12"/>
  <c r="V334" i="12"/>
  <c r="G342" i="12"/>
  <c r="M342" i="12" s="1"/>
  <c r="I342" i="12"/>
  <c r="K342" i="12"/>
  <c r="O342" i="12"/>
  <c r="Q342" i="12"/>
  <c r="V342" i="12"/>
  <c r="G348" i="12"/>
  <c r="M348" i="12"/>
  <c r="I348" i="12"/>
  <c r="K348" i="12"/>
  <c r="O348" i="12"/>
  <c r="Q348" i="12"/>
  <c r="V348" i="12"/>
  <c r="G351" i="12"/>
  <c r="I351" i="12"/>
  <c r="K351" i="12"/>
  <c r="M351" i="12"/>
  <c r="O351" i="12"/>
  <c r="Q351" i="12"/>
  <c r="V351" i="12"/>
  <c r="G357" i="12"/>
  <c r="M357" i="12" s="1"/>
  <c r="I357" i="12"/>
  <c r="K357" i="12"/>
  <c r="O357" i="12"/>
  <c r="Q357" i="12"/>
  <c r="V357" i="12"/>
  <c r="G364" i="12"/>
  <c r="M364" i="12" s="1"/>
  <c r="I364" i="12"/>
  <c r="K364" i="12"/>
  <c r="O364" i="12"/>
  <c r="Q364" i="12"/>
  <c r="V364" i="12"/>
  <c r="G369" i="12"/>
  <c r="M369" i="12"/>
  <c r="I369" i="12"/>
  <c r="K369" i="12"/>
  <c r="O369" i="12"/>
  <c r="Q369" i="12"/>
  <c r="V369" i="12"/>
  <c r="G375" i="12"/>
  <c r="I375" i="12"/>
  <c r="K375" i="12"/>
  <c r="M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7" i="12"/>
  <c r="M387" i="12" s="1"/>
  <c r="I387" i="12"/>
  <c r="K387" i="12"/>
  <c r="O387" i="12"/>
  <c r="Q387" i="12"/>
  <c r="Q386" i="12" s="1"/>
  <c r="V387" i="12"/>
  <c r="G390" i="12"/>
  <c r="M390" i="12"/>
  <c r="I390" i="12"/>
  <c r="I386" i="12" s="1"/>
  <c r="K390" i="12"/>
  <c r="O390" i="12"/>
  <c r="Q390" i="12"/>
  <c r="V390" i="12"/>
  <c r="G396" i="12"/>
  <c r="M396" i="12" s="1"/>
  <c r="I396" i="12"/>
  <c r="K396" i="12"/>
  <c r="O396" i="12"/>
  <c r="Q396" i="12"/>
  <c r="V396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6" i="12"/>
  <c r="M406" i="12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2" i="12"/>
  <c r="M412" i="12"/>
  <c r="I412" i="12"/>
  <c r="K412" i="12"/>
  <c r="O412" i="12"/>
  <c r="Q412" i="12"/>
  <c r="V412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20" i="12"/>
  <c r="M420" i="12"/>
  <c r="I420" i="12"/>
  <c r="K420" i="12"/>
  <c r="O420" i="12"/>
  <c r="Q420" i="12"/>
  <c r="V420" i="12"/>
  <c r="G427" i="12"/>
  <c r="M427" i="12" s="1"/>
  <c r="I427" i="12"/>
  <c r="K427" i="12"/>
  <c r="O427" i="12"/>
  <c r="Q427" i="12"/>
  <c r="V427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8" i="12"/>
  <c r="M438" i="12"/>
  <c r="I438" i="12"/>
  <c r="K438" i="12"/>
  <c r="O438" i="12"/>
  <c r="Q438" i="12"/>
  <c r="V438" i="12"/>
  <c r="G441" i="12"/>
  <c r="M441" i="12" s="1"/>
  <c r="I441" i="12"/>
  <c r="K441" i="12"/>
  <c r="O441" i="12"/>
  <c r="Q441" i="12"/>
  <c r="V441" i="12"/>
  <c r="G449" i="12"/>
  <c r="M449" i="12" s="1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4" i="12"/>
  <c r="M454" i="12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3" i="12"/>
  <c r="M463" i="12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6" i="12"/>
  <c r="M466" i="12" s="1"/>
  <c r="I466" i="12"/>
  <c r="K466" i="12"/>
  <c r="O466" i="12"/>
  <c r="O465" i="12" s="1"/>
  <c r="Q466" i="12"/>
  <c r="V466" i="12"/>
  <c r="G469" i="12"/>
  <c r="M469" i="12"/>
  <c r="M465" i="12" s="1"/>
  <c r="I469" i="12"/>
  <c r="K469" i="12"/>
  <c r="O469" i="12"/>
  <c r="Q469" i="12"/>
  <c r="Q465" i="12" s="1"/>
  <c r="V469" i="12"/>
  <c r="G471" i="12"/>
  <c r="M471" i="12"/>
  <c r="I471" i="12"/>
  <c r="I465" i="12" s="1"/>
  <c r="K471" i="12"/>
  <c r="O471" i="12"/>
  <c r="Q471" i="12"/>
  <c r="V471" i="12"/>
  <c r="V465" i="12" s="1"/>
  <c r="G473" i="12"/>
  <c r="M473" i="12" s="1"/>
  <c r="I473" i="12"/>
  <c r="K473" i="12"/>
  <c r="K465" i="12" s="1"/>
  <c r="O473" i="12"/>
  <c r="Q473" i="12"/>
  <c r="V473" i="12"/>
  <c r="G476" i="12"/>
  <c r="M476" i="12" s="1"/>
  <c r="I476" i="12"/>
  <c r="K476" i="12"/>
  <c r="O476" i="12"/>
  <c r="Q476" i="12"/>
  <c r="V476" i="12"/>
  <c r="G478" i="12"/>
  <c r="M478" i="12"/>
  <c r="I478" i="12"/>
  <c r="K478" i="12"/>
  <c r="O478" i="12"/>
  <c r="Q478" i="12"/>
  <c r="V478" i="12"/>
  <c r="G483" i="12"/>
  <c r="M483" i="12"/>
  <c r="I483" i="12"/>
  <c r="K483" i="12"/>
  <c r="O483" i="12"/>
  <c r="Q483" i="12"/>
  <c r="V483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91" i="12"/>
  <c r="M491" i="12"/>
  <c r="I491" i="12"/>
  <c r="K491" i="12"/>
  <c r="O491" i="12"/>
  <c r="Q491" i="12"/>
  <c r="V491" i="12"/>
  <c r="G493" i="12"/>
  <c r="M493" i="12"/>
  <c r="I493" i="12"/>
  <c r="K493" i="12"/>
  <c r="O493" i="12"/>
  <c r="Q493" i="12"/>
  <c r="V493" i="12"/>
  <c r="G495" i="12"/>
  <c r="I495" i="12"/>
  <c r="K495" i="12"/>
  <c r="M495" i="12"/>
  <c r="O495" i="12"/>
  <c r="Q495" i="12"/>
  <c r="V495" i="12"/>
  <c r="G512" i="12"/>
  <c r="M512" i="12" s="1"/>
  <c r="I512" i="12"/>
  <c r="K512" i="12"/>
  <c r="O512" i="12"/>
  <c r="Q512" i="12"/>
  <c r="V512" i="12"/>
  <c r="G514" i="12"/>
  <c r="M514" i="12"/>
  <c r="M477" i="12" s="1"/>
  <c r="I514" i="12"/>
  <c r="K514" i="12"/>
  <c r="O514" i="12"/>
  <c r="Q514" i="12"/>
  <c r="V514" i="12"/>
  <c r="G532" i="12"/>
  <c r="M532" i="12"/>
  <c r="I532" i="12"/>
  <c r="K532" i="12"/>
  <c r="O532" i="12"/>
  <c r="Q532" i="12"/>
  <c r="V532" i="12"/>
  <c r="V477" i="12" s="1"/>
  <c r="G538" i="12"/>
  <c r="I538" i="12"/>
  <c r="K538" i="12"/>
  <c r="M538" i="12"/>
  <c r="O538" i="12"/>
  <c r="Q538" i="12"/>
  <c r="V538" i="12"/>
  <c r="G540" i="12"/>
  <c r="M540" i="12" s="1"/>
  <c r="I540" i="12"/>
  <c r="K540" i="12"/>
  <c r="O540" i="12"/>
  <c r="Q540" i="12"/>
  <c r="V540" i="12"/>
  <c r="G542" i="12"/>
  <c r="M542" i="12"/>
  <c r="I542" i="12"/>
  <c r="K542" i="12"/>
  <c r="O542" i="12"/>
  <c r="Q542" i="12"/>
  <c r="V542" i="12"/>
  <c r="G544" i="12"/>
  <c r="M544" i="12"/>
  <c r="I544" i="12"/>
  <c r="K544" i="12"/>
  <c r="O544" i="12"/>
  <c r="Q544" i="12"/>
  <c r="V544" i="12"/>
  <c r="G546" i="12"/>
  <c r="I546" i="12"/>
  <c r="K546" i="12"/>
  <c r="M546" i="12"/>
  <c r="O546" i="12"/>
  <c r="Q546" i="12"/>
  <c r="V546" i="12"/>
  <c r="G549" i="12"/>
  <c r="M549" i="12" s="1"/>
  <c r="I549" i="12"/>
  <c r="K549" i="12"/>
  <c r="O549" i="12"/>
  <c r="Q549" i="12"/>
  <c r="V549" i="12"/>
  <c r="G564" i="12"/>
  <c r="M564" i="12"/>
  <c r="I564" i="12"/>
  <c r="K564" i="12"/>
  <c r="O564" i="12"/>
  <c r="Q564" i="12"/>
  <c r="V564" i="12"/>
  <c r="G568" i="12"/>
  <c r="M568" i="12"/>
  <c r="I568" i="12"/>
  <c r="K568" i="12"/>
  <c r="O568" i="12"/>
  <c r="Q568" i="12"/>
  <c r="V568" i="12"/>
  <c r="G574" i="12"/>
  <c r="I574" i="12"/>
  <c r="K574" i="12"/>
  <c r="M574" i="12"/>
  <c r="O574" i="12"/>
  <c r="Q574" i="12"/>
  <c r="V574" i="12"/>
  <c r="G579" i="12"/>
  <c r="M579" i="12" s="1"/>
  <c r="I579" i="12"/>
  <c r="K579" i="12"/>
  <c r="O579" i="12"/>
  <c r="Q579" i="12"/>
  <c r="V579" i="12"/>
  <c r="G584" i="12"/>
  <c r="M584" i="12"/>
  <c r="I584" i="12"/>
  <c r="K584" i="12"/>
  <c r="O584" i="12"/>
  <c r="Q584" i="12"/>
  <c r="V584" i="12"/>
  <c r="G586" i="12"/>
  <c r="I586" i="12"/>
  <c r="K586" i="12"/>
  <c r="M586" i="12"/>
  <c r="O586" i="12"/>
  <c r="Q586" i="12"/>
  <c r="V586" i="12"/>
  <c r="G596" i="12"/>
  <c r="M596" i="12" s="1"/>
  <c r="I596" i="12"/>
  <c r="K596" i="12"/>
  <c r="O596" i="12"/>
  <c r="Q596" i="12"/>
  <c r="V596" i="12"/>
  <c r="G598" i="12"/>
  <c r="M598" i="12" s="1"/>
  <c r="M578" i="12" s="1"/>
  <c r="I598" i="12"/>
  <c r="K598" i="12"/>
  <c r="O598" i="12"/>
  <c r="Q598" i="12"/>
  <c r="V598" i="12"/>
  <c r="G601" i="12"/>
  <c r="M601" i="12"/>
  <c r="I601" i="12"/>
  <c r="K601" i="12"/>
  <c r="O601" i="12"/>
  <c r="Q601" i="12"/>
  <c r="V601" i="12"/>
  <c r="G603" i="12"/>
  <c r="I603" i="12"/>
  <c r="K603" i="12"/>
  <c r="M603" i="12"/>
  <c r="O603" i="12"/>
  <c r="Q603" i="12"/>
  <c r="V603" i="12"/>
  <c r="G606" i="12"/>
  <c r="M606" i="12" s="1"/>
  <c r="I606" i="12"/>
  <c r="K606" i="12"/>
  <c r="O606" i="12"/>
  <c r="Q606" i="12"/>
  <c r="V606" i="12"/>
  <c r="G608" i="12"/>
  <c r="M608" i="12" s="1"/>
  <c r="I608" i="12"/>
  <c r="K608" i="12"/>
  <c r="O608" i="12"/>
  <c r="Q608" i="12"/>
  <c r="V608" i="12"/>
  <c r="G610" i="12"/>
  <c r="M610" i="12"/>
  <c r="I610" i="12"/>
  <c r="K610" i="12"/>
  <c r="O610" i="12"/>
  <c r="Q610" i="12"/>
  <c r="V610" i="12"/>
  <c r="G612" i="12"/>
  <c r="I612" i="12"/>
  <c r="K612" i="12"/>
  <c r="M612" i="12"/>
  <c r="O612" i="12"/>
  <c r="Q612" i="12"/>
  <c r="V612" i="12"/>
  <c r="G616" i="12"/>
  <c r="M616" i="12" s="1"/>
  <c r="I616" i="12"/>
  <c r="K616" i="12"/>
  <c r="O616" i="12"/>
  <c r="Q616" i="12"/>
  <c r="V616" i="12"/>
  <c r="G621" i="12"/>
  <c r="M621" i="12" s="1"/>
  <c r="I621" i="12"/>
  <c r="K621" i="12"/>
  <c r="O621" i="12"/>
  <c r="Q621" i="12"/>
  <c r="V621" i="12"/>
  <c r="G622" i="12"/>
  <c r="M622" i="12"/>
  <c r="I622" i="12"/>
  <c r="K622" i="12"/>
  <c r="O622" i="12"/>
  <c r="Q622" i="12"/>
  <c r="V622" i="12"/>
  <c r="G640" i="12"/>
  <c r="I640" i="12"/>
  <c r="K640" i="12"/>
  <c r="M640" i="12"/>
  <c r="O640" i="12"/>
  <c r="Q640" i="12"/>
  <c r="V640" i="12"/>
  <c r="G646" i="12"/>
  <c r="M646" i="12" s="1"/>
  <c r="I646" i="12"/>
  <c r="K646" i="12"/>
  <c r="K645" i="12" s="1"/>
  <c r="O646" i="12"/>
  <c r="Q646" i="12"/>
  <c r="V646" i="12"/>
  <c r="G648" i="12"/>
  <c r="M648" i="12" s="1"/>
  <c r="I648" i="12"/>
  <c r="K648" i="12"/>
  <c r="O648" i="12"/>
  <c r="O645" i="12" s="1"/>
  <c r="Q648" i="12"/>
  <c r="V648" i="12"/>
  <c r="V645" i="12"/>
  <c r="G653" i="12"/>
  <c r="I653" i="12"/>
  <c r="K653" i="12"/>
  <c r="O653" i="12"/>
  <c r="Q653" i="12"/>
  <c r="V653" i="12"/>
  <c r="G657" i="12"/>
  <c r="I657" i="12"/>
  <c r="K657" i="12"/>
  <c r="M657" i="12"/>
  <c r="O657" i="12"/>
  <c r="Q657" i="12"/>
  <c r="V657" i="12"/>
  <c r="G659" i="12"/>
  <c r="M659" i="12" s="1"/>
  <c r="I659" i="12"/>
  <c r="K659" i="12"/>
  <c r="O659" i="12"/>
  <c r="Q659" i="12"/>
  <c r="V659" i="12"/>
  <c r="G660" i="12"/>
  <c r="M660" i="12" s="1"/>
  <c r="I660" i="12"/>
  <c r="K660" i="12"/>
  <c r="O660" i="12"/>
  <c r="Q660" i="12"/>
  <c r="V660" i="12"/>
  <c r="G676" i="12"/>
  <c r="M676" i="12"/>
  <c r="I676" i="12"/>
  <c r="K676" i="12"/>
  <c r="O676" i="12"/>
  <c r="Q676" i="12"/>
  <c r="V676" i="12"/>
  <c r="G684" i="12"/>
  <c r="I684" i="12"/>
  <c r="K684" i="12"/>
  <c r="M684" i="12"/>
  <c r="O684" i="12"/>
  <c r="Q684" i="12"/>
  <c r="V684" i="12"/>
  <c r="G686" i="12"/>
  <c r="M686" i="12" s="1"/>
  <c r="I686" i="12"/>
  <c r="K686" i="12"/>
  <c r="O686" i="12"/>
  <c r="Q686" i="12"/>
  <c r="V686" i="12"/>
  <c r="G688" i="12"/>
  <c r="M688" i="12" s="1"/>
  <c r="I688" i="12"/>
  <c r="K688" i="12"/>
  <c r="O688" i="12"/>
  <c r="Q688" i="12"/>
  <c r="V688" i="12"/>
  <c r="G692" i="12"/>
  <c r="M692" i="12"/>
  <c r="I692" i="12"/>
  <c r="K692" i="12"/>
  <c r="O692" i="12"/>
  <c r="Q692" i="12"/>
  <c r="V692" i="12"/>
  <c r="G694" i="12"/>
  <c r="I694" i="12"/>
  <c r="K694" i="12"/>
  <c r="M694" i="12"/>
  <c r="O694" i="12"/>
  <c r="Q694" i="12"/>
  <c r="V694" i="12"/>
  <c r="G695" i="12"/>
  <c r="M695" i="12" s="1"/>
  <c r="I695" i="12"/>
  <c r="K695" i="12"/>
  <c r="O695" i="12"/>
  <c r="Q695" i="12"/>
  <c r="V695" i="12"/>
  <c r="G697" i="12"/>
  <c r="M697" i="12" s="1"/>
  <c r="I697" i="12"/>
  <c r="K697" i="12"/>
  <c r="O697" i="12"/>
  <c r="Q697" i="12"/>
  <c r="V697" i="12"/>
  <c r="G698" i="12"/>
  <c r="M698" i="12"/>
  <c r="I698" i="12"/>
  <c r="K698" i="12"/>
  <c r="O698" i="12"/>
  <c r="Q698" i="12"/>
  <c r="V698" i="12"/>
  <c r="G700" i="12"/>
  <c r="I700" i="12"/>
  <c r="K700" i="12"/>
  <c r="M700" i="12"/>
  <c r="O700" i="12"/>
  <c r="Q700" i="12"/>
  <c r="V700" i="12"/>
  <c r="G702" i="12"/>
  <c r="M702" i="12" s="1"/>
  <c r="I702" i="12"/>
  <c r="K702" i="12"/>
  <c r="O702" i="12"/>
  <c r="Q702" i="12"/>
  <c r="V702" i="12"/>
  <c r="G704" i="12"/>
  <c r="I704" i="12"/>
  <c r="K704" i="12"/>
  <c r="K703" i="12"/>
  <c r="O704" i="12"/>
  <c r="O703" i="12" s="1"/>
  <c r="Q704" i="12"/>
  <c r="V704" i="12"/>
  <c r="G709" i="12"/>
  <c r="M709" i="12"/>
  <c r="I709" i="12"/>
  <c r="K709" i="12"/>
  <c r="O709" i="12"/>
  <c r="Q709" i="12"/>
  <c r="Q703" i="12" s="1"/>
  <c r="V709" i="12"/>
  <c r="G714" i="12"/>
  <c r="M714" i="12"/>
  <c r="I714" i="12"/>
  <c r="K714" i="12"/>
  <c r="O714" i="12"/>
  <c r="Q714" i="12"/>
  <c r="V714" i="12"/>
  <c r="G719" i="12"/>
  <c r="I719" i="12"/>
  <c r="K719" i="12"/>
  <c r="O719" i="12"/>
  <c r="Q719" i="12"/>
  <c r="V719" i="12"/>
  <c r="G721" i="12"/>
  <c r="M721" i="12" s="1"/>
  <c r="I721" i="12"/>
  <c r="K721" i="12"/>
  <c r="O721" i="12"/>
  <c r="O718" i="12" s="1"/>
  <c r="Q721" i="12"/>
  <c r="V721" i="12"/>
  <c r="G723" i="12"/>
  <c r="M723" i="12"/>
  <c r="I723" i="12"/>
  <c r="K723" i="12"/>
  <c r="O723" i="12"/>
  <c r="Q723" i="12"/>
  <c r="Q718" i="12" s="1"/>
  <c r="V723" i="12"/>
  <c r="G725" i="12"/>
  <c r="M725" i="12"/>
  <c r="I725" i="12"/>
  <c r="K725" i="12"/>
  <c r="O725" i="12"/>
  <c r="Q725" i="12"/>
  <c r="V725" i="12"/>
  <c r="V718" i="12" s="1"/>
  <c r="G727" i="12"/>
  <c r="M727" i="12" s="1"/>
  <c r="I727" i="12"/>
  <c r="K727" i="12"/>
  <c r="O727" i="12"/>
  <c r="Q727" i="12"/>
  <c r="V727" i="12"/>
  <c r="G729" i="12"/>
  <c r="M729" i="12" s="1"/>
  <c r="I729" i="12"/>
  <c r="K729" i="12"/>
  <c r="O729" i="12"/>
  <c r="Q729" i="12"/>
  <c r="V729" i="12"/>
  <c r="G731" i="12"/>
  <c r="M731" i="12"/>
  <c r="I731" i="12"/>
  <c r="K731" i="12"/>
  <c r="O731" i="12"/>
  <c r="Q731" i="12"/>
  <c r="V731" i="12"/>
  <c r="G734" i="12"/>
  <c r="I734" i="12"/>
  <c r="K734" i="12"/>
  <c r="M734" i="12"/>
  <c r="O734" i="12"/>
  <c r="Q734" i="12"/>
  <c r="V734" i="12"/>
  <c r="G736" i="12"/>
  <c r="M736" i="12" s="1"/>
  <c r="I736" i="12"/>
  <c r="K736" i="12"/>
  <c r="O736" i="12"/>
  <c r="Q736" i="12"/>
  <c r="V736" i="12"/>
  <c r="G742" i="12"/>
  <c r="M742" i="12" s="1"/>
  <c r="I742" i="12"/>
  <c r="K742" i="12"/>
  <c r="O742" i="12"/>
  <c r="Q742" i="12"/>
  <c r="V742" i="12"/>
  <c r="G744" i="12"/>
  <c r="M744" i="12"/>
  <c r="I744" i="12"/>
  <c r="K744" i="12"/>
  <c r="O744" i="12"/>
  <c r="Q744" i="12"/>
  <c r="V744" i="12"/>
  <c r="G755" i="12"/>
  <c r="M755" i="12"/>
  <c r="I755" i="12"/>
  <c r="K755" i="12"/>
  <c r="O755" i="12"/>
  <c r="Q755" i="12"/>
  <c r="V755" i="12"/>
  <c r="G757" i="12"/>
  <c r="M757" i="12" s="1"/>
  <c r="I757" i="12"/>
  <c r="K757" i="12"/>
  <c r="O757" i="12"/>
  <c r="Q757" i="12"/>
  <c r="V757" i="12"/>
  <c r="G760" i="12"/>
  <c r="M760" i="12" s="1"/>
  <c r="I760" i="12"/>
  <c r="K760" i="12"/>
  <c r="O760" i="12"/>
  <c r="Q760" i="12"/>
  <c r="V760" i="12"/>
  <c r="G762" i="12"/>
  <c r="M762" i="12"/>
  <c r="I762" i="12"/>
  <c r="K762" i="12"/>
  <c r="O762" i="12"/>
  <c r="Q762" i="12"/>
  <c r="V762" i="12"/>
  <c r="G764" i="12"/>
  <c r="I764" i="12"/>
  <c r="K764" i="12"/>
  <c r="M764" i="12"/>
  <c r="O764" i="12"/>
  <c r="Q764" i="12"/>
  <c r="V764" i="12"/>
  <c r="G768" i="12"/>
  <c r="M768" i="12" s="1"/>
  <c r="I768" i="12"/>
  <c r="K768" i="12"/>
  <c r="O768" i="12"/>
  <c r="Q768" i="12"/>
  <c r="V768" i="12"/>
  <c r="G770" i="12"/>
  <c r="M770" i="12" s="1"/>
  <c r="I770" i="12"/>
  <c r="K770" i="12"/>
  <c r="O770" i="12"/>
  <c r="Q770" i="12"/>
  <c r="V770" i="12"/>
  <c r="G772" i="12"/>
  <c r="M772" i="12"/>
  <c r="I772" i="12"/>
  <c r="K772" i="12"/>
  <c r="O772" i="12"/>
  <c r="Q772" i="12"/>
  <c r="V772" i="12"/>
  <c r="G774" i="12"/>
  <c r="M774" i="12"/>
  <c r="I774" i="12"/>
  <c r="K774" i="12"/>
  <c r="O774" i="12"/>
  <c r="Q774" i="12"/>
  <c r="V774" i="12"/>
  <c r="G776" i="12"/>
  <c r="M776" i="12" s="1"/>
  <c r="I776" i="12"/>
  <c r="K776" i="12"/>
  <c r="O776" i="12"/>
  <c r="Q776" i="12"/>
  <c r="V776" i="12"/>
  <c r="G779" i="12"/>
  <c r="M779" i="12" s="1"/>
  <c r="I779" i="12"/>
  <c r="K779" i="12"/>
  <c r="O779" i="12"/>
  <c r="Q779" i="12"/>
  <c r="V779" i="12"/>
  <c r="G782" i="12"/>
  <c r="M782" i="12"/>
  <c r="I782" i="12"/>
  <c r="K782" i="12"/>
  <c r="O782" i="12"/>
  <c r="Q782" i="12"/>
  <c r="V782" i="12"/>
  <c r="G785" i="12"/>
  <c r="I785" i="12"/>
  <c r="K785" i="12"/>
  <c r="M785" i="12"/>
  <c r="O785" i="12"/>
  <c r="Q785" i="12"/>
  <c r="V785" i="12"/>
  <c r="G786" i="12"/>
  <c r="M786" i="12" s="1"/>
  <c r="I786" i="12"/>
  <c r="K786" i="12"/>
  <c r="O786" i="12"/>
  <c r="Q786" i="12"/>
  <c r="V786" i="12"/>
  <c r="G789" i="12"/>
  <c r="M789" i="12" s="1"/>
  <c r="I789" i="12"/>
  <c r="K789" i="12"/>
  <c r="O789" i="12"/>
  <c r="Q789" i="12"/>
  <c r="V789" i="12"/>
  <c r="G791" i="12"/>
  <c r="M791" i="12"/>
  <c r="I791" i="12"/>
  <c r="K791" i="12"/>
  <c r="O791" i="12"/>
  <c r="Q791" i="12"/>
  <c r="V791" i="12"/>
  <c r="G793" i="12"/>
  <c r="M793" i="12"/>
  <c r="I793" i="12"/>
  <c r="K793" i="12"/>
  <c r="O793" i="12"/>
  <c r="Q793" i="12"/>
  <c r="V793" i="12"/>
  <c r="G797" i="12"/>
  <c r="M797" i="12" s="1"/>
  <c r="I797" i="12"/>
  <c r="K797" i="12"/>
  <c r="O797" i="12"/>
  <c r="Q797" i="12"/>
  <c r="V797" i="12"/>
  <c r="G800" i="12"/>
  <c r="M800" i="12" s="1"/>
  <c r="I800" i="12"/>
  <c r="K800" i="12"/>
  <c r="O800" i="12"/>
  <c r="Q800" i="12"/>
  <c r="V800" i="12"/>
  <c r="G803" i="12"/>
  <c r="M803" i="12"/>
  <c r="I803" i="12"/>
  <c r="K803" i="12"/>
  <c r="O803" i="12"/>
  <c r="Q803" i="12"/>
  <c r="V803" i="12"/>
  <c r="G805" i="12"/>
  <c r="I805" i="12"/>
  <c r="K805" i="12"/>
  <c r="M805" i="12"/>
  <c r="O805" i="12"/>
  <c r="Q805" i="12"/>
  <c r="V805" i="12"/>
  <c r="G807" i="12"/>
  <c r="M807" i="12" s="1"/>
  <c r="I807" i="12"/>
  <c r="K807" i="12"/>
  <c r="O807" i="12"/>
  <c r="Q807" i="12"/>
  <c r="V807" i="12"/>
  <c r="G809" i="12"/>
  <c r="M809" i="12" s="1"/>
  <c r="I809" i="12"/>
  <c r="K809" i="12"/>
  <c r="O809" i="12"/>
  <c r="Q809" i="12"/>
  <c r="V809" i="12"/>
  <c r="G811" i="12"/>
  <c r="M811" i="12"/>
  <c r="I811" i="12"/>
  <c r="K811" i="12"/>
  <c r="O811" i="12"/>
  <c r="Q811" i="12"/>
  <c r="V811" i="12"/>
  <c r="G814" i="12"/>
  <c r="M814" i="12"/>
  <c r="I814" i="12"/>
  <c r="K814" i="12"/>
  <c r="O814" i="12"/>
  <c r="Q814" i="12"/>
  <c r="V814" i="12"/>
  <c r="G816" i="12"/>
  <c r="M816" i="12" s="1"/>
  <c r="I816" i="12"/>
  <c r="K816" i="12"/>
  <c r="O816" i="12"/>
  <c r="Q816" i="12"/>
  <c r="V816" i="12"/>
  <c r="G817" i="12"/>
  <c r="M817" i="12" s="1"/>
  <c r="I817" i="12"/>
  <c r="K817" i="12"/>
  <c r="O817" i="12"/>
  <c r="Q817" i="12"/>
  <c r="V817" i="12"/>
  <c r="G819" i="12"/>
  <c r="M819" i="12"/>
  <c r="I819" i="12"/>
  <c r="K819" i="12"/>
  <c r="O819" i="12"/>
  <c r="Q819" i="12"/>
  <c r="V819" i="12"/>
  <c r="G821" i="12"/>
  <c r="I821" i="12"/>
  <c r="K821" i="12"/>
  <c r="M821" i="12"/>
  <c r="O821" i="12"/>
  <c r="Q821" i="12"/>
  <c r="V821" i="12"/>
  <c r="G823" i="12"/>
  <c r="M823" i="12" s="1"/>
  <c r="I823" i="12"/>
  <c r="K823" i="12"/>
  <c r="O823" i="12"/>
  <c r="Q823" i="12"/>
  <c r="V823" i="12"/>
  <c r="G825" i="12"/>
  <c r="M825" i="12" s="1"/>
  <c r="I825" i="12"/>
  <c r="K825" i="12"/>
  <c r="O825" i="12"/>
  <c r="Q825" i="12"/>
  <c r="V825" i="12"/>
  <c r="G833" i="12"/>
  <c r="M833" i="12"/>
  <c r="I833" i="12"/>
  <c r="K833" i="12"/>
  <c r="O833" i="12"/>
  <c r="Q833" i="12"/>
  <c r="V833" i="12"/>
  <c r="G839" i="12"/>
  <c r="M839" i="12"/>
  <c r="I839" i="12"/>
  <c r="K839" i="12"/>
  <c r="O839" i="12"/>
  <c r="Q839" i="12"/>
  <c r="V839" i="12"/>
  <c r="G842" i="12"/>
  <c r="M842" i="12" s="1"/>
  <c r="I842" i="12"/>
  <c r="K842" i="12"/>
  <c r="O842" i="12"/>
  <c r="Q842" i="12"/>
  <c r="V842" i="12"/>
  <c r="G844" i="12"/>
  <c r="M844" i="12" s="1"/>
  <c r="I844" i="12"/>
  <c r="K844" i="12"/>
  <c r="O844" i="12"/>
  <c r="Q844" i="12"/>
  <c r="V844" i="12"/>
  <c r="G846" i="12"/>
  <c r="M846" i="12"/>
  <c r="I846" i="12"/>
  <c r="K846" i="12"/>
  <c r="O846" i="12"/>
  <c r="Q846" i="12"/>
  <c r="V846" i="12"/>
  <c r="G849" i="12"/>
  <c r="I849" i="12"/>
  <c r="K849" i="12"/>
  <c r="M849" i="12"/>
  <c r="O849" i="12"/>
  <c r="Q849" i="12"/>
  <c r="V849" i="12"/>
  <c r="G854" i="12"/>
  <c r="M854" i="12" s="1"/>
  <c r="I854" i="12"/>
  <c r="K854" i="12"/>
  <c r="O854" i="12"/>
  <c r="Q854" i="12"/>
  <c r="V854" i="12"/>
  <c r="G857" i="12"/>
  <c r="M857" i="12" s="1"/>
  <c r="I857" i="12"/>
  <c r="K857" i="12"/>
  <c r="O857" i="12"/>
  <c r="Q857" i="12"/>
  <c r="V857" i="12"/>
  <c r="G862" i="12"/>
  <c r="M862" i="12"/>
  <c r="I862" i="12"/>
  <c r="K862" i="12"/>
  <c r="O862" i="12"/>
  <c r="Q862" i="12"/>
  <c r="V862" i="12"/>
  <c r="G864" i="12"/>
  <c r="G863" i="12"/>
  <c r="I864" i="12"/>
  <c r="I863" i="12" s="1"/>
  <c r="K864" i="12"/>
  <c r="K863" i="12"/>
  <c r="O864" i="12"/>
  <c r="O863" i="12" s="1"/>
  <c r="Q864" i="12"/>
  <c r="Q863" i="12"/>
  <c r="V864" i="12"/>
  <c r="V863" i="12" s="1"/>
  <c r="G866" i="12"/>
  <c r="G865" i="12"/>
  <c r="I108" i="1" s="1"/>
  <c r="I866" i="12"/>
  <c r="K866" i="12"/>
  <c r="O866" i="12"/>
  <c r="Q866" i="12"/>
  <c r="V866" i="12"/>
  <c r="G877" i="12"/>
  <c r="M877" i="12"/>
  <c r="I877" i="12"/>
  <c r="K877" i="12"/>
  <c r="O877" i="12"/>
  <c r="Q877" i="12"/>
  <c r="V877" i="12"/>
  <c r="G888" i="12"/>
  <c r="M888" i="12"/>
  <c r="I888" i="12"/>
  <c r="I865" i="12" s="1"/>
  <c r="K888" i="12"/>
  <c r="O888" i="12"/>
  <c r="Q888" i="12"/>
  <c r="V888" i="12"/>
  <c r="G918" i="12"/>
  <c r="I918" i="12"/>
  <c r="K918" i="12"/>
  <c r="M918" i="12"/>
  <c r="O918" i="12"/>
  <c r="Q918" i="12"/>
  <c r="V918" i="12"/>
  <c r="G931" i="12"/>
  <c r="M931" i="12" s="1"/>
  <c r="I931" i="12"/>
  <c r="K931" i="12"/>
  <c r="O931" i="12"/>
  <c r="Q931" i="12"/>
  <c r="V931" i="12"/>
  <c r="G985" i="12"/>
  <c r="I985" i="12"/>
  <c r="K985" i="12"/>
  <c r="O985" i="12"/>
  <c r="Q985" i="12"/>
  <c r="V985" i="12"/>
  <c r="G988" i="12"/>
  <c r="M988" i="12" s="1"/>
  <c r="I988" i="12"/>
  <c r="K988" i="12"/>
  <c r="O988" i="12"/>
  <c r="Q988" i="12"/>
  <c r="V988" i="12"/>
  <c r="G992" i="12"/>
  <c r="M992" i="12" s="1"/>
  <c r="I992" i="12"/>
  <c r="K992" i="12"/>
  <c r="O992" i="12"/>
  <c r="O984" i="12" s="1"/>
  <c r="Q992" i="12"/>
  <c r="V992" i="12"/>
  <c r="G996" i="12"/>
  <c r="M996" i="12" s="1"/>
  <c r="I996" i="12"/>
  <c r="K996" i="12"/>
  <c r="O996" i="12"/>
  <c r="Q996" i="12"/>
  <c r="V996" i="12"/>
  <c r="G997" i="12"/>
  <c r="M997" i="12"/>
  <c r="I997" i="12"/>
  <c r="K997" i="12"/>
  <c r="O997" i="12"/>
  <c r="Q997" i="12"/>
  <c r="V997" i="12"/>
  <c r="G998" i="12"/>
  <c r="M998" i="12" s="1"/>
  <c r="M984" i="12" s="1"/>
  <c r="I998" i="12"/>
  <c r="K998" i="12"/>
  <c r="O998" i="12"/>
  <c r="Q998" i="12"/>
  <c r="V998" i="12"/>
  <c r="G1000" i="12"/>
  <c r="M1000" i="12" s="1"/>
  <c r="I1000" i="12"/>
  <c r="K1000" i="12"/>
  <c r="O1000" i="12"/>
  <c r="Q1000" i="12"/>
  <c r="V1000" i="12"/>
  <c r="G1001" i="12"/>
  <c r="M1001" i="12" s="1"/>
  <c r="I1001" i="12"/>
  <c r="K1001" i="12"/>
  <c r="O1001" i="12"/>
  <c r="Q1001" i="12"/>
  <c r="V1001" i="12"/>
  <c r="G1003" i="12"/>
  <c r="M1003" i="12"/>
  <c r="I1003" i="12"/>
  <c r="K1003" i="12"/>
  <c r="O1003" i="12"/>
  <c r="Q1003" i="12"/>
  <c r="V1003" i="12"/>
  <c r="G1006" i="12"/>
  <c r="M1006" i="12" s="1"/>
  <c r="I1006" i="12"/>
  <c r="K1006" i="12"/>
  <c r="O1006" i="12"/>
  <c r="Q1006" i="12"/>
  <c r="V1006" i="12"/>
  <c r="G1007" i="12"/>
  <c r="M1007" i="12" s="1"/>
  <c r="I1007" i="12"/>
  <c r="K1007" i="12"/>
  <c r="O1007" i="12"/>
  <c r="Q1007" i="12"/>
  <c r="V1007" i="12"/>
  <c r="G1009" i="12"/>
  <c r="M1009" i="12" s="1"/>
  <c r="I1009" i="12"/>
  <c r="K1009" i="12"/>
  <c r="O1009" i="12"/>
  <c r="Q1009" i="12"/>
  <c r="V1009" i="12"/>
  <c r="G1023" i="12"/>
  <c r="M1023" i="12"/>
  <c r="I1023" i="12"/>
  <c r="K1023" i="12"/>
  <c r="O1023" i="12"/>
  <c r="Q1023" i="12"/>
  <c r="V1023" i="12"/>
  <c r="G1025" i="12"/>
  <c r="M1025" i="12" s="1"/>
  <c r="I1025" i="12"/>
  <c r="K1025" i="12"/>
  <c r="O1025" i="12"/>
  <c r="Q1025" i="12"/>
  <c r="V1025" i="12"/>
  <c r="G1039" i="12"/>
  <c r="M1039" i="12" s="1"/>
  <c r="I1039" i="12"/>
  <c r="K1039" i="12"/>
  <c r="O1039" i="12"/>
  <c r="Q1039" i="12"/>
  <c r="V1039" i="12"/>
  <c r="G1041" i="12"/>
  <c r="M1041" i="12" s="1"/>
  <c r="I1041" i="12"/>
  <c r="K1041" i="12"/>
  <c r="O1041" i="12"/>
  <c r="Q1041" i="12"/>
  <c r="V1041" i="12"/>
  <c r="G1043" i="12"/>
  <c r="M1043" i="12"/>
  <c r="I1043" i="12"/>
  <c r="K1043" i="12"/>
  <c r="O1043" i="12"/>
  <c r="Q1043" i="12"/>
  <c r="V1043" i="12"/>
  <c r="G1046" i="12"/>
  <c r="M1046" i="12" s="1"/>
  <c r="I1046" i="12"/>
  <c r="K1046" i="12"/>
  <c r="O1046" i="12"/>
  <c r="Q1046" i="12"/>
  <c r="V1046" i="12"/>
  <c r="G1049" i="12"/>
  <c r="M1049" i="12" s="1"/>
  <c r="I1049" i="12"/>
  <c r="K1049" i="12"/>
  <c r="O1049" i="12"/>
  <c r="Q1049" i="12"/>
  <c r="V1049" i="12"/>
  <c r="G1051" i="12"/>
  <c r="M1051" i="12" s="1"/>
  <c r="I1051" i="12"/>
  <c r="K1051" i="12"/>
  <c r="O1051" i="12"/>
  <c r="Q1051" i="12"/>
  <c r="V1051" i="12"/>
  <c r="G1053" i="12"/>
  <c r="M1053" i="12"/>
  <c r="M1052" i="12" s="1"/>
  <c r="I1053" i="12"/>
  <c r="I1052" i="12"/>
  <c r="K1053" i="12"/>
  <c r="K1052" i="12" s="1"/>
  <c r="O1053" i="12"/>
  <c r="O1052" i="12" s="1"/>
  <c r="Q1053" i="12"/>
  <c r="Q1052" i="12"/>
  <c r="V1053" i="12"/>
  <c r="V1052" i="12" s="1"/>
  <c r="G1061" i="12"/>
  <c r="M1061" i="12" s="1"/>
  <c r="I1061" i="12"/>
  <c r="I1060" i="12" s="1"/>
  <c r="K1061" i="12"/>
  <c r="O1061" i="12"/>
  <c r="Q1061" i="12"/>
  <c r="V1061" i="12"/>
  <c r="G1063" i="12"/>
  <c r="I1063" i="12"/>
  <c r="K1063" i="12"/>
  <c r="O1063" i="12"/>
  <c r="Q1063" i="12"/>
  <c r="V1063" i="12"/>
  <c r="G1064" i="12"/>
  <c r="I1064" i="12"/>
  <c r="K1064" i="12"/>
  <c r="O1064" i="12"/>
  <c r="Q1064" i="12"/>
  <c r="V1064" i="12"/>
  <c r="G1066" i="12"/>
  <c r="M1066" i="12"/>
  <c r="I1066" i="12"/>
  <c r="K1066" i="12"/>
  <c r="O1066" i="12"/>
  <c r="Q1066" i="12"/>
  <c r="V1066" i="12"/>
  <c r="G1068" i="12"/>
  <c r="I1068" i="12"/>
  <c r="K1068" i="12"/>
  <c r="M1068" i="12"/>
  <c r="O1068" i="12"/>
  <c r="Q1068" i="12"/>
  <c r="V1068" i="12"/>
  <c r="G1069" i="12"/>
  <c r="M1069" i="12" s="1"/>
  <c r="I1069" i="12"/>
  <c r="K1069" i="12"/>
  <c r="K1060" i="12" s="1"/>
  <c r="O1069" i="12"/>
  <c r="Q1069" i="12"/>
  <c r="V1069" i="12"/>
  <c r="G1071" i="12"/>
  <c r="M1071" i="12" s="1"/>
  <c r="I1071" i="12"/>
  <c r="K1071" i="12"/>
  <c r="O1071" i="12"/>
  <c r="Q1071" i="12"/>
  <c r="V1071" i="12"/>
  <c r="G1081" i="12"/>
  <c r="M1081" i="12"/>
  <c r="I1081" i="12"/>
  <c r="K1081" i="12"/>
  <c r="O1081" i="12"/>
  <c r="Q1081" i="12"/>
  <c r="V1081" i="12"/>
  <c r="G1088" i="12"/>
  <c r="I1088" i="12"/>
  <c r="K1088" i="12"/>
  <c r="M1088" i="12"/>
  <c r="O1088" i="12"/>
  <c r="Q1088" i="12"/>
  <c r="V1088" i="12"/>
  <c r="G1090" i="12"/>
  <c r="M1090" i="12" s="1"/>
  <c r="I1090" i="12"/>
  <c r="K1090" i="12"/>
  <c r="O1090" i="12"/>
  <c r="Q1090" i="12"/>
  <c r="V1090" i="12"/>
  <c r="G1097" i="12"/>
  <c r="M1097" i="12" s="1"/>
  <c r="I1097" i="12"/>
  <c r="K1097" i="12"/>
  <c r="O1097" i="12"/>
  <c r="Q1097" i="12"/>
  <c r="V1097" i="12"/>
  <c r="G1100" i="12"/>
  <c r="M1100" i="12"/>
  <c r="I1100" i="12"/>
  <c r="K1100" i="12"/>
  <c r="O1100" i="12"/>
  <c r="Q1100" i="12"/>
  <c r="V1100" i="12"/>
  <c r="G1111" i="12"/>
  <c r="I1111" i="12"/>
  <c r="K1111" i="12"/>
  <c r="M1111" i="12"/>
  <c r="O1111" i="12"/>
  <c r="Q1111" i="12"/>
  <c r="V1111" i="12"/>
  <c r="G1113" i="12"/>
  <c r="M1113" i="12" s="1"/>
  <c r="I1113" i="12"/>
  <c r="K1113" i="12"/>
  <c r="O1113" i="12"/>
  <c r="Q1113" i="12"/>
  <c r="V1113" i="12"/>
  <c r="G1115" i="12"/>
  <c r="M1115" i="12" s="1"/>
  <c r="I1115" i="12"/>
  <c r="K1115" i="12"/>
  <c r="O1115" i="12"/>
  <c r="Q1115" i="12"/>
  <c r="V1115" i="12"/>
  <c r="G1117" i="12"/>
  <c r="M1117" i="12"/>
  <c r="I1117" i="12"/>
  <c r="K1117" i="12"/>
  <c r="O1117" i="12"/>
  <c r="Q1117" i="12"/>
  <c r="V1117" i="12"/>
  <c r="G1119" i="12"/>
  <c r="I1119" i="12"/>
  <c r="K1119" i="12"/>
  <c r="M1119" i="12"/>
  <c r="O1119" i="12"/>
  <c r="Q1119" i="12"/>
  <c r="V1119" i="12"/>
  <c r="G1122" i="12"/>
  <c r="M1122" i="12" s="1"/>
  <c r="I1122" i="12"/>
  <c r="K1122" i="12"/>
  <c r="O1122" i="12"/>
  <c r="Q1122" i="12"/>
  <c r="V1122" i="12"/>
  <c r="G1124" i="12"/>
  <c r="M1124" i="12" s="1"/>
  <c r="I1124" i="12"/>
  <c r="K1124" i="12"/>
  <c r="O1124" i="12"/>
  <c r="Q1124" i="12"/>
  <c r="V1124" i="12"/>
  <c r="G1126" i="12"/>
  <c r="M1126" i="12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30" i="12"/>
  <c r="M1130" i="12" s="1"/>
  <c r="I1130" i="12"/>
  <c r="K1130" i="12"/>
  <c r="O1130" i="12"/>
  <c r="Q1130" i="12"/>
  <c r="V1130" i="12"/>
  <c r="G1132" i="12"/>
  <c r="M1132" i="12" s="1"/>
  <c r="I1132" i="12"/>
  <c r="K1132" i="12"/>
  <c r="O1132" i="12"/>
  <c r="Q1132" i="12"/>
  <c r="V1132" i="12"/>
  <c r="G1134" i="12"/>
  <c r="M1134" i="12"/>
  <c r="I1134" i="12"/>
  <c r="K1134" i="12"/>
  <c r="O1134" i="12"/>
  <c r="Q1134" i="12"/>
  <c r="V1134" i="12"/>
  <c r="G1136" i="12"/>
  <c r="I1136" i="12"/>
  <c r="K1136" i="12"/>
  <c r="M1136" i="12"/>
  <c r="O1136" i="12"/>
  <c r="Q1136" i="12"/>
  <c r="V1136" i="12"/>
  <c r="G1141" i="12"/>
  <c r="M1141" i="12" s="1"/>
  <c r="I1141" i="12"/>
  <c r="K1141" i="12"/>
  <c r="O1141" i="12"/>
  <c r="Q1141" i="12"/>
  <c r="V1141" i="12"/>
  <c r="G1145" i="12"/>
  <c r="M1145" i="12" s="1"/>
  <c r="I1145" i="12"/>
  <c r="K1145" i="12"/>
  <c r="O1145" i="12"/>
  <c r="Q1145" i="12"/>
  <c r="V1145" i="12"/>
  <c r="G1147" i="12"/>
  <c r="M1147" i="12"/>
  <c r="I1147" i="12"/>
  <c r="K1147" i="12"/>
  <c r="O1147" i="12"/>
  <c r="Q1147" i="12"/>
  <c r="V1147" i="12"/>
  <c r="G1149" i="12"/>
  <c r="M1149" i="12" s="1"/>
  <c r="I1149" i="12"/>
  <c r="K1149" i="12"/>
  <c r="O1149" i="12"/>
  <c r="Q1149" i="12"/>
  <c r="V1149" i="12"/>
  <c r="G1152" i="12"/>
  <c r="M1152" i="12" s="1"/>
  <c r="I1152" i="12"/>
  <c r="K1152" i="12"/>
  <c r="O1152" i="12"/>
  <c r="Q1152" i="12"/>
  <c r="V1152" i="12"/>
  <c r="G1154" i="12"/>
  <c r="M1154" i="12" s="1"/>
  <c r="I1154" i="12"/>
  <c r="K1154" i="12"/>
  <c r="O1154" i="12"/>
  <c r="Q1154" i="12"/>
  <c r="V1154" i="12"/>
  <c r="G1156" i="12"/>
  <c r="M1156" i="12"/>
  <c r="I1156" i="12"/>
  <c r="K1156" i="12"/>
  <c r="O1156" i="12"/>
  <c r="Q1156" i="12"/>
  <c r="V1156" i="12"/>
  <c r="G1158" i="12"/>
  <c r="M1158" i="12" s="1"/>
  <c r="I1158" i="12"/>
  <c r="K1158" i="12"/>
  <c r="O1158" i="12"/>
  <c r="Q1158" i="12"/>
  <c r="V1158" i="12"/>
  <c r="G1160" i="12"/>
  <c r="M1160" i="12" s="1"/>
  <c r="I1160" i="12"/>
  <c r="K1160" i="12"/>
  <c r="O1160" i="12"/>
  <c r="Q1160" i="12"/>
  <c r="V1160" i="12"/>
  <c r="G1162" i="12"/>
  <c r="M1162" i="12" s="1"/>
  <c r="I1162" i="12"/>
  <c r="K1162" i="12"/>
  <c r="O1162" i="12"/>
  <c r="Q1162" i="12"/>
  <c r="V1162" i="12"/>
  <c r="G1165" i="12"/>
  <c r="M1165" i="12"/>
  <c r="I1165" i="12"/>
  <c r="K1165" i="12"/>
  <c r="O1165" i="12"/>
  <c r="Q1165" i="12"/>
  <c r="V1165" i="12"/>
  <c r="G1167" i="12"/>
  <c r="G1166" i="12"/>
  <c r="I121" i="1"/>
  <c r="I1167" i="12"/>
  <c r="I1166" i="12"/>
  <c r="K1167" i="12"/>
  <c r="K1166" i="12"/>
  <c r="O1167" i="12"/>
  <c r="O1166" i="12"/>
  <c r="Q1167" i="12"/>
  <c r="Q1166" i="12"/>
  <c r="V1167" i="12"/>
  <c r="V1166" i="12"/>
  <c r="G1170" i="12"/>
  <c r="I1170" i="12"/>
  <c r="I1169" i="12" s="1"/>
  <c r="K1170" i="12"/>
  <c r="K1169" i="12" s="1"/>
  <c r="O1170" i="12"/>
  <c r="Q1170" i="12"/>
  <c r="V1170" i="12"/>
  <c r="V1169" i="12" s="1"/>
  <c r="G1172" i="12"/>
  <c r="M1172" i="12"/>
  <c r="I1172" i="12"/>
  <c r="K1172" i="12"/>
  <c r="O1172" i="12"/>
  <c r="Q1172" i="12"/>
  <c r="V1172" i="12"/>
  <c r="G1174" i="12"/>
  <c r="M1174" i="12"/>
  <c r="I1174" i="12"/>
  <c r="I1173" i="12" s="1"/>
  <c r="K1174" i="12"/>
  <c r="O1174" i="12"/>
  <c r="Q1174" i="12"/>
  <c r="V1174" i="12"/>
  <c r="G1175" i="12"/>
  <c r="I1175" i="12"/>
  <c r="K1175" i="12"/>
  <c r="O1175" i="12"/>
  <c r="O1173" i="12" s="1"/>
  <c r="Q1175" i="12"/>
  <c r="V1175" i="12"/>
  <c r="G1176" i="12"/>
  <c r="M1176" i="12"/>
  <c r="M1173" i="12" s="1"/>
  <c r="I1176" i="12"/>
  <c r="K1176" i="12"/>
  <c r="O1176" i="12"/>
  <c r="Q1176" i="12"/>
  <c r="V1176" i="12"/>
  <c r="G1177" i="12"/>
  <c r="M1177" i="12"/>
  <c r="I1177" i="12"/>
  <c r="K1177" i="12"/>
  <c r="O1177" i="12"/>
  <c r="Q1177" i="12"/>
  <c r="V1177" i="12"/>
  <c r="G1178" i="12"/>
  <c r="I1178" i="12"/>
  <c r="K1178" i="12"/>
  <c r="M1178" i="12"/>
  <c r="O1178" i="12"/>
  <c r="Q1178" i="12"/>
  <c r="V1178" i="12"/>
  <c r="G1179" i="12"/>
  <c r="M1179" i="12" s="1"/>
  <c r="I1179" i="12"/>
  <c r="K1179" i="12"/>
  <c r="O1179" i="12"/>
  <c r="Q1179" i="12"/>
  <c r="V1179" i="12"/>
  <c r="G1180" i="12"/>
  <c r="M1180" i="12"/>
  <c r="I1180" i="12"/>
  <c r="K1180" i="12"/>
  <c r="O1180" i="12"/>
  <c r="Q1180" i="12"/>
  <c r="V1180" i="12"/>
  <c r="G1181" i="12"/>
  <c r="M1181" i="12"/>
  <c r="I1181" i="12"/>
  <c r="K1181" i="12"/>
  <c r="O1181" i="12"/>
  <c r="Q1181" i="12"/>
  <c r="V1181" i="12"/>
  <c r="G1182" i="12"/>
  <c r="M1182" i="12" s="1"/>
  <c r="I1182" i="12"/>
  <c r="K1182" i="12"/>
  <c r="O1182" i="12"/>
  <c r="Q1182" i="12"/>
  <c r="V1182" i="12"/>
  <c r="G1183" i="12"/>
  <c r="M1183" i="12" s="1"/>
  <c r="I1183" i="12"/>
  <c r="K1183" i="12"/>
  <c r="O1183" i="12"/>
  <c r="Q1183" i="12"/>
  <c r="V1183" i="12"/>
  <c r="G1184" i="12"/>
  <c r="M1184" i="12"/>
  <c r="I1184" i="12"/>
  <c r="K1184" i="12"/>
  <c r="O1184" i="12"/>
  <c r="Q1184" i="12"/>
  <c r="V1184" i="12"/>
  <c r="G1185" i="12"/>
  <c r="M1185" i="12"/>
  <c r="I1185" i="12"/>
  <c r="K1185" i="12"/>
  <c r="O1185" i="12"/>
  <c r="Q1185" i="12"/>
  <c r="V1185" i="12"/>
  <c r="G1186" i="12"/>
  <c r="I1186" i="12"/>
  <c r="K1186" i="12"/>
  <c r="M1186" i="12"/>
  <c r="O1186" i="12"/>
  <c r="Q1186" i="12"/>
  <c r="V1186" i="12"/>
  <c r="G1187" i="12"/>
  <c r="M1187" i="12" s="1"/>
  <c r="I1187" i="12"/>
  <c r="K1187" i="12"/>
  <c r="O1187" i="12"/>
  <c r="Q1187" i="12"/>
  <c r="V1187" i="12"/>
  <c r="G1188" i="12"/>
  <c r="M1188" i="12"/>
  <c r="I1188" i="12"/>
  <c r="K1188" i="12"/>
  <c r="O1188" i="12"/>
  <c r="Q1188" i="12"/>
  <c r="V1188" i="12"/>
  <c r="G1189" i="12"/>
  <c r="M1189" i="12"/>
  <c r="I1189" i="12"/>
  <c r="K1189" i="12"/>
  <c r="O1189" i="12"/>
  <c r="Q1189" i="12"/>
  <c r="V1189" i="12"/>
  <c r="G1191" i="12"/>
  <c r="I1191" i="12"/>
  <c r="K1191" i="12"/>
  <c r="O1191" i="12"/>
  <c r="Q1191" i="12"/>
  <c r="V1191" i="12"/>
  <c r="G1194" i="12"/>
  <c r="M1194" i="12" s="1"/>
  <c r="I1194" i="12"/>
  <c r="K1194" i="12"/>
  <c r="O1194" i="12"/>
  <c r="Q1194" i="12"/>
  <c r="V1194" i="12"/>
  <c r="G1197" i="12"/>
  <c r="M1197" i="12"/>
  <c r="I1197" i="12"/>
  <c r="K1197" i="12"/>
  <c r="O1197" i="12"/>
  <c r="Q1197" i="12"/>
  <c r="V1197" i="12"/>
  <c r="G1200" i="12"/>
  <c r="M1200" i="12" s="1"/>
  <c r="I1200" i="12"/>
  <c r="K1200" i="12"/>
  <c r="O1200" i="12"/>
  <c r="Q1200" i="12"/>
  <c r="V1200" i="12"/>
  <c r="G1206" i="12"/>
  <c r="I1206" i="12"/>
  <c r="K1206" i="12"/>
  <c r="O1206" i="12"/>
  <c r="Q1206" i="12"/>
  <c r="V1206" i="12"/>
  <c r="G1208" i="12"/>
  <c r="M1208" i="12"/>
  <c r="I1208" i="12"/>
  <c r="K1208" i="12"/>
  <c r="O1208" i="12"/>
  <c r="Q1208" i="12"/>
  <c r="V1208" i="12"/>
  <c r="G1210" i="12"/>
  <c r="M1210" i="12"/>
  <c r="I1210" i="12"/>
  <c r="K1210" i="12"/>
  <c r="O1210" i="12"/>
  <c r="Q1210" i="12"/>
  <c r="V1210" i="12"/>
  <c r="G1212" i="12"/>
  <c r="I1212" i="12"/>
  <c r="K1212" i="12"/>
  <c r="M1212" i="12"/>
  <c r="O1212" i="12"/>
  <c r="Q1212" i="12"/>
  <c r="V1212" i="12"/>
  <c r="G1214" i="12"/>
  <c r="M1214" i="12" s="1"/>
  <c r="I1214" i="12"/>
  <c r="K1214" i="12"/>
  <c r="O1214" i="12"/>
  <c r="Q1214" i="12"/>
  <c r="V1214" i="12"/>
  <c r="G1215" i="12"/>
  <c r="M1215" i="12" s="1"/>
  <c r="I1215" i="12"/>
  <c r="K1215" i="12"/>
  <c r="O1215" i="12"/>
  <c r="Q1215" i="12"/>
  <c r="V1215" i="12"/>
  <c r="G1219" i="12"/>
  <c r="M1219" i="12"/>
  <c r="I1219" i="12"/>
  <c r="K1219" i="12"/>
  <c r="O1219" i="12"/>
  <c r="Q1219" i="12"/>
  <c r="V1219" i="12"/>
  <c r="G1222" i="12"/>
  <c r="M1222" i="12" s="1"/>
  <c r="I1222" i="12"/>
  <c r="K1222" i="12"/>
  <c r="O1222" i="12"/>
  <c r="Q1222" i="12"/>
  <c r="V1222" i="12"/>
  <c r="G1225" i="12"/>
  <c r="M1225" i="12" s="1"/>
  <c r="I1225" i="12"/>
  <c r="K1225" i="12"/>
  <c r="O1225" i="12"/>
  <c r="Q1225" i="12"/>
  <c r="V1225" i="12"/>
  <c r="G1227" i="12"/>
  <c r="M1227" i="12"/>
  <c r="I1227" i="12"/>
  <c r="K1227" i="12"/>
  <c r="O1227" i="12"/>
  <c r="Q1227" i="12"/>
  <c r="V1227" i="12"/>
  <c r="G1229" i="12"/>
  <c r="M1229" i="12"/>
  <c r="I1229" i="12"/>
  <c r="K1229" i="12"/>
  <c r="O1229" i="12"/>
  <c r="Q1229" i="12"/>
  <c r="V1229" i="12"/>
  <c r="G1233" i="12"/>
  <c r="M1233" i="12" s="1"/>
  <c r="I1233" i="12"/>
  <c r="K1233" i="12"/>
  <c r="O1233" i="12"/>
  <c r="Q1233" i="12"/>
  <c r="V1233" i="12"/>
  <c r="G1235" i="12"/>
  <c r="M1235" i="12" s="1"/>
  <c r="I1235" i="12"/>
  <c r="K1235" i="12"/>
  <c r="O1235" i="12"/>
  <c r="Q1235" i="12"/>
  <c r="V1235" i="12"/>
  <c r="G1241" i="12"/>
  <c r="M1241" i="12" s="1"/>
  <c r="I1241" i="12"/>
  <c r="K1241" i="12"/>
  <c r="O1241" i="12"/>
  <c r="Q1241" i="12"/>
  <c r="V1241" i="12"/>
  <c r="G1248" i="12"/>
  <c r="M1248" i="12"/>
  <c r="I1248" i="12"/>
  <c r="K1248" i="12"/>
  <c r="O1248" i="12"/>
  <c r="Q1248" i="12"/>
  <c r="V1248" i="12"/>
  <c r="G1257" i="12"/>
  <c r="M1257" i="12" s="1"/>
  <c r="I1257" i="12"/>
  <c r="K1257" i="12"/>
  <c r="O1257" i="12"/>
  <c r="Q1257" i="12"/>
  <c r="V1257" i="12"/>
  <c r="G1259" i="12"/>
  <c r="M1259" i="12" s="1"/>
  <c r="I1259" i="12"/>
  <c r="K1259" i="12"/>
  <c r="O1259" i="12"/>
  <c r="Q1259" i="12"/>
  <c r="V1259" i="12"/>
  <c r="G1260" i="12"/>
  <c r="I1260" i="12"/>
  <c r="I1258" i="12" s="1"/>
  <c r="K1260" i="12"/>
  <c r="O1260" i="12"/>
  <c r="Q1260" i="12"/>
  <c r="V1260" i="12"/>
  <c r="G1261" i="12"/>
  <c r="M1261" i="12" s="1"/>
  <c r="I1261" i="12"/>
  <c r="K1261" i="12"/>
  <c r="O1261" i="12"/>
  <c r="Q1261" i="12"/>
  <c r="V1261" i="12"/>
  <c r="G1266" i="12"/>
  <c r="M1266" i="12" s="1"/>
  <c r="I1266" i="12"/>
  <c r="K1266" i="12"/>
  <c r="O1266" i="12"/>
  <c r="Q1266" i="12"/>
  <c r="V1266" i="12"/>
  <c r="G1268" i="12"/>
  <c r="M1268" i="12"/>
  <c r="I1268" i="12"/>
  <c r="K1268" i="12"/>
  <c r="O1268" i="12"/>
  <c r="Q1268" i="12"/>
  <c r="V1268" i="12"/>
  <c r="G1270" i="12"/>
  <c r="M1270" i="12" s="1"/>
  <c r="M1258" i="12" s="1"/>
  <c r="I1270" i="12"/>
  <c r="K1270" i="12"/>
  <c r="O1270" i="12"/>
  <c r="Q1270" i="12"/>
  <c r="V1270" i="12"/>
  <c r="G1271" i="12"/>
  <c r="I1271" i="12"/>
  <c r="K1271" i="12"/>
  <c r="M1271" i="12"/>
  <c r="O1271" i="12"/>
  <c r="Q1271" i="12"/>
  <c r="V1271" i="12"/>
  <c r="G1273" i="12"/>
  <c r="M1273" i="12" s="1"/>
  <c r="I1273" i="12"/>
  <c r="K1273" i="12"/>
  <c r="O1273" i="12"/>
  <c r="Q1273" i="12"/>
  <c r="V1273" i="12"/>
  <c r="G1275" i="12"/>
  <c r="M1275" i="12"/>
  <c r="I1275" i="12"/>
  <c r="K1275" i="12"/>
  <c r="O1275" i="12"/>
  <c r="Q1275" i="12"/>
  <c r="Q1258" i="12" s="1"/>
  <c r="V1275" i="12"/>
  <c r="G1276" i="12"/>
  <c r="M1276" i="12" s="1"/>
  <c r="I1276" i="12"/>
  <c r="K1276" i="12"/>
  <c r="O1276" i="12"/>
  <c r="Q1276" i="12"/>
  <c r="V1276" i="12"/>
  <c r="G1277" i="12"/>
  <c r="M1277" i="12"/>
  <c r="I1277" i="12"/>
  <c r="K1277" i="12"/>
  <c r="O1277" i="12"/>
  <c r="Q1277" i="12"/>
  <c r="V1277" i="12"/>
  <c r="G1280" i="12"/>
  <c r="M1280" i="12" s="1"/>
  <c r="I1280" i="12"/>
  <c r="K1280" i="12"/>
  <c r="O1280" i="12"/>
  <c r="Q1280" i="12"/>
  <c r="V1280" i="12"/>
  <c r="G1283" i="12"/>
  <c r="M1283" i="12"/>
  <c r="I1283" i="12"/>
  <c r="K1283" i="12"/>
  <c r="O1283" i="12"/>
  <c r="Q1283" i="12"/>
  <c r="V1283" i="12"/>
  <c r="G1284" i="12"/>
  <c r="M1284" i="12" s="1"/>
  <c r="I1284" i="12"/>
  <c r="K1284" i="12"/>
  <c r="O1284" i="12"/>
  <c r="Q1284" i="12"/>
  <c r="V1284" i="12"/>
  <c r="G1285" i="12"/>
  <c r="I1285" i="12"/>
  <c r="K1285" i="12"/>
  <c r="M1285" i="12"/>
  <c r="O1285" i="12"/>
  <c r="Q1285" i="12"/>
  <c r="V1285" i="12"/>
  <c r="G1286" i="12"/>
  <c r="M1286" i="12" s="1"/>
  <c r="I1286" i="12"/>
  <c r="K1286" i="12"/>
  <c r="O1286" i="12"/>
  <c r="Q1286" i="12"/>
  <c r="V1286" i="12"/>
  <c r="G1287" i="12"/>
  <c r="M1287" i="12"/>
  <c r="I1287" i="12"/>
  <c r="K1287" i="12"/>
  <c r="O1287" i="12"/>
  <c r="Q1287" i="12"/>
  <c r="V1287" i="12"/>
  <c r="G1288" i="12"/>
  <c r="M1288" i="12" s="1"/>
  <c r="I1288" i="12"/>
  <c r="K1288" i="12"/>
  <c r="O1288" i="12"/>
  <c r="Q1288" i="12"/>
  <c r="V1288" i="12"/>
  <c r="G1289" i="12"/>
  <c r="M1289" i="12" s="1"/>
  <c r="I1289" i="12"/>
  <c r="K1289" i="12"/>
  <c r="O1289" i="12"/>
  <c r="Q1289" i="12"/>
  <c r="V1289" i="12"/>
  <c r="G1292" i="12"/>
  <c r="M1292" i="12" s="1"/>
  <c r="I1292" i="12"/>
  <c r="K1292" i="12"/>
  <c r="O1292" i="12"/>
  <c r="Q1292" i="12"/>
  <c r="V1292" i="12"/>
  <c r="G1293" i="12"/>
  <c r="M1293" i="12"/>
  <c r="I1293" i="12"/>
  <c r="K1293" i="12"/>
  <c r="O1293" i="12"/>
  <c r="Q1293" i="12"/>
  <c r="V1293" i="12"/>
  <c r="G1296" i="12"/>
  <c r="M1296" i="12" s="1"/>
  <c r="I1296" i="12"/>
  <c r="K1296" i="12"/>
  <c r="O1296" i="12"/>
  <c r="Q1296" i="12"/>
  <c r="V1296" i="12"/>
  <c r="G1297" i="12"/>
  <c r="I1297" i="12"/>
  <c r="K1297" i="12"/>
  <c r="M1297" i="12"/>
  <c r="O1297" i="12"/>
  <c r="Q1297" i="12"/>
  <c r="V1297" i="12"/>
  <c r="G1298" i="12"/>
  <c r="M1298" i="12" s="1"/>
  <c r="I1298" i="12"/>
  <c r="K1298" i="12"/>
  <c r="O1298" i="12"/>
  <c r="Q1298" i="12"/>
  <c r="V1298" i="12"/>
  <c r="G1299" i="12"/>
  <c r="M1299" i="12"/>
  <c r="I1299" i="12"/>
  <c r="K1299" i="12"/>
  <c r="O1299" i="12"/>
  <c r="Q1299" i="12"/>
  <c r="V1299" i="12"/>
  <c r="G1301" i="12"/>
  <c r="M1301" i="12" s="1"/>
  <c r="I1301" i="12"/>
  <c r="K1301" i="12"/>
  <c r="O1301" i="12"/>
  <c r="Q1301" i="12"/>
  <c r="V1301" i="12"/>
  <c r="G1303" i="12"/>
  <c r="I1303" i="12"/>
  <c r="K1303" i="12"/>
  <c r="O1303" i="12"/>
  <c r="Q1303" i="12"/>
  <c r="V1303" i="12"/>
  <c r="V1302" i="12" s="1"/>
  <c r="G1304" i="12"/>
  <c r="M1304" i="12" s="1"/>
  <c r="I1304" i="12"/>
  <c r="K1304" i="12"/>
  <c r="O1304" i="12"/>
  <c r="Q1304" i="12"/>
  <c r="V1304" i="12"/>
  <c r="G1307" i="12"/>
  <c r="M1307" i="12"/>
  <c r="I1307" i="12"/>
  <c r="K1307" i="12"/>
  <c r="O1307" i="12"/>
  <c r="Q1307" i="12"/>
  <c r="Q1302" i="12" s="1"/>
  <c r="V1307" i="12"/>
  <c r="G1309" i="12"/>
  <c r="I1309" i="12"/>
  <c r="K1309" i="12"/>
  <c r="O1309" i="12"/>
  <c r="Q1309" i="12"/>
  <c r="V1309" i="12"/>
  <c r="G1310" i="12"/>
  <c r="I1310" i="12"/>
  <c r="K1310" i="12"/>
  <c r="O1310" i="12"/>
  <c r="Q1310" i="12"/>
  <c r="V1310" i="12"/>
  <c r="G1311" i="12"/>
  <c r="M1311" i="12"/>
  <c r="I1311" i="12"/>
  <c r="K1311" i="12"/>
  <c r="O1311" i="12"/>
  <c r="Q1311" i="12"/>
  <c r="V1311" i="12"/>
  <c r="G1312" i="12"/>
  <c r="M1312" i="12" s="1"/>
  <c r="I1312" i="12"/>
  <c r="K1312" i="12"/>
  <c r="O1312" i="12"/>
  <c r="Q1312" i="12"/>
  <c r="V1312" i="12"/>
  <c r="G1313" i="12"/>
  <c r="M1313" i="12"/>
  <c r="I1313" i="12"/>
  <c r="K1313" i="12"/>
  <c r="O1313" i="12"/>
  <c r="Q1313" i="12"/>
  <c r="V1313" i="12"/>
  <c r="G1315" i="12"/>
  <c r="M1315" i="12" s="1"/>
  <c r="I1315" i="12"/>
  <c r="K1315" i="12"/>
  <c r="O1315" i="12"/>
  <c r="Q1315" i="12"/>
  <c r="V1315" i="12"/>
  <c r="G1316" i="12"/>
  <c r="M1316" i="12"/>
  <c r="I1316" i="12"/>
  <c r="K1316" i="12"/>
  <c r="O1316" i="12"/>
  <c r="Q1316" i="12"/>
  <c r="V1316" i="12"/>
  <c r="G1317" i="12"/>
  <c r="M1317" i="12" s="1"/>
  <c r="I1317" i="12"/>
  <c r="I1308" i="12" s="1"/>
  <c r="K1317" i="12"/>
  <c r="O1317" i="12"/>
  <c r="Q1317" i="12"/>
  <c r="V1317" i="12"/>
  <c r="G1318" i="12"/>
  <c r="M1318" i="12"/>
  <c r="I1318" i="12"/>
  <c r="K1318" i="12"/>
  <c r="O1318" i="12"/>
  <c r="Q1318" i="12"/>
  <c r="V1318" i="12"/>
  <c r="G1319" i="12"/>
  <c r="M1319" i="12" s="1"/>
  <c r="I1319" i="12"/>
  <c r="K1319" i="12"/>
  <c r="O1319" i="12"/>
  <c r="Q1319" i="12"/>
  <c r="V1319" i="12"/>
  <c r="G1320" i="12"/>
  <c r="M1320" i="12"/>
  <c r="I1320" i="12"/>
  <c r="K1320" i="12"/>
  <c r="O1320" i="12"/>
  <c r="Q1320" i="12"/>
  <c r="V1320" i="12"/>
  <c r="G1321" i="12"/>
  <c r="M1321" i="12" s="1"/>
  <c r="I1321" i="12"/>
  <c r="K1321" i="12"/>
  <c r="O1321" i="12"/>
  <c r="Q1321" i="12"/>
  <c r="V1321" i="12"/>
  <c r="G1322" i="12"/>
  <c r="M1322" i="12"/>
  <c r="I1322" i="12"/>
  <c r="K1322" i="12"/>
  <c r="O1322" i="12"/>
  <c r="Q1322" i="12"/>
  <c r="V1322" i="12"/>
  <c r="G1323" i="12"/>
  <c r="M1323" i="12" s="1"/>
  <c r="I1323" i="12"/>
  <c r="K1323" i="12"/>
  <c r="O1323" i="12"/>
  <c r="Q1323" i="12"/>
  <c r="V1323" i="12"/>
  <c r="G1324" i="12"/>
  <c r="M1324" i="12"/>
  <c r="I1324" i="12"/>
  <c r="K1324" i="12"/>
  <c r="O1324" i="12"/>
  <c r="Q1324" i="12"/>
  <c r="V1324" i="12"/>
  <c r="G1326" i="12"/>
  <c r="I1326" i="12"/>
  <c r="K1326" i="12"/>
  <c r="O1326" i="12"/>
  <c r="Q1326" i="12"/>
  <c r="V1326" i="12"/>
  <c r="G1327" i="12"/>
  <c r="I1327" i="12"/>
  <c r="K1327" i="12"/>
  <c r="O1327" i="12"/>
  <c r="O1325" i="12" s="1"/>
  <c r="Q1327" i="12"/>
  <c r="V1327" i="12"/>
  <c r="G1328" i="12"/>
  <c r="M1328" i="12"/>
  <c r="I1328" i="12"/>
  <c r="K1328" i="12"/>
  <c r="O1328" i="12"/>
  <c r="Q1328" i="12"/>
  <c r="V1328" i="12"/>
  <c r="G1329" i="12"/>
  <c r="M1329" i="12" s="1"/>
  <c r="I1329" i="12"/>
  <c r="K1329" i="12"/>
  <c r="O1329" i="12"/>
  <c r="Q1329" i="12"/>
  <c r="V1329" i="12"/>
  <c r="G1330" i="12"/>
  <c r="M1330" i="12"/>
  <c r="I1330" i="12"/>
  <c r="K1330" i="12"/>
  <c r="O1330" i="12"/>
  <c r="Q1330" i="12"/>
  <c r="V1330" i="12"/>
  <c r="G1331" i="12"/>
  <c r="M1331" i="12" s="1"/>
  <c r="I1331" i="12"/>
  <c r="K1331" i="12"/>
  <c r="O1331" i="12"/>
  <c r="Q1331" i="12"/>
  <c r="V1331" i="12"/>
  <c r="G1332" i="12"/>
  <c r="M1332" i="12"/>
  <c r="I1332" i="12"/>
  <c r="K1332" i="12"/>
  <c r="O1332" i="12"/>
  <c r="Q1332" i="12"/>
  <c r="V1332" i="12"/>
  <c r="G1333" i="12"/>
  <c r="M1333" i="12" s="1"/>
  <c r="I1333" i="12"/>
  <c r="K1333" i="12"/>
  <c r="O1333" i="12"/>
  <c r="Q1333" i="12"/>
  <c r="V1333" i="12"/>
  <c r="G1335" i="12"/>
  <c r="M1335" i="12"/>
  <c r="I1335" i="12"/>
  <c r="K1335" i="12"/>
  <c r="O1335" i="12"/>
  <c r="Q1335" i="12"/>
  <c r="V1335" i="12"/>
  <c r="G1336" i="12"/>
  <c r="I1336" i="12"/>
  <c r="K1336" i="12"/>
  <c r="O1336" i="12"/>
  <c r="Q1336" i="12"/>
  <c r="V1336" i="12"/>
  <c r="G1337" i="12"/>
  <c r="M1337" i="12" s="1"/>
  <c r="I1337" i="12"/>
  <c r="K1337" i="12"/>
  <c r="O1337" i="12"/>
  <c r="Q1337" i="12"/>
  <c r="V1337" i="12"/>
  <c r="V1334" i="12" s="1"/>
  <c r="G1338" i="12"/>
  <c r="M1338" i="12"/>
  <c r="I1338" i="12"/>
  <c r="K1338" i="12"/>
  <c r="O1338" i="12"/>
  <c r="Q1338" i="12"/>
  <c r="V1338" i="12"/>
  <c r="G1339" i="12"/>
  <c r="M1339" i="12" s="1"/>
  <c r="M1334" i="12" s="1"/>
  <c r="I1339" i="12"/>
  <c r="K1339" i="12"/>
  <c r="O1339" i="12"/>
  <c r="Q1339" i="12"/>
  <c r="V1339" i="12"/>
  <c r="G1340" i="12"/>
  <c r="M1340" i="12"/>
  <c r="I1340" i="12"/>
  <c r="K1340" i="12"/>
  <c r="O1340" i="12"/>
  <c r="Q1340" i="12"/>
  <c r="V1340" i="12"/>
  <c r="G1341" i="12"/>
  <c r="M1341" i="12" s="1"/>
  <c r="I1341" i="12"/>
  <c r="K1341" i="12"/>
  <c r="O1341" i="12"/>
  <c r="Q1341" i="12"/>
  <c r="V1341" i="12"/>
  <c r="G1342" i="12"/>
  <c r="M1342" i="12"/>
  <c r="I1342" i="12"/>
  <c r="K1342" i="12"/>
  <c r="O1342" i="12"/>
  <c r="Q1342" i="12"/>
  <c r="V1342" i="12"/>
  <c r="G1343" i="12"/>
  <c r="M1343" i="12" s="1"/>
  <c r="I1343" i="12"/>
  <c r="K1343" i="12"/>
  <c r="O1343" i="12"/>
  <c r="Q1343" i="12"/>
  <c r="V1343" i="12"/>
  <c r="G1344" i="12"/>
  <c r="M1344" i="12"/>
  <c r="I1344" i="12"/>
  <c r="K1344" i="12"/>
  <c r="O1344" i="12"/>
  <c r="Q1344" i="12"/>
  <c r="V1344" i="12"/>
  <c r="G1345" i="12"/>
  <c r="M1345" i="12" s="1"/>
  <c r="I1345" i="12"/>
  <c r="K1345" i="12"/>
  <c r="O1345" i="12"/>
  <c r="Q1345" i="12"/>
  <c r="V1345" i="12"/>
  <c r="G1347" i="12"/>
  <c r="M1347" i="12"/>
  <c r="I1347" i="12"/>
  <c r="K1347" i="12"/>
  <c r="K1346" i="12" s="1"/>
  <c r="O1347" i="12"/>
  <c r="Q1347" i="12"/>
  <c r="V1347" i="12"/>
  <c r="G1348" i="12"/>
  <c r="G1346" i="12" s="1"/>
  <c r="I138" i="1" s="1"/>
  <c r="I1348" i="12"/>
  <c r="K1348" i="12"/>
  <c r="O1348" i="12"/>
  <c r="Q1348" i="12"/>
  <c r="Q1346" i="12" s="1"/>
  <c r="V1348" i="12"/>
  <c r="G1349" i="12"/>
  <c r="M1349" i="12" s="1"/>
  <c r="I1349" i="12"/>
  <c r="K1349" i="12"/>
  <c r="O1349" i="12"/>
  <c r="Q1349" i="12"/>
  <c r="V1349" i="12"/>
  <c r="G1350" i="12"/>
  <c r="M1350" i="12"/>
  <c r="I1350" i="12"/>
  <c r="K1350" i="12"/>
  <c r="O1350" i="12"/>
  <c r="Q1350" i="12"/>
  <c r="V1350" i="12"/>
  <c r="G1351" i="12"/>
  <c r="M1351" i="12" s="1"/>
  <c r="I1351" i="12"/>
  <c r="K1351" i="12"/>
  <c r="O1351" i="12"/>
  <c r="Q1351" i="12"/>
  <c r="V1351" i="12"/>
  <c r="G1352" i="12"/>
  <c r="M1352" i="12"/>
  <c r="I1352" i="12"/>
  <c r="K1352" i="12"/>
  <c r="O1352" i="12"/>
  <c r="Q1352" i="12"/>
  <c r="V1352" i="12"/>
  <c r="G1353" i="12"/>
  <c r="M1353" i="12" s="1"/>
  <c r="I1353" i="12"/>
  <c r="K1353" i="12"/>
  <c r="O1353" i="12"/>
  <c r="Q1353" i="12"/>
  <c r="V1353" i="12"/>
  <c r="G1354" i="12"/>
  <c r="M1354" i="12"/>
  <c r="I1354" i="12"/>
  <c r="K1354" i="12"/>
  <c r="O1354" i="12"/>
  <c r="Q1354" i="12"/>
  <c r="V1354" i="12"/>
  <c r="G1355" i="12"/>
  <c r="M1355" i="12" s="1"/>
  <c r="I1355" i="12"/>
  <c r="K1355" i="12"/>
  <c r="O1355" i="12"/>
  <c r="Q1355" i="12"/>
  <c r="V1355" i="12"/>
  <c r="G1356" i="12"/>
  <c r="M1356" i="12"/>
  <c r="I1356" i="12"/>
  <c r="K1356" i="12"/>
  <c r="O1356" i="12"/>
  <c r="Q1356" i="12"/>
  <c r="V1356" i="12"/>
  <c r="G1357" i="12"/>
  <c r="M1357" i="12" s="1"/>
  <c r="I1357" i="12"/>
  <c r="K1357" i="12"/>
  <c r="O1357" i="12"/>
  <c r="Q1357" i="12"/>
  <c r="V1357" i="12"/>
  <c r="G1358" i="12"/>
  <c r="M1358" i="12"/>
  <c r="I1358" i="12"/>
  <c r="K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M1360" i="12"/>
  <c r="I1360" i="12"/>
  <c r="K1360" i="12"/>
  <c r="O1360" i="12"/>
  <c r="Q1360" i="12"/>
  <c r="V1360" i="12"/>
  <c r="G1361" i="12"/>
  <c r="M1361" i="12" s="1"/>
  <c r="I1361" i="12"/>
  <c r="K1361" i="12"/>
  <c r="O1361" i="12"/>
  <c r="Q1361" i="12"/>
  <c r="V1361" i="12"/>
  <c r="G1362" i="12"/>
  <c r="M1362" i="12"/>
  <c r="I1362" i="12"/>
  <c r="K1362" i="12"/>
  <c r="O1362" i="12"/>
  <c r="Q1362" i="12"/>
  <c r="V1362" i="12"/>
  <c r="G1363" i="12"/>
  <c r="M1363" i="12" s="1"/>
  <c r="I1363" i="12"/>
  <c r="K1363" i="12"/>
  <c r="O1363" i="12"/>
  <c r="Q1363" i="12"/>
  <c r="V1363" i="12"/>
  <c r="G1364" i="12"/>
  <c r="M1364" i="12"/>
  <c r="I1364" i="12"/>
  <c r="K1364" i="12"/>
  <c r="O1364" i="12"/>
  <c r="Q1364" i="12"/>
  <c r="V1364" i="12"/>
  <c r="G1365" i="12"/>
  <c r="M1365" i="12" s="1"/>
  <c r="I1365" i="12"/>
  <c r="K1365" i="12"/>
  <c r="O1365" i="12"/>
  <c r="Q1365" i="12"/>
  <c r="V1365" i="12"/>
  <c r="G1366" i="12"/>
  <c r="M1366" i="12"/>
  <c r="I1366" i="12"/>
  <c r="K1366" i="12"/>
  <c r="O1366" i="12"/>
  <c r="Q1366" i="12"/>
  <c r="V1366" i="12"/>
  <c r="G1368" i="12"/>
  <c r="I1368" i="12"/>
  <c r="K1368" i="12"/>
  <c r="O1368" i="12"/>
  <c r="Q1368" i="12"/>
  <c r="V1368" i="12"/>
  <c r="G1371" i="12"/>
  <c r="M1371" i="12" s="1"/>
  <c r="I1371" i="12"/>
  <c r="K1371" i="12"/>
  <c r="O1371" i="12"/>
  <c r="Q1371" i="12"/>
  <c r="V1371" i="12"/>
  <c r="G1372" i="12"/>
  <c r="M1372" i="12"/>
  <c r="I1372" i="12"/>
  <c r="K1372" i="12"/>
  <c r="O1372" i="12"/>
  <c r="Q1372" i="12"/>
  <c r="V1372" i="12"/>
  <c r="G1373" i="12"/>
  <c r="M1373" i="12" s="1"/>
  <c r="I1373" i="12"/>
  <c r="K1373" i="12"/>
  <c r="O1373" i="12"/>
  <c r="Q1373" i="12"/>
  <c r="V1373" i="12"/>
  <c r="G1374" i="12"/>
  <c r="M1374" i="12"/>
  <c r="I1374" i="12"/>
  <c r="K1374" i="12"/>
  <c r="O1374" i="12"/>
  <c r="Q1374" i="12"/>
  <c r="V1374" i="12"/>
  <c r="G1375" i="12"/>
  <c r="M1375" i="12" s="1"/>
  <c r="I1375" i="12"/>
  <c r="K1375" i="12"/>
  <c r="O1375" i="12"/>
  <c r="Q1375" i="12"/>
  <c r="V1375" i="12"/>
  <c r="G1376" i="12"/>
  <c r="M1376" i="12"/>
  <c r="I1376" i="12"/>
  <c r="K1376" i="12"/>
  <c r="O1376" i="12"/>
  <c r="Q1376" i="12"/>
  <c r="V1376" i="12"/>
  <c r="G1377" i="12"/>
  <c r="M1377" i="12" s="1"/>
  <c r="M1367" i="12" s="1"/>
  <c r="I1377" i="12"/>
  <c r="K1377" i="12"/>
  <c r="O1377" i="12"/>
  <c r="Q1377" i="12"/>
  <c r="V1377" i="12"/>
  <c r="G1378" i="12"/>
  <c r="I1378" i="12"/>
  <c r="K1378" i="12"/>
  <c r="M1378" i="12"/>
  <c r="O1378" i="12"/>
  <c r="Q1378" i="12"/>
  <c r="V1378" i="12"/>
  <c r="G1379" i="12"/>
  <c r="M1379" i="12" s="1"/>
  <c r="I1379" i="12"/>
  <c r="K1379" i="12"/>
  <c r="O1379" i="12"/>
  <c r="Q1379" i="12"/>
  <c r="V1379" i="12"/>
  <c r="G1380" i="12"/>
  <c r="M1380" i="12"/>
  <c r="I1380" i="12"/>
  <c r="K1380" i="12"/>
  <c r="O1380" i="12"/>
  <c r="Q1380" i="12"/>
  <c r="V1380" i="12"/>
  <c r="G1381" i="12"/>
  <c r="M1381" i="12" s="1"/>
  <c r="I1381" i="12"/>
  <c r="K1381" i="12"/>
  <c r="O1381" i="12"/>
  <c r="Q1381" i="12"/>
  <c r="V1381" i="12"/>
  <c r="G1382" i="12"/>
  <c r="I1382" i="12"/>
  <c r="K1382" i="12"/>
  <c r="M1382" i="12"/>
  <c r="O1382" i="12"/>
  <c r="Q1382" i="12"/>
  <c r="V1382" i="12"/>
  <c r="G1383" i="12"/>
  <c r="M1383" i="12" s="1"/>
  <c r="I1383" i="12"/>
  <c r="K1383" i="12"/>
  <c r="O1383" i="12"/>
  <c r="Q1383" i="12"/>
  <c r="V1383" i="12"/>
  <c r="G1384" i="12"/>
  <c r="I1384" i="12"/>
  <c r="K1384" i="12"/>
  <c r="M1384" i="12"/>
  <c r="O1384" i="12"/>
  <c r="Q1384" i="12"/>
  <c r="V1384" i="12"/>
  <c r="G1385" i="12"/>
  <c r="M1385" i="12" s="1"/>
  <c r="I1385" i="12"/>
  <c r="K1385" i="12"/>
  <c r="O1385" i="12"/>
  <c r="Q1385" i="12"/>
  <c r="V1385" i="12"/>
  <c r="G1386" i="12"/>
  <c r="I1386" i="12"/>
  <c r="K1386" i="12"/>
  <c r="M1386" i="12"/>
  <c r="O1386" i="12"/>
  <c r="Q1386" i="12"/>
  <c r="V1386" i="12"/>
  <c r="G1387" i="12"/>
  <c r="M1387" i="12" s="1"/>
  <c r="I1387" i="12"/>
  <c r="K1387" i="12"/>
  <c r="O1387" i="12"/>
  <c r="Q1387" i="12"/>
  <c r="V1387" i="12"/>
  <c r="G1388" i="12"/>
  <c r="I1388" i="12"/>
  <c r="K1388" i="12"/>
  <c r="M1388" i="12"/>
  <c r="O1388" i="12"/>
  <c r="Q1388" i="12"/>
  <c r="V1388" i="12"/>
  <c r="G1389" i="12"/>
  <c r="M1389" i="12" s="1"/>
  <c r="I1389" i="12"/>
  <c r="K1389" i="12"/>
  <c r="O1389" i="12"/>
  <c r="Q1389" i="12"/>
  <c r="V1389" i="12"/>
  <c r="G1390" i="12"/>
  <c r="I1390" i="12"/>
  <c r="K1390" i="12"/>
  <c r="M1390" i="12"/>
  <c r="O1390" i="12"/>
  <c r="Q1390" i="12"/>
  <c r="V1390" i="12"/>
  <c r="G1391" i="12"/>
  <c r="M1391" i="12" s="1"/>
  <c r="I1391" i="12"/>
  <c r="K1391" i="12"/>
  <c r="O1391" i="12"/>
  <c r="Q1391" i="12"/>
  <c r="V1391" i="12"/>
  <c r="G1392" i="12"/>
  <c r="I1392" i="12"/>
  <c r="K1392" i="12"/>
  <c r="M1392" i="12"/>
  <c r="O1392" i="12"/>
  <c r="Q1392" i="12"/>
  <c r="V1392" i="12"/>
  <c r="G1393" i="12"/>
  <c r="M1393" i="12" s="1"/>
  <c r="I1393" i="12"/>
  <c r="K1393" i="12"/>
  <c r="O1393" i="12"/>
  <c r="Q1393" i="12"/>
  <c r="V1393" i="12"/>
  <c r="G1394" i="12"/>
  <c r="I1394" i="12"/>
  <c r="K1394" i="12"/>
  <c r="M1394" i="12"/>
  <c r="O1394" i="12"/>
  <c r="Q1394" i="12"/>
  <c r="V1394" i="12"/>
  <c r="G1395" i="12"/>
  <c r="M1395" i="12" s="1"/>
  <c r="I1395" i="12"/>
  <c r="K1395" i="12"/>
  <c r="O1395" i="12"/>
  <c r="Q1395" i="12"/>
  <c r="V1395" i="12"/>
  <c r="G1396" i="12"/>
  <c r="I1396" i="12"/>
  <c r="K1396" i="12"/>
  <c r="M1396" i="12"/>
  <c r="O1396" i="12"/>
  <c r="Q1396" i="12"/>
  <c r="V1396" i="12"/>
  <c r="G1397" i="12"/>
  <c r="M1397" i="12" s="1"/>
  <c r="I1397" i="12"/>
  <c r="K1397" i="12"/>
  <c r="O1397" i="12"/>
  <c r="Q1397" i="12"/>
  <c r="V1397" i="12"/>
  <c r="G1398" i="12"/>
  <c r="I1398" i="12"/>
  <c r="K1398" i="12"/>
  <c r="M1398" i="12"/>
  <c r="O1398" i="12"/>
  <c r="Q1398" i="12"/>
  <c r="V1398" i="12"/>
  <c r="G1399" i="12"/>
  <c r="M1399" i="12" s="1"/>
  <c r="I1399" i="12"/>
  <c r="K1399" i="12"/>
  <c r="O1399" i="12"/>
  <c r="Q1399" i="12"/>
  <c r="V1399" i="12"/>
  <c r="G1400" i="12"/>
  <c r="I1400" i="12"/>
  <c r="K1400" i="12"/>
  <c r="M1400" i="12"/>
  <c r="O1400" i="12"/>
  <c r="Q1400" i="12"/>
  <c r="V1400" i="12"/>
  <c r="G1401" i="12"/>
  <c r="M1401" i="12" s="1"/>
  <c r="I1401" i="12"/>
  <c r="K1401" i="12"/>
  <c r="O1401" i="12"/>
  <c r="Q1401" i="12"/>
  <c r="V1401" i="12"/>
  <c r="G1402" i="12"/>
  <c r="I1402" i="12"/>
  <c r="K1402" i="12"/>
  <c r="M1402" i="12"/>
  <c r="O1402" i="12"/>
  <c r="Q1402" i="12"/>
  <c r="V1402" i="12"/>
  <c r="G1403" i="12"/>
  <c r="M1403" i="12" s="1"/>
  <c r="I1403" i="12"/>
  <c r="K1403" i="12"/>
  <c r="O1403" i="12"/>
  <c r="Q1403" i="12"/>
  <c r="V1403" i="12"/>
  <c r="G1404" i="12"/>
  <c r="I1404" i="12"/>
  <c r="K1404" i="12"/>
  <c r="M1404" i="12"/>
  <c r="O1404" i="12"/>
  <c r="Q1404" i="12"/>
  <c r="V1404" i="12"/>
  <c r="G1405" i="12"/>
  <c r="M1405" i="12" s="1"/>
  <c r="I1405" i="12"/>
  <c r="K1405" i="12"/>
  <c r="O1405" i="12"/>
  <c r="Q1405" i="12"/>
  <c r="V1405" i="12"/>
  <c r="G1406" i="12"/>
  <c r="M1406" i="12"/>
  <c r="I1406" i="12"/>
  <c r="K1406" i="12"/>
  <c r="O1406" i="12"/>
  <c r="Q1406" i="12"/>
  <c r="V1406" i="12"/>
  <c r="G1407" i="12"/>
  <c r="M1407" i="12" s="1"/>
  <c r="I1407" i="12"/>
  <c r="K1407" i="12"/>
  <c r="O1407" i="12"/>
  <c r="Q1407" i="12"/>
  <c r="V1407" i="12"/>
  <c r="G1408" i="12"/>
  <c r="M1408" i="12"/>
  <c r="I1408" i="12"/>
  <c r="K1408" i="12"/>
  <c r="O1408" i="12"/>
  <c r="Q1408" i="12"/>
  <c r="V1408" i="12"/>
  <c r="G1409" i="12"/>
  <c r="M1409" i="12" s="1"/>
  <c r="I1409" i="12"/>
  <c r="K1409" i="12"/>
  <c r="O1409" i="12"/>
  <c r="Q1409" i="12"/>
  <c r="V1409" i="12"/>
  <c r="G1410" i="12"/>
  <c r="M1410" i="12"/>
  <c r="I1410" i="12"/>
  <c r="K1410" i="12"/>
  <c r="O1410" i="12"/>
  <c r="Q1410" i="12"/>
  <c r="V1410" i="12"/>
  <c r="G1411" i="12"/>
  <c r="M1411" i="12" s="1"/>
  <c r="I1411" i="12"/>
  <c r="K1411" i="12"/>
  <c r="O1411" i="12"/>
  <c r="Q1411" i="12"/>
  <c r="V1411" i="12"/>
  <c r="G1412" i="12"/>
  <c r="M1412" i="12"/>
  <c r="I1412" i="12"/>
  <c r="K1412" i="12"/>
  <c r="O1412" i="12"/>
  <c r="Q1412" i="12"/>
  <c r="V1412" i="12"/>
  <c r="G1413" i="12"/>
  <c r="M1413" i="12" s="1"/>
  <c r="I1413" i="12"/>
  <c r="K1413" i="12"/>
  <c r="O1413" i="12"/>
  <c r="Q1413" i="12"/>
  <c r="V1413" i="12"/>
  <c r="G1414" i="12"/>
  <c r="M1414" i="12"/>
  <c r="I1414" i="12"/>
  <c r="K1414" i="12"/>
  <c r="O1414" i="12"/>
  <c r="Q1414" i="12"/>
  <c r="V1414" i="12"/>
  <c r="G1415" i="12"/>
  <c r="M1415" i="12" s="1"/>
  <c r="I1415" i="12"/>
  <c r="K1415" i="12"/>
  <c r="O1415" i="12"/>
  <c r="Q1415" i="12"/>
  <c r="V1415" i="12"/>
  <c r="G1416" i="12"/>
  <c r="M1416" i="12"/>
  <c r="I1416" i="12"/>
  <c r="K1416" i="12"/>
  <c r="O1416" i="12"/>
  <c r="Q1416" i="12"/>
  <c r="V1416" i="12"/>
  <c r="G1417" i="12"/>
  <c r="M1417" i="12" s="1"/>
  <c r="I1417" i="12"/>
  <c r="K1417" i="12"/>
  <c r="O1417" i="12"/>
  <c r="Q1417" i="12"/>
  <c r="V1417" i="12"/>
  <c r="G1418" i="12"/>
  <c r="M1418" i="12"/>
  <c r="I1418" i="12"/>
  <c r="K1418" i="12"/>
  <c r="O1418" i="12"/>
  <c r="Q1418" i="12"/>
  <c r="V1418" i="12"/>
  <c r="G1419" i="12"/>
  <c r="M1419" i="12" s="1"/>
  <c r="I1419" i="12"/>
  <c r="K1419" i="12"/>
  <c r="O1419" i="12"/>
  <c r="Q1419" i="12"/>
  <c r="V1419" i="12"/>
  <c r="G1420" i="12"/>
  <c r="M1420" i="12"/>
  <c r="I1420" i="12"/>
  <c r="K1420" i="12"/>
  <c r="O1420" i="12"/>
  <c r="Q1420" i="12"/>
  <c r="V1420" i="12"/>
  <c r="G1421" i="12"/>
  <c r="M1421" i="12" s="1"/>
  <c r="I1421" i="12"/>
  <c r="K1421" i="12"/>
  <c r="O1421" i="12"/>
  <c r="Q1421" i="12"/>
  <c r="V1421" i="12"/>
  <c r="G1422" i="12"/>
  <c r="M1422" i="12"/>
  <c r="I1422" i="12"/>
  <c r="K1422" i="12"/>
  <c r="O1422" i="12"/>
  <c r="Q1422" i="12"/>
  <c r="V1422" i="12"/>
  <c r="G1424" i="12"/>
  <c r="M1424" i="12" s="1"/>
  <c r="I1424" i="12"/>
  <c r="I1423" i="12" s="1"/>
  <c r="K1424" i="12"/>
  <c r="O1424" i="12"/>
  <c r="Q1424" i="12"/>
  <c r="V1424" i="12"/>
  <c r="V1423" i="12" s="1"/>
  <c r="G1432" i="12"/>
  <c r="I1432" i="12"/>
  <c r="K1432" i="12"/>
  <c r="O1432" i="12"/>
  <c r="O1423" i="12" s="1"/>
  <c r="Q1432" i="12"/>
  <c r="V1432" i="12"/>
  <c r="G1437" i="12"/>
  <c r="I1437" i="12"/>
  <c r="K1437" i="12"/>
  <c r="M1437" i="12"/>
  <c r="O1437" i="12"/>
  <c r="Q1437" i="12"/>
  <c r="V1437" i="12"/>
  <c r="G1440" i="12"/>
  <c r="M1440" i="12" s="1"/>
  <c r="I1440" i="12"/>
  <c r="K1440" i="12"/>
  <c r="O1440" i="12"/>
  <c r="Q1440" i="12"/>
  <c r="V1440" i="12"/>
  <c r="G1443" i="12"/>
  <c r="M1443" i="12"/>
  <c r="I1443" i="12"/>
  <c r="K1443" i="12"/>
  <c r="O1443" i="12"/>
  <c r="Q1443" i="12"/>
  <c r="V1443" i="12"/>
  <c r="G1445" i="12"/>
  <c r="M1445" i="12" s="1"/>
  <c r="I1445" i="12"/>
  <c r="K1445" i="12"/>
  <c r="O1445" i="12"/>
  <c r="Q1445" i="12"/>
  <c r="V1445" i="12"/>
  <c r="G1447" i="12"/>
  <c r="I1447" i="12"/>
  <c r="K1447" i="12"/>
  <c r="M1447" i="12"/>
  <c r="O1447" i="12"/>
  <c r="Q1447" i="12"/>
  <c r="V1447" i="12"/>
  <c r="G1452" i="12"/>
  <c r="M1452" i="12" s="1"/>
  <c r="I1452" i="12"/>
  <c r="K1452" i="12"/>
  <c r="O1452" i="12"/>
  <c r="Q1452" i="12"/>
  <c r="V1452" i="12"/>
  <c r="G1459" i="12"/>
  <c r="M1459" i="12" s="1"/>
  <c r="I1459" i="12"/>
  <c r="K1459" i="12"/>
  <c r="K1451" i="12" s="1"/>
  <c r="O1459" i="12"/>
  <c r="Q1459" i="12"/>
  <c r="V1459" i="12"/>
  <c r="V1451" i="12"/>
  <c r="G1461" i="12"/>
  <c r="I1461" i="12"/>
  <c r="K1461" i="12"/>
  <c r="M1461" i="12"/>
  <c r="O1461" i="12"/>
  <c r="Q1461" i="12"/>
  <c r="V1461" i="12"/>
  <c r="G1464" i="12"/>
  <c r="M1464" i="12" s="1"/>
  <c r="M1463" i="12" s="1"/>
  <c r="I1464" i="12"/>
  <c r="K1464" i="12"/>
  <c r="O1464" i="12"/>
  <c r="Q1464" i="12"/>
  <c r="V1464" i="12"/>
  <c r="G1469" i="12"/>
  <c r="M1469" i="12"/>
  <c r="I1469" i="12"/>
  <c r="K1469" i="12"/>
  <c r="O1469" i="12"/>
  <c r="Q1469" i="12"/>
  <c r="V1469" i="12"/>
  <c r="V1463" i="12"/>
  <c r="G1474" i="12"/>
  <c r="G1473" i="12"/>
  <c r="I143" i="1" s="1"/>
  <c r="I1474" i="12"/>
  <c r="I1473" i="12"/>
  <c r="K1474" i="12"/>
  <c r="K1473" i="12" s="1"/>
  <c r="O1474" i="12"/>
  <c r="O1473" i="12"/>
  <c r="Q1474" i="12"/>
  <c r="Q1473" i="12" s="1"/>
  <c r="V1474" i="12"/>
  <c r="V1473" i="12"/>
  <c r="G1493" i="12"/>
  <c r="G1492" i="12" s="1"/>
  <c r="I144" i="1" s="1"/>
  <c r="I1493" i="12"/>
  <c r="K1493" i="12"/>
  <c r="O1493" i="12"/>
  <c r="O1492" i="12" s="1"/>
  <c r="Q1493" i="12"/>
  <c r="V1493" i="12"/>
  <c r="V1492" i="12"/>
  <c r="G1498" i="12"/>
  <c r="M1498" i="12"/>
  <c r="I1498" i="12"/>
  <c r="I1492" i="12"/>
  <c r="K1498" i="12"/>
  <c r="K1492" i="12" s="1"/>
  <c r="O1498" i="12"/>
  <c r="Q1498" i="12"/>
  <c r="Q1492" i="12"/>
  <c r="V1498" i="12"/>
  <c r="G1501" i="12"/>
  <c r="M1501" i="12"/>
  <c r="I1501" i="12"/>
  <c r="I1500" i="12" s="1"/>
  <c r="K1501" i="12"/>
  <c r="O1501" i="12"/>
  <c r="Q1501" i="12"/>
  <c r="Q1500" i="12" s="1"/>
  <c r="V1501" i="12"/>
  <c r="G1534" i="12"/>
  <c r="M1534" i="12"/>
  <c r="M1500" i="12" s="1"/>
  <c r="I1534" i="12"/>
  <c r="K1534" i="12"/>
  <c r="O1534" i="12"/>
  <c r="O1500" i="12"/>
  <c r="Q1534" i="12"/>
  <c r="V1534" i="12"/>
  <c r="Q1536" i="12"/>
  <c r="G1537" i="12"/>
  <c r="G1536" i="12"/>
  <c r="I146" i="1" s="1"/>
  <c r="I1537" i="12"/>
  <c r="I1536" i="12" s="1"/>
  <c r="K1537" i="12"/>
  <c r="K1536" i="12"/>
  <c r="O1537" i="12"/>
  <c r="O1536" i="12"/>
  <c r="Q1537" i="12"/>
  <c r="V1537" i="12"/>
  <c r="V1536" i="12" s="1"/>
  <c r="G1548" i="12"/>
  <c r="I1548" i="12"/>
  <c r="K1548" i="12"/>
  <c r="O1548" i="12"/>
  <c r="Q1548" i="12"/>
  <c r="V1548" i="12"/>
  <c r="G1549" i="12"/>
  <c r="M1549" i="12" s="1"/>
  <c r="I1549" i="12"/>
  <c r="K1549" i="12"/>
  <c r="O1549" i="12"/>
  <c r="Q1549" i="12"/>
  <c r="V1549" i="12"/>
  <c r="G1550" i="12"/>
  <c r="M1550" i="12"/>
  <c r="I1550" i="12"/>
  <c r="K1550" i="12"/>
  <c r="K1547" i="12" s="1"/>
  <c r="O1550" i="12"/>
  <c r="Q1550" i="12"/>
  <c r="V1550" i="12"/>
  <c r="G1551" i="12"/>
  <c r="M1551" i="12" s="1"/>
  <c r="I1551" i="12"/>
  <c r="K1551" i="12"/>
  <c r="O1551" i="12"/>
  <c r="Q1551" i="12"/>
  <c r="V1551" i="12"/>
  <c r="G1552" i="12"/>
  <c r="M1552" i="12"/>
  <c r="I1552" i="12"/>
  <c r="K1552" i="12"/>
  <c r="O1552" i="12"/>
  <c r="Q1552" i="12"/>
  <c r="V1552" i="12"/>
  <c r="G1553" i="12"/>
  <c r="M1553" i="12" s="1"/>
  <c r="I1553" i="12"/>
  <c r="K1553" i="12"/>
  <c r="O1553" i="12"/>
  <c r="Q1553" i="12"/>
  <c r="V1553" i="12"/>
  <c r="G1554" i="12"/>
  <c r="M1554" i="12"/>
  <c r="I1554" i="12"/>
  <c r="K1554" i="12"/>
  <c r="O1554" i="12"/>
  <c r="Q1554" i="12"/>
  <c r="V1554" i="12"/>
  <c r="G1555" i="12"/>
  <c r="M1555" i="12" s="1"/>
  <c r="I1555" i="12"/>
  <c r="K1555" i="12"/>
  <c r="O1555" i="12"/>
  <c r="Q1555" i="12"/>
  <c r="V1555" i="12"/>
  <c r="G1556" i="12"/>
  <c r="M1556" i="12"/>
  <c r="I1556" i="12"/>
  <c r="K1556" i="12"/>
  <c r="O1556" i="12"/>
  <c r="Q1556" i="12"/>
  <c r="V1556" i="12"/>
  <c r="G1557" i="12"/>
  <c r="M1557" i="12" s="1"/>
  <c r="I1557" i="12"/>
  <c r="K1557" i="12"/>
  <c r="O1557" i="12"/>
  <c r="Q1557" i="12"/>
  <c r="V1557" i="12"/>
  <c r="G1559" i="12"/>
  <c r="M1559" i="12"/>
  <c r="I1559" i="12"/>
  <c r="K1559" i="12"/>
  <c r="K1558" i="12" s="1"/>
  <c r="O1559" i="12"/>
  <c r="Q1559" i="12"/>
  <c r="V1559" i="12"/>
  <c r="G1560" i="12"/>
  <c r="M1560" i="12" s="1"/>
  <c r="M1558" i="12" s="1"/>
  <c r="I1560" i="12"/>
  <c r="K1560" i="12"/>
  <c r="O1560" i="12"/>
  <c r="Q1560" i="12"/>
  <c r="V1560" i="12"/>
  <c r="V1558" i="12" s="1"/>
  <c r="G1561" i="12"/>
  <c r="M1561" i="12" s="1"/>
  <c r="I1561" i="12"/>
  <c r="K1561" i="12"/>
  <c r="O1561" i="12"/>
  <c r="Q1561" i="12"/>
  <c r="V1561" i="12"/>
  <c r="G1563" i="12"/>
  <c r="M1563" i="12"/>
  <c r="I1563" i="12"/>
  <c r="K1563" i="12"/>
  <c r="O1563" i="12"/>
  <c r="Q1563" i="12"/>
  <c r="Q1562" i="12" s="1"/>
  <c r="V1563" i="12"/>
  <c r="G1564" i="12"/>
  <c r="M1564" i="12" s="1"/>
  <c r="I1564" i="12"/>
  <c r="I1562" i="12" s="1"/>
  <c r="K1564" i="12"/>
  <c r="O1564" i="12"/>
  <c r="Q1564" i="12"/>
  <c r="V1564" i="12"/>
  <c r="V1562" i="12" s="1"/>
  <c r="G1565" i="12"/>
  <c r="I1565" i="12"/>
  <c r="K1565" i="12"/>
  <c r="M1565" i="12"/>
  <c r="O1565" i="12"/>
  <c r="Q1565" i="12"/>
  <c r="V1565" i="12"/>
  <c r="G1566" i="12"/>
  <c r="M1566" i="12" s="1"/>
  <c r="I1566" i="12"/>
  <c r="K1566" i="12"/>
  <c r="O1566" i="12"/>
  <c r="O1562" i="12" s="1"/>
  <c r="Q1566" i="12"/>
  <c r="V1566" i="12"/>
  <c r="G1567" i="12"/>
  <c r="M1567" i="12"/>
  <c r="I1567" i="12"/>
  <c r="K1567" i="12"/>
  <c r="O1567" i="12"/>
  <c r="Q1567" i="12"/>
  <c r="V1567" i="12"/>
  <c r="G1568" i="12"/>
  <c r="M1568" i="12" s="1"/>
  <c r="I1568" i="12"/>
  <c r="K1568" i="12"/>
  <c r="O1568" i="12"/>
  <c r="Q1568" i="12"/>
  <c r="V1568" i="12"/>
  <c r="G1569" i="12"/>
  <c r="M1569" i="12"/>
  <c r="I1569" i="12"/>
  <c r="K1569" i="12"/>
  <c r="K1562" i="12" s="1"/>
  <c r="O1569" i="12"/>
  <c r="Q1569" i="12"/>
  <c r="V1569" i="12"/>
  <c r="AF1571" i="12"/>
  <c r="G41" i="1" s="1"/>
  <c r="H55" i="1"/>
  <c r="I49" i="1"/>
  <c r="Q157" i="16"/>
  <c r="K157" i="16"/>
  <c r="K161" i="16"/>
  <c r="V161" i="16"/>
  <c r="G107" i="16"/>
  <c r="I112" i="1"/>
  <c r="K165" i="16"/>
  <c r="O161" i="16"/>
  <c r="I157" i="16"/>
  <c r="O157" i="16"/>
  <c r="Q137" i="16"/>
  <c r="I137" i="16"/>
  <c r="O137" i="16"/>
  <c r="G126" i="16"/>
  <c r="I114" i="1"/>
  <c r="V115" i="16"/>
  <c r="K107" i="16"/>
  <c r="Q107" i="16"/>
  <c r="I107" i="16"/>
  <c r="K93" i="16"/>
  <c r="K72" i="16"/>
  <c r="K8" i="16"/>
  <c r="Q8" i="16"/>
  <c r="I8" i="16"/>
  <c r="V165" i="16"/>
  <c r="K137" i="16"/>
  <c r="Q126" i="16"/>
  <c r="I126" i="16"/>
  <c r="O126" i="16"/>
  <c r="G115" i="16"/>
  <c r="I113" i="1"/>
  <c r="V107" i="16"/>
  <c r="V93" i="16"/>
  <c r="V72" i="16"/>
  <c r="V8" i="16"/>
  <c r="V137" i="16"/>
  <c r="K126" i="16"/>
  <c r="O115" i="16"/>
  <c r="G93" i="16"/>
  <c r="I111" i="1"/>
  <c r="G72" i="16"/>
  <c r="I110" i="1"/>
  <c r="G8" i="16"/>
  <c r="I109" i="1"/>
  <c r="AE173" i="16"/>
  <c r="F45" i="1"/>
  <c r="I45" i="1"/>
  <c r="O165" i="16"/>
  <c r="G157" i="16"/>
  <c r="I116" i="1"/>
  <c r="G137" i="16"/>
  <c r="I115" i="1"/>
  <c r="V126" i="16"/>
  <c r="K115" i="16"/>
  <c r="Q115" i="16"/>
  <c r="I115" i="16"/>
  <c r="O107" i="16"/>
  <c r="Q93" i="16"/>
  <c r="I93" i="16"/>
  <c r="O93" i="16"/>
  <c r="Q72" i="16"/>
  <c r="I72" i="16"/>
  <c r="O72" i="16"/>
  <c r="O8" i="16"/>
  <c r="Q1547" i="12"/>
  <c r="I1547" i="12"/>
  <c r="V1500" i="12"/>
  <c r="O1463" i="12"/>
  <c r="O1451" i="12"/>
  <c r="Q1325" i="12"/>
  <c r="I1325" i="12"/>
  <c r="I1302" i="12"/>
  <c r="K1173" i="12"/>
  <c r="Q1173" i="12"/>
  <c r="Q1558" i="12"/>
  <c r="I1558" i="12"/>
  <c r="K1463" i="12"/>
  <c r="Q1463" i="12"/>
  <c r="I1463" i="12"/>
  <c r="Q1451" i="12"/>
  <c r="I1451" i="12"/>
  <c r="G1367" i="12"/>
  <c r="O1334" i="12"/>
  <c r="K1325" i="12"/>
  <c r="O1308" i="12"/>
  <c r="K1302" i="12"/>
  <c r="Q1367" i="12"/>
  <c r="Q1334" i="12"/>
  <c r="I1334" i="12"/>
  <c r="K1258" i="12"/>
  <c r="K1500" i="12"/>
  <c r="V1346" i="12"/>
  <c r="V1308" i="12"/>
  <c r="G1302" i="12"/>
  <c r="I134" i="1" s="1"/>
  <c r="O1190" i="12"/>
  <c r="G1169" i="12"/>
  <c r="O1060" i="12"/>
  <c r="Q865" i="12"/>
  <c r="V703" i="12"/>
  <c r="K652" i="12"/>
  <c r="I578" i="12"/>
  <c r="K477" i="12"/>
  <c r="O386" i="12"/>
  <c r="I272" i="12"/>
  <c r="O106" i="12"/>
  <c r="V94" i="12"/>
  <c r="G77" i="12"/>
  <c r="I85" i="1" s="1"/>
  <c r="K1190" i="12"/>
  <c r="O1169" i="12"/>
  <c r="G1052" i="12"/>
  <c r="I119" i="1" s="1"/>
  <c r="K865" i="12"/>
  <c r="G703" i="12"/>
  <c r="I103" i="1"/>
  <c r="V578" i="12"/>
  <c r="V386" i="12"/>
  <c r="K174" i="12"/>
  <c r="I113" i="12"/>
  <c r="K106" i="12"/>
  <c r="K38" i="12"/>
  <c r="Q38" i="12"/>
  <c r="V984" i="12"/>
  <c r="V865" i="12"/>
  <c r="I703" i="12"/>
  <c r="Q645" i="12"/>
  <c r="I645" i="12"/>
  <c r="V113" i="12"/>
  <c r="I77" i="12"/>
  <c r="I718" i="12"/>
  <c r="I652" i="12"/>
  <c r="O652" i="12"/>
  <c r="O578" i="12"/>
  <c r="G38" i="12"/>
  <c r="M28" i="23"/>
  <c r="M10" i="23"/>
  <c r="AE25" i="22"/>
  <c r="F51" i="1" s="1"/>
  <c r="I51" i="1" s="1"/>
  <c r="M19" i="22"/>
  <c r="M18" i="22" s="1"/>
  <c r="M14" i="22"/>
  <c r="M8" i="22"/>
  <c r="M114" i="21"/>
  <c r="M92" i="21"/>
  <c r="M90" i="21"/>
  <c r="M82" i="21"/>
  <c r="M80" i="21"/>
  <c r="M74" i="21"/>
  <c r="M62" i="21"/>
  <c r="M41" i="21"/>
  <c r="M31" i="21"/>
  <c r="M10" i="21"/>
  <c r="M10" i="20"/>
  <c r="M8" i="20" s="1"/>
  <c r="G181" i="19"/>
  <c r="G8" i="19"/>
  <c r="AE186" i="19"/>
  <c r="F48" i="1" s="1"/>
  <c r="M65" i="18"/>
  <c r="M63" i="18"/>
  <c r="M59" i="18"/>
  <c r="M57" i="18"/>
  <c r="M51" i="18"/>
  <c r="M35" i="18"/>
  <c r="M34" i="18"/>
  <c r="M27" i="18"/>
  <c r="M33" i="17"/>
  <c r="M171" i="17"/>
  <c r="M168" i="17" s="1"/>
  <c r="M163" i="17"/>
  <c r="M162" i="17"/>
  <c r="M143" i="17"/>
  <c r="M140" i="17"/>
  <c r="G33" i="17"/>
  <c r="I130" i="1" s="1"/>
  <c r="G8" i="17"/>
  <c r="M115" i="17"/>
  <c r="M80" i="17"/>
  <c r="M79" i="17"/>
  <c r="M165" i="16"/>
  <c r="G165" i="16"/>
  <c r="I157" i="1" s="1"/>
  <c r="I20" i="1"/>
  <c r="Q165" i="16"/>
  <c r="I165" i="16"/>
  <c r="G161" i="16"/>
  <c r="I117" i="1"/>
  <c r="M163" i="16"/>
  <c r="M161" i="16" s="1"/>
  <c r="Q161" i="16"/>
  <c r="I161" i="16"/>
  <c r="M158" i="16"/>
  <c r="M157" i="16" s="1"/>
  <c r="M138" i="16"/>
  <c r="M137" i="16"/>
  <c r="M127" i="16"/>
  <c r="M126" i="16" s="1"/>
  <c r="M117" i="16"/>
  <c r="M115" i="16"/>
  <c r="M109" i="16"/>
  <c r="M107" i="16" s="1"/>
  <c r="M94" i="16"/>
  <c r="M93" i="16"/>
  <c r="M73" i="16"/>
  <c r="M72" i="16" s="1"/>
  <c r="M12" i="16"/>
  <c r="M8" i="16"/>
  <c r="AE69" i="15"/>
  <c r="F44" i="1" s="1"/>
  <c r="I44" i="1" s="1"/>
  <c r="M61" i="15"/>
  <c r="M58" i="15" s="1"/>
  <c r="M52" i="15"/>
  <c r="M50" i="15"/>
  <c r="M28" i="15"/>
  <c r="M27" i="15" s="1"/>
  <c r="M19" i="15"/>
  <c r="M11" i="15"/>
  <c r="M8" i="15" s="1"/>
  <c r="AE113" i="14"/>
  <c r="F43" i="1" s="1"/>
  <c r="M103" i="14"/>
  <c r="M99" i="14"/>
  <c r="M98" i="14" s="1"/>
  <c r="M87" i="14"/>
  <c r="M63" i="14"/>
  <c r="M14" i="14"/>
  <c r="M278" i="13"/>
  <c r="M268" i="13"/>
  <c r="M227" i="13"/>
  <c r="G225" i="13"/>
  <c r="I126" i="1" s="1"/>
  <c r="Q225" i="13"/>
  <c r="M143" i="13"/>
  <c r="M102" i="13"/>
  <c r="M99" i="13"/>
  <c r="M98" i="13" s="1"/>
  <c r="M84" i="13"/>
  <c r="M65" i="13"/>
  <c r="M59" i="13"/>
  <c r="M58" i="13" s="1"/>
  <c r="M53" i="13"/>
  <c r="M14" i="13"/>
  <c r="M221" i="13"/>
  <c r="M1562" i="12"/>
  <c r="M1451" i="12"/>
  <c r="G1500" i="12"/>
  <c r="I145" i="1" s="1"/>
  <c r="G1451" i="12"/>
  <c r="I141" i="1" s="1"/>
  <c r="M1548" i="12"/>
  <c r="M1547" i="12"/>
  <c r="M1537" i="12"/>
  <c r="M1536" i="12" s="1"/>
  <c r="M1474" i="12"/>
  <c r="M1473" i="12" s="1"/>
  <c r="K1423" i="12"/>
  <c r="M1432" i="12"/>
  <c r="M1423" i="12" s="1"/>
  <c r="G1423" i="12"/>
  <c r="I140" i="1"/>
  <c r="Q1423" i="12"/>
  <c r="M1368" i="12"/>
  <c r="M1348" i="12"/>
  <c r="M1346" i="12" s="1"/>
  <c r="M1336" i="12"/>
  <c r="M1326" i="12"/>
  <c r="M1309" i="12"/>
  <c r="M1303" i="12"/>
  <c r="M1302" i="12" s="1"/>
  <c r="M1260" i="12"/>
  <c r="M1191" i="12"/>
  <c r="M1175" i="12"/>
  <c r="M1170" i="12"/>
  <c r="M1169" i="12" s="1"/>
  <c r="M1167" i="12"/>
  <c r="M1166" i="12"/>
  <c r="M1063" i="12"/>
  <c r="M985" i="12"/>
  <c r="M866" i="12"/>
  <c r="M865" i="12" s="1"/>
  <c r="M864" i="12"/>
  <c r="M863" i="12"/>
  <c r="K718" i="12"/>
  <c r="G718" i="12"/>
  <c r="I105" i="1" s="1"/>
  <c r="M719" i="12"/>
  <c r="M718" i="12"/>
  <c r="M645" i="12"/>
  <c r="G645" i="12"/>
  <c r="I99" i="1"/>
  <c r="G465" i="12"/>
  <c r="I94" i="1" s="1"/>
  <c r="M386" i="12"/>
  <c r="M704" i="12"/>
  <c r="M703" i="12"/>
  <c r="M653" i="12"/>
  <c r="M652" i="12" s="1"/>
  <c r="Q272" i="12"/>
  <c r="M273" i="12"/>
  <c r="M107" i="12"/>
  <c r="M106" i="12"/>
  <c r="M84" i="12"/>
  <c r="M77" i="12"/>
  <c r="M41" i="12"/>
  <c r="M38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173" i="16"/>
  <c r="O181" i="19" l="1"/>
  <c r="Q178" i="19"/>
  <c r="Q181" i="19"/>
  <c r="I178" i="19"/>
  <c r="I181" i="19"/>
  <c r="M181" i="19"/>
  <c r="O178" i="19"/>
  <c r="G178" i="19"/>
  <c r="I151" i="1" s="1"/>
  <c r="K178" i="19"/>
  <c r="M8" i="19"/>
  <c r="V178" i="19"/>
  <c r="O8" i="19"/>
  <c r="V181" i="19"/>
  <c r="K8" i="19"/>
  <c r="M180" i="19"/>
  <c r="M178" i="19" s="1"/>
  <c r="I48" i="1"/>
  <c r="I107" i="1"/>
  <c r="I43" i="1"/>
  <c r="Q59" i="14"/>
  <c r="V85" i="14"/>
  <c r="Q102" i="14"/>
  <c r="Q85" i="14"/>
  <c r="M59" i="14"/>
  <c r="M8" i="14"/>
  <c r="O102" i="14"/>
  <c r="I85" i="14"/>
  <c r="G59" i="14"/>
  <c r="I98" i="1" s="1"/>
  <c r="K59" i="14"/>
  <c r="G102" i="14"/>
  <c r="K8" i="14"/>
  <c r="M105" i="14"/>
  <c r="M102" i="14" s="1"/>
  <c r="G85" i="14"/>
  <c r="I100" i="1" s="1"/>
  <c r="O85" i="14"/>
  <c r="V102" i="14"/>
  <c r="M88" i="14"/>
  <c r="M85" i="14" s="1"/>
  <c r="K85" i="14"/>
  <c r="O59" i="14"/>
  <c r="O225" i="13"/>
  <c r="K225" i="13"/>
  <c r="O275" i="13"/>
  <c r="Q257" i="13"/>
  <c r="M220" i="13"/>
  <c r="K220" i="13"/>
  <c r="V50" i="13"/>
  <c r="Q275" i="13"/>
  <c r="M275" i="13"/>
  <c r="Q266" i="13"/>
  <c r="K64" i="13"/>
  <c r="K50" i="13"/>
  <c r="M225" i="13"/>
  <c r="M50" i="13"/>
  <c r="K266" i="13"/>
  <c r="K257" i="13"/>
  <c r="I140" i="13"/>
  <c r="I50" i="13"/>
  <c r="M101" i="13"/>
  <c r="M140" i="13"/>
  <c r="V140" i="13"/>
  <c r="O140" i="13"/>
  <c r="K140" i="13"/>
  <c r="K8" i="13"/>
  <c r="K275" i="13"/>
  <c r="I225" i="13"/>
  <c r="V101" i="13"/>
  <c r="K83" i="13"/>
  <c r="G8" i="13"/>
  <c r="M266" i="13"/>
  <c r="O266" i="13"/>
  <c r="I220" i="13"/>
  <c r="Q101" i="13"/>
  <c r="G39" i="1"/>
  <c r="G55" i="1" s="1"/>
  <c r="G25" i="1" s="1"/>
  <c r="M113" i="12"/>
  <c r="M1310" i="12"/>
  <c r="M1308" i="12" s="1"/>
  <c r="G1308" i="12"/>
  <c r="I135" i="1" s="1"/>
  <c r="V1258" i="12"/>
  <c r="O1258" i="12"/>
  <c r="V1173" i="12"/>
  <c r="V174" i="12"/>
  <c r="I266" i="13"/>
  <c r="M59" i="21"/>
  <c r="M178" i="12"/>
  <c r="M174" i="12" s="1"/>
  <c r="G477" i="12"/>
  <c r="I96" i="1" s="1"/>
  <c r="M1493" i="12"/>
  <c r="M1492" i="12" s="1"/>
  <c r="G1463" i="12"/>
  <c r="I142" i="1" s="1"/>
  <c r="G1558" i="12"/>
  <c r="I149" i="1" s="1"/>
  <c r="I106" i="1"/>
  <c r="G652" i="12"/>
  <c r="I102" i="1" s="1"/>
  <c r="G1547" i="12"/>
  <c r="I147" i="1" s="1"/>
  <c r="O1558" i="12"/>
  <c r="O1547" i="12"/>
  <c r="I1346" i="12"/>
  <c r="V1325" i="12"/>
  <c r="Q1308" i="12"/>
  <c r="V1190" i="12"/>
  <c r="Q1190" i="12"/>
  <c r="Q984" i="12"/>
  <c r="O865" i="12"/>
  <c r="K386" i="12"/>
  <c r="K113" i="12"/>
  <c r="I275" i="13"/>
  <c r="O257" i="13"/>
  <c r="I101" i="13"/>
  <c r="K1308" i="12"/>
  <c r="I1190" i="12"/>
  <c r="I174" i="12"/>
  <c r="Q83" i="13"/>
  <c r="M86" i="19"/>
  <c r="M20" i="19" s="1"/>
  <c r="G20" i="19"/>
  <c r="G186" i="19" s="1"/>
  <c r="V20" i="19"/>
  <c r="V113" i="21"/>
  <c r="M8" i="23"/>
  <c r="G386" i="12"/>
  <c r="I92" i="1" s="1"/>
  <c r="AE1571" i="12"/>
  <c r="K1367" i="12"/>
  <c r="V1367" i="12"/>
  <c r="I1367" i="12"/>
  <c r="O1346" i="12"/>
  <c r="O1302" i="12"/>
  <c r="M1206" i="12"/>
  <c r="M1190" i="12" s="1"/>
  <c r="G1190" i="12"/>
  <c r="I132" i="1" s="1"/>
  <c r="M1064" i="12"/>
  <c r="M1060" i="12" s="1"/>
  <c r="G1060" i="12"/>
  <c r="I120" i="1" s="1"/>
  <c r="Q1060" i="12"/>
  <c r="I984" i="12"/>
  <c r="I477" i="12"/>
  <c r="Q477" i="12"/>
  <c r="M279" i="12"/>
  <c r="M272" i="12" s="1"/>
  <c r="G272" i="12"/>
  <c r="I91" i="1" s="1"/>
  <c r="K272" i="12"/>
  <c r="Q94" i="12"/>
  <c r="V38" i="12"/>
  <c r="I38" i="12"/>
  <c r="O38" i="12"/>
  <c r="AE286" i="13"/>
  <c r="F42" i="1" s="1"/>
  <c r="I42" i="1" s="1"/>
  <c r="G257" i="13"/>
  <c r="I127" i="1" s="1"/>
  <c r="M260" i="13"/>
  <c r="M257" i="13" s="1"/>
  <c r="V1547" i="12"/>
  <c r="Q64" i="13"/>
  <c r="M101" i="12"/>
  <c r="M94" i="12" s="1"/>
  <c r="M117" i="12"/>
  <c r="G578" i="12"/>
  <c r="I97" i="1" s="1"/>
  <c r="G1562" i="12"/>
  <c r="I155" i="1" s="1"/>
  <c r="G1173" i="12"/>
  <c r="I128" i="1" s="1"/>
  <c r="G984" i="12"/>
  <c r="I118" i="1" s="1"/>
  <c r="G1258" i="12"/>
  <c r="I133" i="1" s="1"/>
  <c r="O1367" i="12"/>
  <c r="G1334" i="12"/>
  <c r="I137" i="1" s="1"/>
  <c r="K1334" i="12"/>
  <c r="G1325" i="12"/>
  <c r="I136" i="1" s="1"/>
  <c r="M1327" i="12"/>
  <c r="M1325" i="12" s="1"/>
  <c r="Q1169" i="12"/>
  <c r="V1060" i="12"/>
  <c r="K984" i="12"/>
  <c r="V652" i="12"/>
  <c r="Q652" i="12"/>
  <c r="K578" i="12"/>
  <c r="Q578" i="12"/>
  <c r="O477" i="12"/>
  <c r="V272" i="12"/>
  <c r="O272" i="12"/>
  <c r="G92" i="12"/>
  <c r="M93" i="12"/>
  <c r="M92" i="12" s="1"/>
  <c r="Q50" i="13"/>
  <c r="O8" i="13"/>
  <c r="I63" i="1"/>
  <c r="G275" i="13"/>
  <c r="G266" i="13"/>
  <c r="I139" i="1" s="1"/>
  <c r="V257" i="13"/>
  <c r="V220" i="13"/>
  <c r="G101" i="13"/>
  <c r="I122" i="1" s="1"/>
  <c r="I83" i="13"/>
  <c r="O83" i="13"/>
  <c r="I64" i="13"/>
  <c r="O64" i="13"/>
  <c r="G50" i="13"/>
  <c r="I90" i="1" s="1"/>
  <c r="G49" i="18"/>
  <c r="I69" i="1" s="1"/>
  <c r="M50" i="18"/>
  <c r="M49" i="18" s="1"/>
  <c r="G40" i="1"/>
  <c r="V275" i="13"/>
  <c r="V266" i="13"/>
  <c r="Q220" i="13"/>
  <c r="G220" i="13"/>
  <c r="I125" i="1" s="1"/>
  <c r="Q140" i="13"/>
  <c r="O101" i="13"/>
  <c r="V83" i="13"/>
  <c r="V64" i="13"/>
  <c r="O50" i="13"/>
  <c r="V8" i="13"/>
  <c r="I59" i="14"/>
  <c r="V58" i="15"/>
  <c r="G18" i="15"/>
  <c r="I104" i="1" s="1"/>
  <c r="M22" i="15"/>
  <c r="M18" i="15" s="1"/>
  <c r="AE188" i="17"/>
  <c r="F46" i="1" s="1"/>
  <c r="I46" i="1" s="1"/>
  <c r="M12" i="17"/>
  <c r="M8" i="17" s="1"/>
  <c r="I257" i="13"/>
  <c r="V225" i="13"/>
  <c r="O220" i="13"/>
  <c r="G140" i="13"/>
  <c r="I123" i="1" s="1"/>
  <c r="K101" i="13"/>
  <c r="M89" i="13"/>
  <c r="M83" i="13" s="1"/>
  <c r="G83" i="13"/>
  <c r="I101" i="1" s="1"/>
  <c r="M69" i="13"/>
  <c r="M64" i="13" s="1"/>
  <c r="G64" i="13"/>
  <c r="I8" i="13"/>
  <c r="V59" i="14"/>
  <c r="G53" i="14"/>
  <c r="I93" i="1" s="1"/>
  <c r="M54" i="14"/>
  <c r="M53" i="14" s="1"/>
  <c r="I8" i="14"/>
  <c r="M18" i="13"/>
  <c r="M8" i="13" s="1"/>
  <c r="Q8" i="13"/>
  <c r="K102" i="14"/>
  <c r="Q8" i="14"/>
  <c r="O8" i="14"/>
  <c r="G8" i="14"/>
  <c r="V50" i="15"/>
  <c r="V27" i="15"/>
  <c r="K18" i="15"/>
  <c r="K140" i="17"/>
  <c r="Q79" i="17"/>
  <c r="I79" i="17"/>
  <c r="O33" i="17"/>
  <c r="I34" i="18"/>
  <c r="I102" i="14"/>
  <c r="O58" i="15"/>
  <c r="I168" i="17"/>
  <c r="O140" i="17"/>
  <c r="G114" i="17"/>
  <c r="I70" i="1" s="1"/>
  <c r="Q114" i="17"/>
  <c r="O57" i="18"/>
  <c r="V8" i="14"/>
  <c r="O27" i="15"/>
  <c r="G27" i="15"/>
  <c r="I124" i="1" s="1"/>
  <c r="G8" i="15"/>
  <c r="Q168" i="17"/>
  <c r="V168" i="17"/>
  <c r="O168" i="17"/>
  <c r="V114" i="17"/>
  <c r="V79" i="17"/>
  <c r="I33" i="17"/>
  <c r="Q33" i="17"/>
  <c r="M31" i="18"/>
  <c r="M25" i="18" s="1"/>
  <c r="AE72" i="18"/>
  <c r="F47" i="1" s="1"/>
  <c r="I47" i="1" s="1"/>
  <c r="V25" i="18"/>
  <c r="I140" i="17"/>
  <c r="G79" i="17"/>
  <c r="I131" i="1" s="1"/>
  <c r="G63" i="18"/>
  <c r="I75" i="1" s="1"/>
  <c r="I25" i="18"/>
  <c r="K181" i="19"/>
  <c r="Q162" i="17"/>
  <c r="G140" i="17"/>
  <c r="I73" i="1" s="1"/>
  <c r="M123" i="17"/>
  <c r="M114" i="17" s="1"/>
  <c r="I114" i="17"/>
  <c r="K33" i="17"/>
  <c r="K57" i="18"/>
  <c r="V49" i="18"/>
  <c r="V34" i="18"/>
  <c r="Q25" i="18"/>
  <c r="O25" i="18"/>
  <c r="G25" i="18"/>
  <c r="I64" i="1" s="1"/>
  <c r="V140" i="17"/>
  <c r="O114" i="17"/>
  <c r="K79" i="17"/>
  <c r="K8" i="17"/>
  <c r="Q34" i="18"/>
  <c r="K20" i="19"/>
  <c r="Q20" i="19"/>
  <c r="I20" i="19"/>
  <c r="I8" i="19"/>
  <c r="I81" i="1"/>
  <c r="I82" i="1"/>
  <c r="O20" i="19"/>
  <c r="V8" i="19"/>
  <c r="Q8" i="20"/>
  <c r="Q113" i="21"/>
  <c r="O113" i="21"/>
  <c r="G113" i="21"/>
  <c r="I79" i="1" s="1"/>
  <c r="K113" i="21"/>
  <c r="G25" i="22"/>
  <c r="I153" i="1"/>
  <c r="G21" i="24"/>
  <c r="Q8" i="19"/>
  <c r="G8" i="20"/>
  <c r="G31" i="20" s="1"/>
  <c r="O8" i="20"/>
  <c r="AE125" i="21"/>
  <c r="F50" i="1" s="1"/>
  <c r="I50" i="1" s="1"/>
  <c r="M75" i="21"/>
  <c r="M72" i="21" s="1"/>
  <c r="M32" i="21"/>
  <c r="M29" i="21" s="1"/>
  <c r="M21" i="21"/>
  <c r="M8" i="21" s="1"/>
  <c r="G25" i="23"/>
  <c r="I83" i="1" s="1"/>
  <c r="I154" i="1"/>
  <c r="AE21" i="24"/>
  <c r="I95" i="1" l="1"/>
  <c r="I156" i="1"/>
  <c r="I19" i="1" s="1"/>
  <c r="G113" i="14"/>
  <c r="I84" i="1"/>
  <c r="I86" i="1"/>
  <c r="G1571" i="12"/>
  <c r="F53" i="1"/>
  <c r="I53" i="1" s="1"/>
  <c r="F54" i="1"/>
  <c r="I54" i="1" s="1"/>
  <c r="G69" i="15"/>
  <c r="G286" i="13"/>
  <c r="I17" i="1"/>
  <c r="G64" i="23"/>
  <c r="G72" i="18"/>
  <c r="G188" i="17"/>
  <c r="F41" i="1"/>
  <c r="I41" i="1" s="1"/>
  <c r="F39" i="1"/>
  <c r="F40" i="1"/>
  <c r="I40" i="1" s="1"/>
  <c r="G125" i="21"/>
  <c r="I150" i="1"/>
  <c r="I18" i="1" s="1"/>
  <c r="I16" i="1" l="1"/>
  <c r="I21" i="1" s="1"/>
  <c r="I158" i="1"/>
  <c r="I39" i="1"/>
  <c r="I55" i="1" s="1"/>
  <c r="F55" i="1"/>
  <c r="G23" i="1" s="1"/>
  <c r="A27" i="1" l="1"/>
  <c r="A28" i="1" s="1"/>
  <c r="G28" i="1" s="1"/>
  <c r="G27" i="1" s="1"/>
  <c r="G29" i="1" s="1"/>
  <c r="J148" i="1"/>
  <c r="J128" i="1"/>
  <c r="J112" i="1"/>
  <c r="J96" i="1"/>
  <c r="J79" i="1"/>
  <c r="J63" i="1"/>
  <c r="J136" i="1"/>
  <c r="J119" i="1"/>
  <c r="J103" i="1"/>
  <c r="J122" i="1"/>
  <c r="J94" i="1"/>
  <c r="J72" i="1"/>
  <c r="J113" i="1"/>
  <c r="J76" i="1"/>
  <c r="J86" i="1"/>
  <c r="J125" i="1"/>
  <c r="J73" i="1"/>
  <c r="J105" i="1"/>
  <c r="J135" i="1"/>
  <c r="J91" i="1"/>
  <c r="J117" i="1"/>
  <c r="J68" i="1"/>
  <c r="J145" i="1"/>
  <c r="J80" i="1"/>
  <c r="J116" i="1"/>
  <c r="J84" i="1"/>
  <c r="J123" i="1"/>
  <c r="J130" i="1"/>
  <c r="J121" i="1"/>
  <c r="J144" i="1"/>
  <c r="J97" i="1"/>
  <c r="J156" i="1"/>
  <c r="J143" i="1"/>
  <c r="J124" i="1"/>
  <c r="J108" i="1"/>
  <c r="J92" i="1"/>
  <c r="J75" i="1"/>
  <c r="J154" i="1"/>
  <c r="J131" i="1"/>
  <c r="J115" i="1"/>
  <c r="J151" i="1"/>
  <c r="J114" i="1"/>
  <c r="J89" i="1"/>
  <c r="J66" i="1"/>
  <c r="J98" i="1"/>
  <c r="J65" i="1"/>
  <c r="J74" i="1"/>
  <c r="J109" i="1"/>
  <c r="J62" i="1"/>
  <c r="J87" i="1"/>
  <c r="J118" i="1"/>
  <c r="J81" i="1"/>
  <c r="J95" i="1"/>
  <c r="J152" i="1"/>
  <c r="J157" i="1"/>
  <c r="J137" i="1"/>
  <c r="J138" i="1"/>
  <c r="J120" i="1"/>
  <c r="J104" i="1"/>
  <c r="J88" i="1"/>
  <c r="J71" i="1"/>
  <c r="J147" i="1"/>
  <c r="J127" i="1"/>
  <c r="J111" i="1"/>
  <c r="J140" i="1"/>
  <c r="J106" i="1"/>
  <c r="J83" i="1"/>
  <c r="J139" i="1"/>
  <c r="J93" i="1"/>
  <c r="J126" i="1"/>
  <c r="J64" i="1"/>
  <c r="J101" i="1"/>
  <c r="J150" i="1"/>
  <c r="J70" i="1"/>
  <c r="J110" i="1"/>
  <c r="J69" i="1"/>
  <c r="J90" i="1"/>
  <c r="J141" i="1"/>
  <c r="J133" i="1"/>
  <c r="J153" i="1"/>
  <c r="J155" i="1"/>
  <c r="J142" i="1"/>
  <c r="J99" i="1"/>
  <c r="J82" i="1"/>
  <c r="J85" i="1"/>
  <c r="J146" i="1"/>
  <c r="J78" i="1"/>
  <c r="J132" i="1"/>
  <c r="J100" i="1"/>
  <c r="J67" i="1"/>
  <c r="J107" i="1"/>
  <c r="J77" i="1"/>
  <c r="J102" i="1"/>
  <c r="J129" i="1"/>
  <c r="J134" i="1"/>
  <c r="J149" i="1"/>
  <c r="J39" i="1"/>
  <c r="J55" i="1" s="1"/>
  <c r="J45" i="1"/>
  <c r="J50" i="1"/>
  <c r="J52" i="1"/>
  <c r="J40" i="1"/>
  <c r="J46" i="1"/>
  <c r="J53" i="1"/>
  <c r="J41" i="1"/>
  <c r="J51" i="1"/>
  <c r="J49" i="1"/>
  <c r="J47" i="1"/>
  <c r="J44" i="1"/>
  <c r="J54" i="1"/>
  <c r="J42" i="1"/>
  <c r="J48" i="1"/>
  <c r="J43" i="1"/>
  <c r="J15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<sst xmlns="http://schemas.openxmlformats.org/spreadsheetml/2006/main" count="12193" uniqueCount="3784">
  <si>
    <t>Montáž spínače nástěnného pro prostředí obyčejné nebo vlhké včetně zapojení, dvoupólového,  , řazení 2</t>
  </si>
  <si>
    <t>220260020R00</t>
  </si>
  <si>
    <t>Krabice KU 68 ve zdi včetně vysekání lůžka</t>
  </si>
  <si>
    <t>Vysekání lůžka ve zdivu, upevnění krabic do lůžka včetně zhotovení potřebných otvorů pro trubky, vodiče a zavíčkování. Bez svorek a zapojení vodičů. Včetně dodávky krabice.</t>
  </si>
  <si>
    <t>1112280619</t>
  </si>
  <si>
    <t>PODLAHOVÁ KRABICE KOMPLETNÍ 4 x 230 V, 2 x RJ45 5e, nestíněné, montážní rozměr 170 x 210 mm</t>
  </si>
  <si>
    <t>1115280619</t>
  </si>
  <si>
    <t>MONTÁŽ PODLAHOVÉ KRABICE</t>
  </si>
  <si>
    <t>210200118R00</t>
  </si>
  <si>
    <t>Svítidla a osvětlovací zařízení svítidlo žárovkové, 1000 W, světlomet</t>
  </si>
  <si>
    <t>210201511R00</t>
  </si>
  <si>
    <t xml:space="preserve">Montáž svítidla LED do bytových nebo společenských místností, stropního přisazeného,  </t>
  </si>
  <si>
    <t>201805022018</t>
  </si>
  <si>
    <t>Svítidla dle  knihy svítidel, včetně zdrojů a ústředny NO</t>
  </si>
  <si>
    <t>210020922R00</t>
  </si>
  <si>
    <t>Výplně otvorů ucpávka protipožární, průchod stěnou, tl. 30 cm</t>
  </si>
  <si>
    <t>210020303R00</t>
  </si>
  <si>
    <t>Žlaby žlab kabelový s příslušenstvím, 62/50 mm, včetně víka</t>
  </si>
  <si>
    <t>5531200100R</t>
  </si>
  <si>
    <t>žlab kabelový plech pozink; děrovaný; l = 3 000,0 mm; š = 50 mm; h = 60,0 mm; tl. 0,75 mm</t>
  </si>
  <si>
    <t>210220801R00</t>
  </si>
  <si>
    <t>Vedení uzemňovací změření zemního odporu,  , včetně měřícího protokolu</t>
  </si>
  <si>
    <t>210220302RT6</t>
  </si>
  <si>
    <t>Vedení uzemňovací svorky hromosvodové, nad 2 šrouby (ST, SJ, SR, atd.), včetně materiálu - svorka připojovací SP kovových částí</t>
  </si>
  <si>
    <t>210220302RT1</t>
  </si>
  <si>
    <t>Vedení uzemňovací svorky hromosvodové, nad 2 šrouby (ST, SJ, SR, atd.), včetně materiálu - svorka SR 2b pro pásek</t>
  </si>
  <si>
    <t>210220231R00</t>
  </si>
  <si>
    <t>Vedení uzemňovací jímací tyč včetně upevnění na střešní hřeben, na stojanu malkého, velkého, do 3 m délky tyče</t>
  </si>
  <si>
    <t>210220301RT1</t>
  </si>
  <si>
    <t>Vedení uzemňovací svorky hromosvodové, do 2 šroubů (SS, SR 03), včetně materiálu - svorka připojovací SO okapových žlabů</t>
  </si>
  <si>
    <t>210220301RT3</t>
  </si>
  <si>
    <t>Vedení uzemňovací svorky hromosvodové, do 2 šroubů (SS, SR 03), včetně materiálu - svorka zkušební SZ pro lano</t>
  </si>
  <si>
    <t>210220301RT2</t>
  </si>
  <si>
    <t>Vedení uzemňovací svorky hromosvodové, do 2 šroubů (SS, SR 03), včetně materiálu - svorka spojovací SS pro lano</t>
  </si>
  <si>
    <t>210220022RT1</t>
  </si>
  <si>
    <t>Vedení uzemňovací uzemňovací vedení v zemi vč. svorek, propoj. izolace spojů, FeZn, průměr 8 - 10 mm, včetně materiálu</t>
  </si>
  <si>
    <t>210220021RT1</t>
  </si>
  <si>
    <t>Vedení uzemňovací uzemňovací vedení v zemi vč. svorek, propoj. izolace spojů, FeZn, do 120 mm2, včetně materiálu</t>
  </si>
  <si>
    <t>210220101RT1</t>
  </si>
  <si>
    <t>Vedení uzemňovací svodové vodiče včetně podpěr, FeZn průměr do 10 mm, Al průměr do 10 mm, Cu průměr do 8 mm + podpěry, včetně materiálu - drát Pz D 8 mm a podpěry na plechové střechy PV 23</t>
  </si>
  <si>
    <t>35441846R</t>
  </si>
  <si>
    <t>štítek označení, plast</t>
  </si>
  <si>
    <t>210220401R00</t>
  </si>
  <si>
    <t xml:space="preserve">Vedení uzemňovací označení svodu štítky, smaltovaný, z umělé hmoty,  </t>
  </si>
  <si>
    <t>28082017</t>
  </si>
  <si>
    <t>Trubka pevná kompozitní včetně držáků</t>
  </si>
  <si>
    <t xml:space="preserve">m     </t>
  </si>
  <si>
    <t>712348104RT1</t>
  </si>
  <si>
    <t>Doplňkové konstrukce k povlakovým krytinám z asfaltových pásů Prostup pro kabely, průměru 50 mm, s,,, , manžetou z modifikovaného asfaltového pásu</t>
  </si>
  <si>
    <t>včetně dodávek výrobků</t>
  </si>
  <si>
    <t>Osazení a ukotvení prostupu, utěsnění PU pěnou a přitavení límce.</t>
  </si>
  <si>
    <t>904      R01</t>
  </si>
  <si>
    <t>Hzs-zkousky v ramci montaz.praci, Komplexni vyzkouseni</t>
  </si>
  <si>
    <t>POL10_</t>
  </si>
  <si>
    <t>220711309R00</t>
  </si>
  <si>
    <t>Montáž tísňového hlásiče - tlačítko</t>
  </si>
  <si>
    <t>44985121R</t>
  </si>
  <si>
    <t>hlásič požární tlačítkový s kladívkem, IP 55; montáž na omítku</t>
  </si>
  <si>
    <t>905      R01</t>
  </si>
  <si>
    <t>Hzs-revize provoz.souboru a st.obj., Revize</t>
  </si>
  <si>
    <t>005241010R</t>
  </si>
  <si>
    <t xml:space="preserve">Dokumentace skutečného provedení </t>
  </si>
  <si>
    <t>POL99_</t>
  </si>
  <si>
    <t>Náklady zhotovitele, které vzniknou v souvislosti s povinnostmi zhotovitele při předání a převzetí díla.</t>
  </si>
  <si>
    <t>0929200619</t>
  </si>
  <si>
    <t>Svítidlo nouzového osvětlení, připojení na centrální nouzový systém</t>
  </si>
  <si>
    <t>341118513R</t>
  </si>
  <si>
    <t>kabel 1-CXKH-R; bezhalogenový oheňretardující silový; pevné uložení v obyčejném popř.vlhkém prostředí; Cu jádro kulaté jednodrátové (RE); počet a průřez žil 2x4mm2; vnější průměr 11,0 mm; teplota použití -15 až 90 °C; max.provoz.teplota při zkratu 250 °C; min.teplota pokládky -5 °C; splňuje požadavky na požární odolnost; barva pláště oranžová</t>
  </si>
  <si>
    <t>210800103R00</t>
  </si>
  <si>
    <t>Kabely silové CYKY 750 V, 2 x 4 mm2, uloženého pod omítkou</t>
  </si>
  <si>
    <t>341118551R</t>
  </si>
  <si>
    <t>kabel 1-CXKH-R; bezhalogenový oheňretardující silový; pevné uložení v obyčejném popř.vlhkém prostředí; Cu jádro kulaté jednodrátové (RE); počet a průřez žil 5x2,5mm2; vnější průměr 12,0 mm; teplota použití -15 až 90 °C; max.provoz.teplota při zkratu 250 °C; min.teplota pokládky -5 °C; splňuje požadavky na požární odolnost; barva pláště oranžová</t>
  </si>
  <si>
    <t>210800116R00</t>
  </si>
  <si>
    <t>Kabely silové CYKY 750 V, 5 x 2,5 mm2, uloženého pod omítkou</t>
  </si>
  <si>
    <t>Panel 2U, 48 port,</t>
  </si>
  <si>
    <t>Organizér 2U</t>
  </si>
  <si>
    <t>MONT. 2HU PATCH PANELU KAT.5 BEZ UK</t>
  </si>
  <si>
    <t>Kabel LAN</t>
  </si>
  <si>
    <t>INSTALACE KABELU LAN</t>
  </si>
  <si>
    <t>PATCH CORD - 2m  různé barvy</t>
  </si>
  <si>
    <t>PATCH CORD - 3m  různé barvy</t>
  </si>
  <si>
    <t>MONT DVOJZÁSUVKY 2xRJ</t>
  </si>
  <si>
    <t>Dvojzásuvka 2xRJ45 UTP (dodávka)</t>
  </si>
  <si>
    <t>UKONČENÍ - FORMA NA KABELU</t>
  </si>
  <si>
    <t>MĚŘENÍ 1 KABELU CAT5e ,VYHOT. PROTOKOLU</t>
  </si>
  <si>
    <t>Krabice pro zásuvku</t>
  </si>
  <si>
    <t>Trubka Monoflex,PVC  pod omítkou 23-29 mm</t>
  </si>
  <si>
    <t>AY 2,5 B</t>
  </si>
  <si>
    <t>Žlab 100/100 mm montáž i dodávka</t>
  </si>
  <si>
    <t>Parapetní kanál - žlab, D+M, plast, včetně stínící přepážky, dvě víka každé 45mm</t>
  </si>
  <si>
    <t>Podlahová krabice, D+M, včetně výbavy a záslepek, celkem pro 16 modulů, kovový rámeček, mokrá údržba</t>
  </si>
  <si>
    <t>Switch 48pt (740W)  - pro PoE zařízení</t>
  </si>
  <si>
    <t>Wifi Access Point AP, kompatibilní se stávající koncepcí v rámci hospice</t>
  </si>
  <si>
    <t>IP telefonní přístroje - viz kapitola "interkom"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</si>
  <si>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</si>
  <si>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</si>
  <si>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</si>
  <si>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</si>
  <si>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</si>
  <si>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2-násobný rozbočovač</t>
  </si>
  <si>
    <t>Montáž rozbočovače do krabice</t>
  </si>
  <si>
    <t>208</t>
  </si>
  <si>
    <t>209</t>
  </si>
  <si>
    <t>210</t>
  </si>
  <si>
    <t>Hlásič – magnetický kontakt, sběrnicový</t>
  </si>
  <si>
    <t>Hlásič – detektor pohybu duální, sběrnicový</t>
  </si>
  <si>
    <t>Montáž hlásiče</t>
  </si>
  <si>
    <t>Čtečka pro připojení do sběrnice, včetně řadiče, D+M, s klávesnicí a displejem</t>
  </si>
  <si>
    <t>Elektromechanický zámek pro dveře, paniková funkce, D+M, včetně zadlabácího prostupu</t>
  </si>
  <si>
    <t>Zdroj zámek, 24V-2A,  zálohovaný, montáž do podhledu, D+M včetně baterie</t>
  </si>
  <si>
    <t>Klávesnice pro systém EZS</t>
  </si>
  <si>
    <t>306</t>
  </si>
  <si>
    <t>Montáž drátové klávesnice</t>
  </si>
  <si>
    <t>307</t>
  </si>
  <si>
    <t>UVEDENÍ HLÁSIČE DO PROVOZU (programování)</t>
  </si>
  <si>
    <t>312</t>
  </si>
  <si>
    <t>Kabel pro BUS</t>
  </si>
  <si>
    <t>313</t>
  </si>
  <si>
    <t>Montáž kabelu do trubky</t>
  </si>
  <si>
    <t>314</t>
  </si>
  <si>
    <t>Krabice</t>
  </si>
  <si>
    <t>315</t>
  </si>
  <si>
    <t>Trubka instalační 23 mm</t>
  </si>
  <si>
    <t>316</t>
  </si>
  <si>
    <t>317</t>
  </si>
  <si>
    <t>Vodič v trubkovodu AY 2,5</t>
  </si>
  <si>
    <t>318</t>
  </si>
  <si>
    <t>Zřízení přívodu 230V</t>
  </si>
  <si>
    <t>319</t>
  </si>
  <si>
    <t>Drobný spotřební a montážní materiál</t>
  </si>
  <si>
    <t>320</t>
  </si>
  <si>
    <t>Sběrnicové LED signální svítidlo zastřeženo/odstřeženo</t>
  </si>
  <si>
    <t>Bezlampový laserový projektor se svítivostí minimálně 5200 ANSI. Paremetry: rozlišení min. 1920x1200, pxl, kontrastní poměr 10.000:1, poměr obrazu: 16:10. Životnost světelného zdroje až 20.000 hodin,</t>
  </si>
  <si>
    <t>2xMI IN. Rozměry do: 500x200x510 mm, hmotnost:do 18 kg.  D+M</t>
  </si>
  <si>
    <t>Držák pro projektor, Teleskopický stropní držák na projektor do 30 kg , 2 kanály na vedení kabelů po, celé délce držáku, kabely mohou být vloženy až po instalaci držáku</t>
  </si>
  <si>
    <t>Elektrická rolovací projekční plocha pro montáž na strop nebo na zeď, barva tubusu bílá mat. formát, obrazu 16:10 šíře proj. plochy 240cm, včetně manuálního ovládání nahoru/dolů a včetně DO. D+M</t>
  </si>
  <si>
    <t>404</t>
  </si>
  <si>
    <t>Televizor, 4k, LED, š=1200mm. Dodávka + Montáž</t>
  </si>
  <si>
    <t>405</t>
  </si>
  <si>
    <t>Držák nástěnný pro televizor, D+M</t>
  </si>
  <si>
    <t>406</t>
  </si>
  <si>
    <t>407</t>
  </si>
  <si>
    <t>Trubka instalační 36 mm</t>
  </si>
  <si>
    <t>408</t>
  </si>
  <si>
    <t>409</t>
  </si>
  <si>
    <t>410</t>
  </si>
  <si>
    <t>411</t>
  </si>
  <si>
    <t>Pevný HDMI kabeláž 15m (vedení v trubkách k televizoru a k projektoru  pro prezentace, zlacené, kontakty</t>
  </si>
  <si>
    <t>Domácí telefon - IP dveřní interkom, antivandal, čtečkou karet, s integrovanou kamerou, min. 6, tlačítek, D+M, včetně potřebné instalační krabice</t>
  </si>
  <si>
    <t>POL12_0</t>
  </si>
  <si>
    <t>IP telefonní přístroj, základní standard, s monitorem</t>
  </si>
  <si>
    <t>Oživení, instalace SW, zaškolení, zkušební provoz</t>
  </si>
  <si>
    <t>Datová kabeláž - viz první kapitola</t>
  </si>
  <si>
    <t>507</t>
  </si>
  <si>
    <t>Licence pro IP audiokomunikaci</t>
  </si>
  <si>
    <t>SET - Distress alarm WC komplet pro jedno WC, dvě volací tlačítka ve WC, jedno signalizační svítidlo, nade dveře</t>
  </si>
  <si>
    <t>SET - montáž kompletu</t>
  </si>
  <si>
    <t>Krabice 68 pod omítku vč. vysekání lůžka</t>
  </si>
  <si>
    <t>Trubka instalační pod omítkou 23 mm</t>
  </si>
  <si>
    <t>605</t>
  </si>
  <si>
    <t>606</t>
  </si>
  <si>
    <t>607</t>
  </si>
  <si>
    <t>Kabel 2x0,8  - JYSTY</t>
  </si>
  <si>
    <t>608</t>
  </si>
  <si>
    <t>Kabel - montáž do trubek, do žlabu</t>
  </si>
  <si>
    <t>609</t>
  </si>
  <si>
    <t>Drobný spotřební a pomocný materiál a drobné činnosti</t>
  </si>
  <si>
    <t>Požární hlásič automatický, vnitřní, multisenzorový individuálně adresovatelný, kruhová linka,, dodávka + montáž, provedení</t>
  </si>
  <si>
    <t>Patice pro hlásič požární hlásič, dodávka + montáž</t>
  </si>
  <si>
    <t>Požární hlásič manuální - vnitřní, individuálně adresovatelný, kruhová linka, dodávka + montáž</t>
  </si>
  <si>
    <t>704</t>
  </si>
  <si>
    <t>Ohniodolná krabice, 4 svorky, D+M</t>
  </si>
  <si>
    <t>705</t>
  </si>
  <si>
    <t>Kabelový žlab pro kabely s funkční schopností při požáru včetně konzol, hmoždinek</t>
  </si>
  <si>
    <t>706</t>
  </si>
  <si>
    <t>Lišta nebo trubka pro vedení kabelů k čidlům  - komplet včetně hmoždinek, LSOH</t>
  </si>
  <si>
    <t>707</t>
  </si>
  <si>
    <t>MĚŘENÍ 1 ÚSEKU SMYČKY EPS</t>
  </si>
  <si>
    <t>708</t>
  </si>
  <si>
    <t>PŘEZKOUŠENÍ HLÁSIČE EPS</t>
  </si>
  <si>
    <t>709</t>
  </si>
  <si>
    <t>UVEDENÍ HLÁSIČE DO PROVOZU</t>
  </si>
  <si>
    <t>710</t>
  </si>
  <si>
    <t>PROGRAMOVÁNÍ ZÁKAZ. TEXTU PRO HLÁS.</t>
  </si>
  <si>
    <t>POPIS HLÁSIČE - ŠTÍTKEM</t>
  </si>
  <si>
    <t>Koppler  4 vstupy</t>
  </si>
  <si>
    <t>Koppler  4 relé výstupy</t>
  </si>
  <si>
    <t>Sřín pro Koppler</t>
  </si>
  <si>
    <t>715</t>
  </si>
  <si>
    <t>MONTÁŽ I/O  JEDNOTKY (KOPPLER)</t>
  </si>
  <si>
    <t>716</t>
  </si>
  <si>
    <t>Posilovací relé pro kopplerový výstup (dle odběru skutečně ovládaných zařízení)</t>
  </si>
  <si>
    <t>717</t>
  </si>
  <si>
    <t>Kabel (2x0,8) - dodávka, montáž (propojení hlásičů do kruhu), B2ca, S1, D1</t>
  </si>
  <si>
    <t>718</t>
  </si>
  <si>
    <t>Pro ovládaná zařízení - kabel se zaručenou funkčností při požáru, 4x1,5dodávka, montáž</t>
  </si>
  <si>
    <t>719</t>
  </si>
  <si>
    <t>Pomocný zálohovaný zdroj EPS, EN54, 24V/5A, D+M, včetně baterií</t>
  </si>
  <si>
    <t>720</t>
  </si>
  <si>
    <t>Dodat a nainstalovat požární ucpávky v místě prostupu do sousedního PÚ</t>
  </si>
  <si>
    <t>Programování EPS, oživení EPS, výchozí revize elektro a KP vč. dokladů,zkušební provoz</t>
  </si>
  <si>
    <t>Okenní ústředna, s bateriemi, pro servopohon okna, jedno tlačítko pro denní větrání, detektor počasí, , ucelený certifikovaný systém, napojeno na poplach od EPS, D+M</t>
  </si>
  <si>
    <t>801</t>
  </si>
  <si>
    <t>Dvojitý (dvousystémový)evakuační podhledový reproduktor dle EN54-24, kovový, s dvojitou keramickou, svorkovnicí a tepelnou pojistkou,  výkon do 2x6W,</t>
  </si>
  <si>
    <t>802</t>
  </si>
  <si>
    <t>Dvojitý (dvousystémový)evakuační skříňkový reproduktor dle EN54-24, kovový, s dvojitou keramickou, svorkovnicí a tepelnou pojistkou,  výkon do 2x6W,</t>
  </si>
  <si>
    <t>803</t>
  </si>
  <si>
    <t>Reproduktor - montáž</t>
  </si>
  <si>
    <t>804</t>
  </si>
  <si>
    <t>Kabel 4x1,5, B2ca s1 d0, P30-R s funkční schopností dodávka</t>
  </si>
  <si>
    <t>805</t>
  </si>
  <si>
    <t>Montáž - kabel P30-R do žlabu</t>
  </si>
  <si>
    <t>806</t>
  </si>
  <si>
    <t>Montáž - kabel P30 - R na příchytky, včetně ohniodolných příchytek</t>
  </si>
  <si>
    <t>807</t>
  </si>
  <si>
    <t>Ohniodolná krabice, 3 svorky, D+M</t>
  </si>
  <si>
    <t>808</t>
  </si>
  <si>
    <t>Zřízení přívodu 230V pro novou rozhlasovou ústřednu</t>
  </si>
  <si>
    <t>809</t>
  </si>
  <si>
    <t>Měření hlasitosti</t>
  </si>
  <si>
    <t>810</t>
  </si>
  <si>
    <t>Meření srozumitelnosti</t>
  </si>
  <si>
    <t>000000000T00</t>
  </si>
  <si>
    <t>Upozornění!!!</t>
  </si>
  <si>
    <t>Kalkul</t>
  </si>
  <si>
    <t>Pro nacenění zakázky je nutno prostudovat výkresovou dokumentaci !</t>
  </si>
  <si>
    <t>Neopominutelnou součástí výpisu materiálu jsou standardy zařízení .</t>
  </si>
  <si>
    <t>Výrobky bez výslovného uvedení standardu jsou výrobky obvyklé</t>
  </si>
  <si>
    <t xml:space="preserve"> s doložitelným atestem pro provoz v Č</t>
  </si>
  <si>
    <t>R 33-01</t>
  </si>
  <si>
    <t xml:space="preserve">Projekt+D+M výtahu V1 - osobní výtah </t>
  </si>
  <si>
    <t>Elektrický osobní výtah pro přepravu osob (třída výtahu I), s plynulou regulací frekvenčním měničem,</t>
  </si>
  <si>
    <t xml:space="preserve">nosnost 1275 kg, prac.zdvih 8,85 m, jmenovitá rychlost : </t>
  </si>
  <si>
    <t>1 m/s, Výtah má celkem 3  stanice, 3 nástupiště má na hlavní nástupní straně (strana A), 2 nástupiště má na opačné nástupní straně (strana C), Hlavní stanice 1</t>
  </si>
  <si>
    <t>001R</t>
  </si>
  <si>
    <t>Revize</t>
  </si>
  <si>
    <t xml:space="preserve">hod   </t>
  </si>
  <si>
    <t>002R</t>
  </si>
  <si>
    <t>930      T00</t>
  </si>
  <si>
    <t>Hzs-doprava osob</t>
  </si>
  <si>
    <t>950      T00</t>
  </si>
  <si>
    <t>Hzs - Koordinace s ostatními profesemi</t>
  </si>
  <si>
    <t>M64</t>
  </si>
  <si>
    <t>Hzs-projekt skutečný stav</t>
  </si>
  <si>
    <t>R 005-01</t>
  </si>
  <si>
    <t xml:space="preserve">Geodetické práce </t>
  </si>
  <si>
    <t>R 005-02</t>
  </si>
  <si>
    <t xml:space="preserve">Zaměření stavby před výstavbou (sítí ...) </t>
  </si>
  <si>
    <t>R 005-03</t>
  </si>
  <si>
    <t xml:space="preserve">Vytyčení stavby </t>
  </si>
  <si>
    <t>R 005-04</t>
  </si>
  <si>
    <t xml:space="preserve">Zaměření skutečného stavu </t>
  </si>
  <si>
    <t>R 005-05</t>
  </si>
  <si>
    <t xml:space="preserve">Vytyčení inženýrských sítí </t>
  </si>
  <si>
    <t>R 005-06</t>
  </si>
  <si>
    <t xml:space="preserve">Zařízení staveniště </t>
  </si>
  <si>
    <t>R 005-07</t>
  </si>
  <si>
    <t xml:space="preserve">Provozní vlivy 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</si>
  <si>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</si>
  <si>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R 005-08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</si>
  <si>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</si>
  <si>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</si>
  <si>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R 005-10</t>
  </si>
  <si>
    <t xml:space="preserve">Koordinační činnost </t>
  </si>
  <si>
    <t>R 005-11</t>
  </si>
  <si>
    <t xml:space="preserve">MGZS - Příjezdová staveništní komunikace </t>
  </si>
  <si>
    <t>Komunikace 396m2 z betonových silničních panelů včetně podsypu z recyklátu tl.150mm, dle koord. situace.</t>
  </si>
  <si>
    <t>R 005-12</t>
  </si>
  <si>
    <t xml:space="preserve">MGZS - Neprůhledené oplocení staveniště </t>
  </si>
  <si>
    <t>Neprůhledné oplocení staveniště v.2m vybudované v předstihu před zahájením prací na hranici staveniště a klášterní zahrady. Délka 16,98m+3,0 = 19,98 bm.</t>
  </si>
  <si>
    <t>R 006-01</t>
  </si>
  <si>
    <t xml:space="preserve">Staveniště </t>
  </si>
  <si>
    <t>Náklady spojené s provozem staveniště, které vzniknou dodavateli podle podmínek smlouvy.</t>
  </si>
  <si>
    <t>R 006-02</t>
  </si>
  <si>
    <t xml:space="preserve">Předání a převzetí staveniště </t>
  </si>
  <si>
    <t>Náklady spojené s účastí zhotovitele na předání a převzetí staveniště.</t>
  </si>
  <si>
    <t>R 006-03</t>
  </si>
  <si>
    <t xml:space="preserve">Ochrana stávajících inženýrských sítí na staveništ 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</si>
  <si>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</si>
  <si>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R 006-04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</si>
  <si>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</si>
  <si>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</si>
  <si>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R 006-05</t>
  </si>
  <si>
    <t xml:space="preserve">Zkoušky a revize </t>
  </si>
  <si>
    <t>R 006-06</t>
  </si>
  <si>
    <t xml:space="preserve">Revize </t>
  </si>
  <si>
    <t>náklady spojené s provedením všech technickými normami předepsaných zkoušek a revizí stavebních konstrukcí nebo stavebních prací.</t>
  </si>
  <si>
    <t>R 006-07</t>
  </si>
  <si>
    <t xml:space="preserve">Individuální a komplexní vyzkoušení </t>
  </si>
  <si>
    <t>Náklady na individuální zkoušky dodaných a smontovaných technologických zařízení včetně komplexního vyzkoušení.</t>
  </si>
  <si>
    <t>R 006-08</t>
  </si>
  <si>
    <t xml:space="preserve">Zkušební provoz </t>
  </si>
  <si>
    <t>Náklady zhotovitele na účast na zkušebním provozu včetně všech rizik vyplývajících z nutnosti zásahu či úprav zkoušeného zařízení.</t>
  </si>
  <si>
    <t>R 006-09</t>
  </si>
  <si>
    <t xml:space="preserve">Provozní řády 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</si>
  <si>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</si>
  <si>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R 006-10</t>
  </si>
  <si>
    <t xml:space="preserve">Předání a převzetí díla </t>
  </si>
  <si>
    <t>R 006-11</t>
  </si>
  <si>
    <t>Náklady na vyhotovení dokumentace skutečného provedení stavby a její předání objednateli v požadované formě a požadovaném počtu.</t>
  </si>
  <si>
    <t>R 006-12</t>
  </si>
  <si>
    <t xml:space="preserve">Geodetické zaměření skutečného provedení </t>
  </si>
  <si>
    <t>R 006-13</t>
  </si>
  <si>
    <t>Provedení přípojkové skříně staveništního rozvaděče (D+M)</t>
  </si>
  <si>
    <t>R 006-14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</si>
  <si>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</si>
  <si>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</si>
  <si>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R 006-15</t>
  </si>
  <si>
    <t>Povinná publicita dle požadavků poskytovatele dotace</t>
  </si>
  <si>
    <t>Náklady na zhotovení a umístění velkoplošného informačního panelu (plachty) označení stavby po dobu výstavby (nin. rozměr 2x3m)  rozměry, prezentovaný text a loga budou v souladu s pravidly publicityposkytovatele dotace.</t>
  </si>
  <si>
    <t>R 006-16</t>
  </si>
  <si>
    <t xml:space="preserve">Pojištění dodavatele a pojištění díla </t>
  </si>
  <si>
    <t>Náklady spojené s povinným pojištěním dodavatele nebo stavebního díla.</t>
  </si>
  <si>
    <t>R 006-17</t>
  </si>
  <si>
    <t xml:space="preserve">Ochranna dřevin při výstavbě </t>
  </si>
  <si>
    <t>13 ks dřevin, ochranna nedzemní části  geotextilií a obedněním do výšky 2,0m. Ochrana kořenů proti pojezdu mechanizací.</t>
  </si>
  <si>
    <t>R 006-18</t>
  </si>
  <si>
    <t>Náklady zhotovitele spojené s požadavky orgánů státní památkové péče</t>
  </si>
  <si>
    <t>na vzorkování prvků obvodového pláště apod.</t>
  </si>
  <si>
    <t>R 006-19</t>
  </si>
  <si>
    <t>Kontrola a autorizace realizační a dílenské dokumentace</t>
  </si>
  <si>
    <t>Náklady na  projekční a inženýrské činnosti související z kontrolou dílenské a realizační dokumentace a její ověření autorizovanou osobou zpracovatele dokumentace pro provedení stavby a stavební povolení.</t>
  </si>
  <si>
    <t>224819022018T1</t>
  </si>
  <si>
    <t>Motorgenerátor</t>
  </si>
  <si>
    <t>44kVA Stand-by s rozvaděčem vl. spotřeby,nádrž 14h,spínač ATS ext. AMF a snímač sítě., Kapotáž s výfukovým tlumičem,řídící a kontrolní systém,automatický předehřev a dobíječ akumulátorů.</t>
  </si>
  <si>
    <t>1418020719</t>
  </si>
  <si>
    <t>Odkouření DA</t>
  </si>
  <si>
    <t>vnitřní roura 0,8 plech 1.4404 isolace do 1200 st. Venek 0,6 lesk 1.4300,, spoje nýtovány se sponou, komín připevněn k agragátu, montáž</t>
  </si>
  <si>
    <t>1447020719</t>
  </si>
  <si>
    <t>Doprava zařízení</t>
  </si>
  <si>
    <t>jeřábnické práce, nasunutí přes střechu, pripojení na připravenou silovou a, komunikační kabeláž, uvedení do provozu, kompletní dokumentace, zaškolení, revize</t>
  </si>
  <si>
    <t>1443020719</t>
  </si>
  <si>
    <t>VZT sání</t>
  </si>
  <si>
    <t>protidešťová žaluzie, potrubí samotížná klapka, 1200x400. Výdech - koleno, redukce,, potrubí, samotížná klapka, protidešťová žal. 1200x400, kotvící materiál, montáž</t>
  </si>
  <si>
    <t>000</t>
  </si>
  <si>
    <t>Upozornění</t>
  </si>
  <si>
    <t xml:space="preserve">Upozornění !!! </t>
  </si>
  <si>
    <t>1. R-položky jsou oceněny včetně všech potřebných:</t>
  </si>
  <si>
    <t>prací a materiálů.:</t>
  </si>
  <si>
    <t>2. Při nejasnostech kontaktujte projektanta !:</t>
  </si>
  <si>
    <t>3. Rozpočet je sestaven v cenové soustavě RTS DATA.:</t>
  </si>
  <si>
    <t>Technické a cenové podmínky lze nalézt na adrese:</t>
  </si>
  <si>
    <t>www.cenovasoustava.cz.:</t>
  </si>
  <si>
    <t>4. V cenách bourání a demontáží je i třídění odpadu.:</t>
  </si>
  <si>
    <t>5. V cenách SDRK konstrukcí jsou veškeré potřebné:</t>
  </si>
  <si>
    <t>práce a materiály (tmelení, broušení atd.):</t>
  </si>
  <si>
    <t>6. Položky vlastní jsou položky s příponou T.xx, U.xx, V.xx a :</t>
  </si>
  <si>
    <t>všechny R-položky. Jejich cena vychází ze zkušeností:</t>
  </si>
  <si>
    <t>rozpočtářky, z dodavatelských rozpočtů z jiných staveb,:</t>
  </si>
  <si>
    <t>z průzkumu trhu, z hledání cen materiálů na internetu atd.:</t>
  </si>
  <si>
    <t>7. Před číselné odkazy na výkresech bouracích prací:</t>
  </si>
  <si>
    <t>je v rozpočtu přidáno písmeno "B".:</t>
  </si>
  <si>
    <t>8. V ceně příslušných položek je i dílenská dokumentace.:</t>
  </si>
  <si>
    <t>9. Pokud se v položce vyskytne obchodní název :</t>
  </si>
  <si>
    <t>materiálu, jedná se pouze o informaci a lze použít :</t>
  </si>
  <si>
    <t>i výrobek jiný, stejných vlastností.:</t>
  </si>
  <si>
    <t>10. Pro ocenění truhlářských, zámečnických atd.konstrukcí:</t>
  </si>
  <si>
    <t>je nutné použít příslušné výpisy, protože texty jsou:</t>
  </si>
  <si>
    <t>v rozpočtu zkrácené !:</t>
  </si>
  <si>
    <t>11. Prostor s novou zpevněnou plochou (ZP01) po:</t>
  </si>
  <si>
    <t>vybouraném přístavku je v rozpočtu označený jako:</t>
  </si>
  <si>
    <t>mč 150.:</t>
  </si>
  <si>
    <t>12. Položky zateplovacích systémů obsahují kompletní:</t>
  </si>
  <si>
    <t>provedení KZS vč.zakládacích lišt, nenasákavého :</t>
  </si>
  <si>
    <t>materiálu nad vodorovnými prvky atd.:0</t>
  </si>
  <si>
    <t>19a/Z - ukončovací lišta (dle popisu v PD)</t>
  </si>
  <si>
    <t>19b/Z - ukončovací lišta (dle popisu v PD)</t>
  </si>
  <si>
    <t>5/T - 2x dveře 600/1970 + ocel.zár. EW 30 DP1</t>
  </si>
  <si>
    <t>1a/T - dveře 900/2100 + ocel.zár. + samozavírač EI 45 DP3 Sm-C3</t>
  </si>
  <si>
    <t>přívodní, odvodní ventilártor,frekvenční měnič, filtry přívod M5, Fitry odvod M5, regulační klapky (přívod /odvod), vodní ohřívač, rodeskový rekuperátor, základového rámu bay-pass, regulace, digitální ovladač, vnitřní provedení na stojat s hrdlama nahoru</t>
  </si>
  <si>
    <t>Přívod : V = 1800m3/h, N= 0,33kW, I=3,2A, p = 450Pa, Odvod : V = 1800m3/h, N= 0,33kW, I=3,2A, p = 450Pa, Vodní ohřívač - Qt=5,9kW</t>
  </si>
  <si>
    <t xml:space="preserve"> + servo pohon 230V , pružina</t>
  </si>
  <si>
    <t xml:space="preserve"> - Ø250, 90min  + signalizace polohy</t>
  </si>
  <si>
    <t>včetně regulace do hranatého potrubí 225x125, V=150m3/h</t>
  </si>
  <si>
    <t>včetně pohledové desky, přechodové komory a regulační klapky - Vp= 150m3/h - hlukově izolovaný</t>
  </si>
  <si>
    <t>včetně pohledové desky, přechodové komory a regulační klapky - Vp= 200m3/h</t>
  </si>
  <si>
    <t>včetně pohledové desky, přechodové komory a regulační klapky - Vp= 400m3/h</t>
  </si>
  <si>
    <t>Ø250, 90min  + signalizace polohy</t>
  </si>
  <si>
    <t>vč. montážního a spojovacího materiálu</t>
  </si>
  <si>
    <t>s tepelnou a hlukovou izolací z vrstvy ekologické nedráždivé minerální vaty tloušťky 25 mm, 16 kg/m3, parozábrana – zpevněný Al laminát průměr 125</t>
  </si>
  <si>
    <t>s tepelnou a hlukovou izolací z vrstvy ekologické nedráždivé minerální vaty tloušťky 25 mm, 16 kg/m3, parozábrana – zpevněný Al laminát průměr 160</t>
  </si>
  <si>
    <t>s tepelnou a hlukovou izolací z vrstvy ekologické nedráždivé minerální vaty tloušťky 25 mm, 16 kg/m3, parozábrana – zpevněný Al laminát průměr 200</t>
  </si>
  <si>
    <t>falcování mimořádně pevným vícenásobným zámkem „Tripllock" 125</t>
  </si>
  <si>
    <t>s Al. polepem přip. na trny, přelepení spojů Al. Páskou</t>
  </si>
  <si>
    <t>Potrubní IP65 - 560, Vp=10700m3/h, pz= 450Pa, 230V</t>
  </si>
  <si>
    <t>Do hranatého potrubí 325x825mm (Vp=3000m3/h)- stužená, upánání na šrouby</t>
  </si>
  <si>
    <t>Do hranatého potrubí 325x1025mm (Vp=3700m3/h) - stužená, upínání na šrouby</t>
  </si>
  <si>
    <t>S  tepelnou a hlukovou izolací z vrstvy ekologické nedráždivé minerální vaty tloušťky 25 mm, 16 kg/m3, parozábrana – zpevněný Al laminát průměr 160</t>
  </si>
  <si>
    <t>S Al. polepem přip. na trny, přelepení spojů Al. Páskou</t>
  </si>
  <si>
    <t>S  tepelnou a hlukovou izolací z vrstvy ekologické nedráždivé minerální vaty tloušťky 25 mm, 16 kg/m3, parozábrana – zpevněný Al laminát průměr 125</t>
  </si>
  <si>
    <t>s Al. polepem přip. na trny, přelepení spojů Al. páskou</t>
  </si>
  <si>
    <t xml:space="preserve"> R410A, 400V, Venk. kond. jednotka, Qch/Qt = 15,5/18,0 kW, chlazení/topení -5° až 46°C/-20° až 21°C</t>
  </si>
  <si>
    <t>cena montáže v ceně potrubí na bm</t>
  </si>
  <si>
    <t xml:space="preserve"> vč. montážního a spojovacího materiálu</t>
  </si>
  <si>
    <t xml:space="preserve">Vnitřní nosné zdivo z cihel broušených P10, tl. 300 mm </t>
  </si>
  <si>
    <t xml:space="preserve">Překlad cihelný s železobetonovou nosnou částí, 70x238x1500 mm </t>
  </si>
  <si>
    <t xml:space="preserve">Překlad cihelný s železobetonovou nosnou částí, 70x238x2000 mm </t>
  </si>
  <si>
    <t xml:space="preserve">Překlad cihelný s železobetonovou nosnou částí, 70x238x2500 mm </t>
  </si>
  <si>
    <t xml:space="preserve">Překlad cihelný s železobetonovou nosnou částí, 70x238x2750 mm </t>
  </si>
  <si>
    <t xml:space="preserve">Překlad cihelný s železobetonovou nosnou částí, 70x238x3000 mm </t>
  </si>
  <si>
    <t>Omítka vnitřních stěn vápenocem. jednovrstvá tloušťka vrstvy 10 mm</t>
  </si>
  <si>
    <t>Montáž výztužné sítě(perlinky)do stěrky-vnit.stěny včetně výztužné sítě a stěrkového tmelu</t>
  </si>
  <si>
    <t>Zatepl.syst., fasáda, miner.desky PV 100 mm zakončený stěrkou s výztuž.tkaninou - PODHLED</t>
  </si>
  <si>
    <t>Zatepl.syst., fasáda, miner.desky PV 140 mm zakončený stěrkou s výztužnou tkaninou</t>
  </si>
  <si>
    <t>Zatepl.syst., fasáda, miner.desky PV 180 mm zakončený stěrkou s výztužnou tkaninou</t>
  </si>
  <si>
    <t>Izolace tlaková, podkladní textilie, vodorovná včetně dodávky textilie 300g/m2</t>
  </si>
  <si>
    <t>Izolace tlaková, ochranná textilie, vodorovná včetně dodávky textilie 300g/m2</t>
  </si>
  <si>
    <t>Izolace tlaková, podkladní textilie svislá včetně dodávky textilie 300g/m2</t>
  </si>
  <si>
    <t>Izolace tlaková, ochranná textilie svislá včetně dodávky textilie 300g/m2</t>
  </si>
  <si>
    <t>Emulze asfaltová penetrační</t>
  </si>
  <si>
    <t>Pás asfaltový modifikovaný s nosnou vložkou z AL folie, kašírované skelnou rohoží, na horním povrchu pokrytý jemnozrnným posypem a na spodním opatřen spalitelnou fólií</t>
  </si>
  <si>
    <t>Textilie jutařská, proplétaná, ze směsi popypropylenové a polyesterové střiže, 200 g/m2 šířka 200 cm</t>
  </si>
  <si>
    <t>Montáž difúzní fólie na stěny, s přelepením spojů včetně dodávky fólie (spodní netkaná polyesterová textilie a extruzně nanesený polyuretan)</t>
  </si>
  <si>
    <t>Deska polystyrenová XPS, vysoká pevnost v tlaku, odolnost proti vodě, 180mm</t>
  </si>
  <si>
    <t>Deska polystyrenová nenasákavá, vysoká pevnost v tlaku, XPS 300 SF tl. 100 mm</t>
  </si>
  <si>
    <t>Deska polystyrenová nenasákavá, vysoká pevnost v tlaku, XPS 300 SF tl. 140 mm</t>
  </si>
  <si>
    <t>Deska spádová EPS 200</t>
  </si>
  <si>
    <t>Deska z minerální plsti, souč.tep.vod. 0,038 W/mK, tl. 1200x625x60 mm</t>
  </si>
  <si>
    <t>Deska z minerální plsti, souč.tep.vod. 0,038 W/mK, tl. 1200x625x80 mm</t>
  </si>
  <si>
    <t>Deska z minerální plsti, souč.tep.vod. 0,038 W/mK, tl. 1200x600x140 mm</t>
  </si>
  <si>
    <t>Deska z minerální plsti, souč.tep.vod. 0,038 W/mK, tl. 1200x600x160 mm</t>
  </si>
  <si>
    <t>Deska z minerální plsti, souč.tep.vod. 0,038 W/mK, tl. 1200x600x180 mm</t>
  </si>
  <si>
    <t>Deska z minerální plsti, podlahová, souč.tep.vod. 0,039 W/mK, tl. 40 mm</t>
  </si>
  <si>
    <t>Omítka vnitřních stěn vápenocem. dvouvrstvá postřik, vrstva 15 mm</t>
  </si>
  <si>
    <t>Zatepl.syst., fasáda, miner.desky PV 180 mm s omítkou jednosložkovou silikonovou, paropropustnou, vysoce vodoodpudivou, lepidlo paropropustné na bázi cementu</t>
  </si>
  <si>
    <t>Jistící, ovládací a signalizační prvky, zdroje, svorkovnice, DIN lišty, vývodky, atd. (komplet)</t>
  </si>
  <si>
    <t>Montáž ŘS vč. Terminálu (10 hodin)</t>
  </si>
  <si>
    <t>Zkoušky rozvaděče (2 hodiny)</t>
  </si>
  <si>
    <t>Podružný materiál (komplet)</t>
  </si>
  <si>
    <t>Regulační klapka těsná  1100 x 400 + servo pohon 230V s pružinou</t>
  </si>
  <si>
    <t>204</t>
  </si>
  <si>
    <t>Protidešťová žaluzie  hlíníková  AL -1600 x 630 se sítem a rámem do potrubí</t>
  </si>
  <si>
    <t>205</t>
  </si>
  <si>
    <t>Přívodní mřížka hliníková včetně regulace</t>
  </si>
  <si>
    <t>206</t>
  </si>
  <si>
    <t>207</t>
  </si>
  <si>
    <t>Sestava pro plynulé otevírání střešního okna na základě tlaku pro CHÚC typu B + tlakové čidlo</t>
  </si>
  <si>
    <t>Pol__46</t>
  </si>
  <si>
    <t>Čtyřhranné ocel. potrubí sk. I do obvodu 1500 / 40 % tvar. dílů</t>
  </si>
  <si>
    <t>Pol__47</t>
  </si>
  <si>
    <t>Čtyřhranné ocel. potrubí sk. I do obvodu 2630 / 40 % tvar. dílů</t>
  </si>
  <si>
    <t>Pol__48</t>
  </si>
  <si>
    <t>Čtyřhranné ocel. potrubí sk. I do obvodu 3500 / 30 % tvar. dílů</t>
  </si>
  <si>
    <t>Pol__49</t>
  </si>
  <si>
    <t>Kruhové ocel. potrubí sk. I do průměru 560 / 60 % tvar. dílů</t>
  </si>
  <si>
    <t>Pol__50</t>
  </si>
  <si>
    <t>Protipožární izolace s atestem na min. 30min tloušky 40mm</t>
  </si>
  <si>
    <t>Pol__51</t>
  </si>
  <si>
    <t>301</t>
  </si>
  <si>
    <t>Potrubní vetilátor 160 - Vp=200m3/h, pz=150Pa - včetně doběhu</t>
  </si>
  <si>
    <t>302</t>
  </si>
  <si>
    <t>Zpětná klapka těsná s magnetkou 160</t>
  </si>
  <si>
    <t>303</t>
  </si>
  <si>
    <t>Protideštová mřížka s pletivem proti hmyzu 250</t>
  </si>
  <si>
    <t>304</t>
  </si>
  <si>
    <t>Zpětná klapka těsná 160</t>
  </si>
  <si>
    <t>305</t>
  </si>
  <si>
    <t>Ochranná mřížka odvodní 160</t>
  </si>
  <si>
    <t>Pol__57</t>
  </si>
  <si>
    <t>Pol__58</t>
  </si>
  <si>
    <t>Pol__59</t>
  </si>
  <si>
    <t>Kruhové ocel. potrubí sk. I do průměru 250 / 100 % tvar. dílů</t>
  </si>
  <si>
    <t>Pol__60</t>
  </si>
  <si>
    <t>Pol__61</t>
  </si>
  <si>
    <t>401</t>
  </si>
  <si>
    <t>402</t>
  </si>
  <si>
    <t>403</t>
  </si>
  <si>
    <t>Ochranná mřížka přívodní 160</t>
  </si>
  <si>
    <t>Pol__65</t>
  </si>
  <si>
    <t>Pol__66</t>
  </si>
  <si>
    <t>501</t>
  </si>
  <si>
    <t>502</t>
  </si>
  <si>
    <t>503</t>
  </si>
  <si>
    <t>Protideštová mřížka s pletivem proti hmyzu 160</t>
  </si>
  <si>
    <t>504</t>
  </si>
  <si>
    <t>505</t>
  </si>
  <si>
    <t>Požární talířový odtahový ventil průměr 160</t>
  </si>
  <si>
    <t>506</t>
  </si>
  <si>
    <t>Pol__73</t>
  </si>
  <si>
    <t>Pol__74</t>
  </si>
  <si>
    <t>Tepelná izolace tl. 4 cm - iz. deskami nebo pásy</t>
  </si>
  <si>
    <t>601</t>
  </si>
  <si>
    <t>Potrubní vetilátor 125 - Vp=150m3/h, pz=100Pa - včetně doběhu</t>
  </si>
  <si>
    <t>602</t>
  </si>
  <si>
    <t>Zpětná klapka těsná 125</t>
  </si>
  <si>
    <t>603</t>
  </si>
  <si>
    <t>604</t>
  </si>
  <si>
    <t>Pol__79</t>
  </si>
  <si>
    <t>Pol__80</t>
  </si>
  <si>
    <t>Pol__81</t>
  </si>
  <si>
    <t>701</t>
  </si>
  <si>
    <t>VRF systém inverter</t>
  </si>
  <si>
    <t>702</t>
  </si>
  <si>
    <t>Vnitřní nástěnná jed. Qch/Qt=2,2/2,8 kW</t>
  </si>
  <si>
    <t>703</t>
  </si>
  <si>
    <t>Vnitřní kazetová jed. Qch/Qt=3,6/4,1 kW - včetně čerpadla kondenzátu</t>
  </si>
  <si>
    <t>Pol__85</t>
  </si>
  <si>
    <t>Dekorační panel</t>
  </si>
  <si>
    <t>Pol__86</t>
  </si>
  <si>
    <t>Drátový dotykový ovladač</t>
  </si>
  <si>
    <t>Pol__87</t>
  </si>
  <si>
    <t>Rozdělovače</t>
  </si>
  <si>
    <t>Pol__88</t>
  </si>
  <si>
    <t>Cu potrubí 6,35  elektroinstalací</t>
  </si>
  <si>
    <t>Pol__89</t>
  </si>
  <si>
    <t>Cu potrubí 9,52  elektroinstalací</t>
  </si>
  <si>
    <t>Pol__90</t>
  </si>
  <si>
    <t>Cu potrubí 12,7  elektroinstalací</t>
  </si>
  <si>
    <t>Pol__91</t>
  </si>
  <si>
    <t>Cu potrubí 15,88  elektroinstalací</t>
  </si>
  <si>
    <t>Pol__92</t>
  </si>
  <si>
    <t>Cu potrubí 19,05  elektroinstalací</t>
  </si>
  <si>
    <t>Pol__93</t>
  </si>
  <si>
    <t>Chladivo</t>
  </si>
  <si>
    <t>Pol__94</t>
  </si>
  <si>
    <t>Komunikační kabel</t>
  </si>
  <si>
    <t>Pol__95</t>
  </si>
  <si>
    <t>Výfuková hlavice 160</t>
  </si>
  <si>
    <t>Pol__96</t>
  </si>
  <si>
    <t>Pol__97</t>
  </si>
  <si>
    <t>Montážní, těsnící a spojovací materiál</t>
  </si>
  <si>
    <t>sada</t>
  </si>
  <si>
    <t>Pol__98</t>
  </si>
  <si>
    <t>Doprava, přesuny</t>
  </si>
  <si>
    <t>Pol__99</t>
  </si>
  <si>
    <t>Přesuny</t>
  </si>
  <si>
    <t>Pol__100</t>
  </si>
  <si>
    <t>Pol__101</t>
  </si>
  <si>
    <t>Komplexní vyzkoušení</t>
  </si>
  <si>
    <t>Pol__102</t>
  </si>
  <si>
    <t>Zaregulování zařízení</t>
  </si>
  <si>
    <t>Pol__103</t>
  </si>
  <si>
    <t>Výchozí revize protipožárních klapek</t>
  </si>
  <si>
    <t>Pol__104</t>
  </si>
  <si>
    <t>Zaškolení obsluhy</t>
  </si>
  <si>
    <t>Pol__105</t>
  </si>
  <si>
    <t>PD, dokumentace skutečného provedení</t>
  </si>
  <si>
    <t>Pol__1</t>
  </si>
  <si>
    <t>Nástěnný kondenzační kotel</t>
  </si>
  <si>
    <t>jm. Výkon 36,5 kW při 50/30°C, min. výkon 5,5 kW, třída min. NOx 5, uzavřená spalovací komora, spotřebič typu C, základní elektronická regulace s digitálním panelem a LCD displejem, integrované oběhové čerpadlo elektronicky řízení s ECM motorem, integrovaný pojistný ventil 4 bary, P=180 W, 1x 230V/50Hz, připojení vytápění G1", připojení plyn G3/4", spotřeba plynu při max. výkonu 3,7 m3/h. montáž zařízení, uvedení do provozu, odzkoušení, předání, zaučení obsluhy</t>
  </si>
  <si>
    <t>Pol__2</t>
  </si>
  <si>
    <t>Systémový samonosný montážní rám pro osazení kotle na podlahu</t>
  </si>
  <si>
    <t>Pol__3</t>
  </si>
  <si>
    <t>Rozšiřující modul pro externí řízení kotle</t>
  </si>
  <si>
    <t>včetně snímačů teplot (přívod, vrat), včetně prodrátování, vstup od nadřazené MaR 0-10V nebo komunikace po datové lince. montáž zařízení, uvedení do provozu, odzkoušení, předání, zaučení obsluhy</t>
  </si>
  <si>
    <t>Pol__4</t>
  </si>
  <si>
    <t>Přívod vzduchu a odvod spalin</t>
  </si>
  <si>
    <t>koaxiální potrubí d80/125, celková délka spalinovodu 3 m, obasahuje: 1x vsuvka s kruhovým inspekčním otvorem, rovné potrubí d80/125 mm, 1x revizní T-kus do potrubí, 1x průchodka šikmou střechou, 1x vertikální komínová koncovka</t>
  </si>
  <si>
    <t>Pol__5</t>
  </si>
  <si>
    <t>Nepřímotopný zásobníkový ohřívač vody</t>
  </si>
  <si>
    <t>objem 250 l, využitelný objem 234 l,  výměník topné vody s teplosměnnou plochou min. 2,5 m2, PN10, vnitřní povrch smalt s atestací na pitnou vodu, stojaté provedení, připojení z boku</t>
  </si>
  <si>
    <t>Pol__6</t>
  </si>
  <si>
    <t>Úpravna vody</t>
  </si>
  <si>
    <t>obsahuje: mechanický filtr nečistot 100 mikron, změkčovací/odsolovací patronu, soustava obtokových armatur 6x kulový kohout, 1x potrubního odělovač BA295 DN20, 1x elektromagnetický ventil DN20, vodoměr qn=1,5 m3/h, propojovací potrubí, 1x dávkovací nádobu na inhibitory koroze, provozní náplně pro napuštění soustavy a následný provoz. Objem soustavy cca 0,8m3. Přesný návrh je nutné provést na základě požadavků výrobce kotle na kvalitu vody. Montáž zařízení, uvedení do provozu, odzkoušení, předání, zaučení obsluhy</t>
  </si>
  <si>
    <t>Pol__7</t>
  </si>
  <si>
    <t>Expanzní nádoba objem 35 l</t>
  </si>
  <si>
    <t>min. PN10, + servisní armatura DN20, butylový vak, medium je v uzavřeném butylovém vaku, závěsná. Montáž zařízení, uvedení do provozu, odzkoušení, předání, zaučení obsluhy, nastavit tlak plynu v nádobě na 1,3 bar</t>
  </si>
  <si>
    <t>Pol__8</t>
  </si>
  <si>
    <t>Hydraulický vyrovnavač dynamických tlaků HVDT</t>
  </si>
  <si>
    <t>pro max. Q=2,5 m3/h; připojení DN40; d108mm</t>
  </si>
  <si>
    <t>Pol__9</t>
  </si>
  <si>
    <t>Sdružený rozdělovač a sběrač modul 80</t>
  </si>
  <si>
    <t>hrdla od zdroje tepla DN32, celkem 3 větve výstupní hrdla DN25, výška hrdel 100 mm, celková délka 875 mm</t>
  </si>
  <si>
    <t>Pol__10</t>
  </si>
  <si>
    <t>Konzole pro uchycení rozdělovače a sběrače do podlahy</t>
  </si>
  <si>
    <t>Pol__11</t>
  </si>
  <si>
    <t>Oběhové čerpadlo s elektronickou regulací výkonu, systém řízení na dp-konstantní,</t>
  </si>
  <si>
    <t>Q=0,9 m3/h, H= 3,5 m, P=50 W, 1x 230V/50Hz, PN10</t>
  </si>
  <si>
    <t>Pol__12</t>
  </si>
  <si>
    <t>Q=0,6 m3/h, H= 3 m, P=50 W, 1x 230V/50Hz, PN10</t>
  </si>
  <si>
    <t>Pol__13</t>
  </si>
  <si>
    <t>Q=0,8 m3/h, H= 2,5 m, P=50 W, 1x 230V/50Hz, PN10</t>
  </si>
  <si>
    <t>Pol__14</t>
  </si>
  <si>
    <t>Vyvažovací ventil závitový s měřícími ventilky DN15</t>
  </si>
  <si>
    <t>PN16, armatura umožňuje těsné uzavření, měření průtoku, dispozičního tlaku a teploty, aretaci nastavení, materiál tělesa: AMETAL, těsnění: O-kroužek, teplota použití do +120°C</t>
  </si>
  <si>
    <t>Pol__15</t>
  </si>
  <si>
    <t>Vyvažovací ventil závitový s měřícími ventilky DN20</t>
  </si>
  <si>
    <t>Pol__16</t>
  </si>
  <si>
    <t>Vyvažovací ventil závitový s měřícími ventilky DN25</t>
  </si>
  <si>
    <t>Pol__17</t>
  </si>
  <si>
    <t>Kulový uzávěr vnitřní závity DN20</t>
  </si>
  <si>
    <t>materiál tělesa: mosaz, potažená niklem a chromem, koule: poniklovaná a pochromovaná, těsnění: 2 PTFE podložky a vitonový O-kroužek, teplota použití do 120°C, tlak 1,6MPa, typ FF</t>
  </si>
  <si>
    <t>Pol__18</t>
  </si>
  <si>
    <t>Kulový uzávěr vnitřní závity DN25</t>
  </si>
  <si>
    <t>Pol__19</t>
  </si>
  <si>
    <t>Kulový uzávěr vnitřní závity DN32</t>
  </si>
  <si>
    <t>Pol__20</t>
  </si>
  <si>
    <t>Zpětný ventil DN20</t>
  </si>
  <si>
    <t>materiál tělesa mosaz, teplota použití do 120°C, tlak 1,6MPa</t>
  </si>
  <si>
    <t>Pol__21</t>
  </si>
  <si>
    <t>Zpětný ventil DN25</t>
  </si>
  <si>
    <t>Pol__22</t>
  </si>
  <si>
    <t>Filtr typ "Y" DN20</t>
  </si>
  <si>
    <t>materiál tělesa mosaz, teplota použití do 120°C, tlak 1,6MPa, síto nerez</t>
  </si>
  <si>
    <t>Filtr typ "Y" DN25</t>
  </si>
  <si>
    <t>Filtr typ "Y" DN32</t>
  </si>
  <si>
    <t>Separátor nečistot s magnetem DN32</t>
  </si>
  <si>
    <t>multifunkční zařízení s odkalovačem a magnetickým kroužkem. Nastavitelné napojení jak na vodorovné, tak svislé potrubí. Vybaven vypouštěcím kohoutem s připojením na hadici</t>
  </si>
  <si>
    <t>Vypouštěcí kulový uzávěr DN 15</t>
  </si>
  <si>
    <t>vnější závit, kulový uzávěr se šroubovým spojem a štěrbinovým ovládáním, mosazný, nástavec na hadici, zátka, materiál tělesa: mosaz, těsnění: guma, koule: mosaz potažena chromem a zabroušena, teplota použití do 100°C, tlak 1,5MPa</t>
  </si>
  <si>
    <t>Manometr 80, rozsah 0 - 600kPa, glycerinová náplň</t>
  </si>
  <si>
    <t>včetně příslušenství: manometrový kohout třícestný, těsnění, manometrová, matice M 20x1,5, + 2x kulový kohout DN10 motýlkový</t>
  </si>
  <si>
    <t>Teploměr přímý 80, rozsah -10 až +60°C</t>
  </si>
  <si>
    <t>včetně příslušenství: jímky, návarku DN 15, PN16, délka jímky dle dimenze potrubí</t>
  </si>
  <si>
    <t>Automatický odvzdušňovací ventil 1/2" + kulový kohout DN15 s motýlkovou páčkou</t>
  </si>
  <si>
    <t>Trojcestný směšovací kohout DN20</t>
  </si>
  <si>
    <t>kvs=4, ponikolovaná materiál mosaz, PN10; včetně servopohonu  24V, ovládání 0-10V</t>
  </si>
  <si>
    <t>Trojcestný směšovací ventil DN15</t>
  </si>
  <si>
    <t>kvs=2,5, materiál mosaz, PN10; včetně servopohonu  24V, ovládání 0-10V</t>
  </si>
  <si>
    <t>Radiátorové připojovací šroubení pro desková otopná tělesa</t>
  </si>
  <si>
    <t>rohové provedení s vnitřním závitem Rp 1/2" s integrovaným vypouštěním, rozteč připojení 50 mm, kvs=1,48</t>
  </si>
  <si>
    <t>Radiátorový termostatický ventil</t>
  </si>
  <si>
    <t>poniklovaný, úhlový, DN15, 8 stupňů přednastavení, kvs=0,86</t>
  </si>
  <si>
    <t>Radiátorové šroubení s pamětí přednastavení</t>
  </si>
  <si>
    <t>uzavíráním a vypouštěním, rohové provedení, DN15, kvs=1,31</t>
  </si>
  <si>
    <t>Termostatická hlavice</t>
  </si>
  <si>
    <t>provedení pro veřejné prostory s ochranou proti zcizení pomocí zabezpečovacího kroužku zvýšená odolnost proti odcizení, rozsah nastavení od 6 °C do 28 °C</t>
  </si>
  <si>
    <t>Svěrné šroubení pro měděné/CuCr potrubí</t>
  </si>
  <si>
    <t>Opěrné pouzdro</t>
  </si>
  <si>
    <t>Deskové otopné těleso DOT 11-060070 (701 W)</t>
  </si>
  <si>
    <t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t>
  </si>
  <si>
    <t>Pol__39</t>
  </si>
  <si>
    <t>Deskové otopné těleso DOT 11-090070 (976 W)</t>
  </si>
  <si>
    <t>Pol__40</t>
  </si>
  <si>
    <t>Deskové otopné těleso DOT 21-060050 (976 W)</t>
  </si>
  <si>
    <t>Pol__41</t>
  </si>
  <si>
    <t>Deskové otopné těleso DOT 21-090070 (1228 W)</t>
  </si>
  <si>
    <t>Pol__42</t>
  </si>
  <si>
    <t>Deskové otopné těleso DOT 21-090080 (1403 W)</t>
  </si>
  <si>
    <t>Pol__43</t>
  </si>
  <si>
    <t>Deskové otopné těleso DOT 22-090050 (1157 W)</t>
  </si>
  <si>
    <t>Pol__44</t>
  </si>
  <si>
    <t>Deskové otopné těleso DOT 22-090060 (1388 W)</t>
  </si>
  <si>
    <t>Pol__45</t>
  </si>
  <si>
    <t>Deskové otopné těleso DOT 22-090070 (1619 W)</t>
  </si>
  <si>
    <t>Deskové otopné těleso DOT 22-090080 (1850 W)</t>
  </si>
  <si>
    <t>Deskové otopné těleso DOTL 22-090080 (1850 W) – levé připojení</t>
  </si>
  <si>
    <t>spodní připojení, s integrovaným termostatickým ventilem, profilovaná čelní plocha, označení: typ (počet desek, lamel) - výška x délka (cm), jmenovitý tepelný výkon (W) tělesa při teplotním spádu topné vody 75/65°C a jemnovité teplotě prostoru 20°C</t>
  </si>
  <si>
    <t>Deskové otopné těleso DOT 22-090100 (2313 W)</t>
  </si>
  <si>
    <t>Deskové otopné těleso DOT 22-090110 (2544 W)</t>
  </si>
  <si>
    <t>Deskové otopné těleso DOTL 22-090110 (2544 W) – levé připojení</t>
  </si>
  <si>
    <t>Deskové otopné těleso DOT 22-090120 (2776 W)</t>
  </si>
  <si>
    <t>Pol__52</t>
  </si>
  <si>
    <t>Trubkové otopné těleso TOT 1500.600 (906 W)</t>
  </si>
  <si>
    <t>z ocelových profilů označení:  výška x šířka, jmenovitý tepelný výkon (W) tělesa při teplotním spádu topné vody 75/65°C, teplota prostoru 20°C</t>
  </si>
  <si>
    <t>Pol__53</t>
  </si>
  <si>
    <t>Trubkové otopné těleso TOT 1820.600 (1101 W)</t>
  </si>
  <si>
    <t>Pol__54</t>
  </si>
  <si>
    <t>Elektrický přímotopý konvektor</t>
  </si>
  <si>
    <t>výkon 500 W, 1x230V/50Hz, elektronický termostat s přímou volbou teploty, osazení na stěnu</t>
  </si>
  <si>
    <t>Pol__55</t>
  </si>
  <si>
    <t>Potrubí spojované svařováním DN20</t>
  </si>
  <si>
    <t>včetně spojování a příslušenství, ocelové potrubí z ocelových trubek závitových (DN 15, 50), jakost materiálu 11 353.1 a 11 373.1, spojované závity nebo svařováním, včetně tvarovek (kolena, redukce, přechody, T-kusy) specifikovat dle dokumentace</t>
  </si>
  <si>
    <t>Pol__56</t>
  </si>
  <si>
    <t>Potrubí spojované svařováním DN25</t>
  </si>
  <si>
    <t>Potrubí spojované svařováním DN32</t>
  </si>
  <si>
    <t>Potrubí měděné tyče 5 m vč. Tvarovek 15x1</t>
  </si>
  <si>
    <t>pro rozvody vytápění, spojované pájením, včetně tvarovek (kolena, redukce, přechody, T-kusy) specifikovat dle dokumentace</t>
  </si>
  <si>
    <t>Potrubí měděné tyče 5 m vč. Tvarovek 18x1</t>
  </si>
  <si>
    <t>Potrubí měděné tyče 5 m vč. Tvarovek 22x1</t>
  </si>
  <si>
    <t>Pol__62</t>
  </si>
  <si>
    <t>Potrubí měděné tyče 5 m vč. Tvarovek 28x1,5</t>
  </si>
  <si>
    <t>Pol__63</t>
  </si>
  <si>
    <t>Ocelové chráničky při prostupu potrubí stavební konstrukcí DN50</t>
  </si>
  <si>
    <t>Pol__64</t>
  </si>
  <si>
    <t>Ocelové chráničky při prostupu potrubí stavební konstrukcí DN65</t>
  </si>
  <si>
    <t>Potrubí osazeno nátrubky a odběry pro teploměry, tlakoměry a čidla MaR, celkem 20ks DN15, (čidla)</t>
  </si>
  <si>
    <t>Potrubí plastové materiál PPR 25x3,5</t>
  </si>
  <si>
    <t>PN 16, Tmax +80°C - trvalé zatížení, včetně tvarovek (kolena, redukce, přechody, T-kusy) specifikovat dle výkresu</t>
  </si>
  <si>
    <t>Pol__67</t>
  </si>
  <si>
    <t>Odpadní plastové potrubí materiál PPR DN50</t>
  </si>
  <si>
    <t>typ HT, Tmax +90°C - trvalé zatížení, včetně tvarovek (kolena, redukce, přechody, T-kusy) specifikovat dle výkresu</t>
  </si>
  <si>
    <t>Pol__68</t>
  </si>
  <si>
    <t>kalich pro odovod kondenzátu</t>
  </si>
  <si>
    <t>Pol__69</t>
  </si>
  <si>
    <t>sifon na potrubí DN50</t>
  </si>
  <si>
    <t>Pol__70</t>
  </si>
  <si>
    <t>DN 20 (dle přesných dimenzí napojení skutečně dodané VZT)</t>
  </si>
  <si>
    <t>Ohebné hadice plnoprůtočné délka 500mm (pár), materiál: EPDM hadice, oplet nerez, přípojky poniklovaná mosaz, provozní telota -20°C až +100°C, provozní tlak: DN 19 až 32 - 10bar, DN 40 až 70 - 6bar, napojení VZT</t>
  </si>
  <si>
    <t>Pol__71</t>
  </si>
  <si>
    <t>Tepelně izolační trubice z pěnového polyetylenu s uzavřenou buněčnou strukturou16x20</t>
  </si>
  <si>
    <t>laminovaná ochrannou PE tkaninou, délka trubice 2000 mm, max teplota použítí +90°C, součinitel tepelné vodivosti min 0.040 W/m*K</t>
  </si>
  <si>
    <t>Pol__72</t>
  </si>
  <si>
    <t>Tepelně izolační trubice z pěnového polyetylenu s uzavřenou buněčnou strukturou18x20</t>
  </si>
  <si>
    <t>Tepelně izolační trubice z pěnového polyetylenu s uzavřenou buněčnou strukturou22x25</t>
  </si>
  <si>
    <t>Tepelně izolační trubice z pěnového polyetylenu s uzavřenou buněčnou strukturou28x25</t>
  </si>
  <si>
    <t>Pol__75</t>
  </si>
  <si>
    <t>Řezaná potrubní pouzdra z kamenné vlny kašírovaná hliníkovou fólií se skleněnou mřížkou 15x20</t>
  </si>
  <si>
    <t>délka 1 m, max teplota + 250°C (třída reakce na oheň je A2-s1 d0 - podle ČSN EN 13501-1), součinitel tepelné vodivosti min 0.038 W/m*K. Použito v technické místnosti</t>
  </si>
  <si>
    <t>Pol__76</t>
  </si>
  <si>
    <t>Řezaná potrubní pouzdra z kamenné vlny kašírovaná hliníkovou fólií se skleněnou mřížkou 22x20</t>
  </si>
  <si>
    <t>Pol__77</t>
  </si>
  <si>
    <t>Řezaná potrubní pouzdra z kamenné vlny kašírovaná hliníkovou fólií se skleněnou mřížkou 28x30</t>
  </si>
  <si>
    <t>Pol__78</t>
  </si>
  <si>
    <t>Řezaná potrubní pouzdra z kamenné vlny kašírovaná hliníkovou fólií se skleněnou mřížkou 35x40</t>
  </si>
  <si>
    <t>Řezaná potrubní pouzdra z kamenné vlny kašírovaná hliníkovou fólií se skleněnou mřížkou 42x40</t>
  </si>
  <si>
    <t>Izolační rohože z kamenné vlny tl.50mm kašírovaná hliníkovou fólií se skleněnou mřížkou</t>
  </si>
  <si>
    <t>vazací drát pro zafixování izolace na potrubí, průměr 0,8 mm</t>
  </si>
  <si>
    <t>Pol__82</t>
  </si>
  <si>
    <t>Hliníková páska, šířka 50 mm délka 50 m</t>
  </si>
  <si>
    <t>Pol__83</t>
  </si>
  <si>
    <t>závěsy potrubí (5% pevné body, 95% posuvné uložení), závitové tyče, celkem počet závěsů 84</t>
  </si>
  <si>
    <t>návrh upeňovacího systému potrubí bude zpracováno specializovanou firmou</t>
  </si>
  <si>
    <t>Pol__84</t>
  </si>
  <si>
    <t>Pevné body na potrubí</t>
  </si>
  <si>
    <t>nátěr synt. potrubí do DN50, 2x základní nátěr, m2 udávají plochu potrubí</t>
  </si>
  <si>
    <t>Orientační štítky</t>
  </si>
  <si>
    <t>označení zařízení a potrubí, celkem 16 ks šítků rozměru 70x100mm až 150x200mm</t>
  </si>
  <si>
    <t>Pomocné ocelové konstrukce pro uchycení potrubí a zařízení, ocelové profily L50-70, U60-100</t>
  </si>
  <si>
    <t>těsnící a spojovací materiál, dle výměr potrubí a počtu armatur</t>
  </si>
  <si>
    <t>atesty, předávací protokoly, certifikáty o shodě</t>
  </si>
  <si>
    <t>tlaková a topná zkouška + zkoušky dle technické zprávy.</t>
  </si>
  <si>
    <t>Včetně proplachu systému, odvzdušnění, čištění všech filtrů (min.5x) - celková délka potrubí 458 m + 3360 m</t>
  </si>
  <si>
    <t>zaregulování a vyvážení systému, vyhotovení protokolu o vyvážení a zaregul.</t>
  </si>
  <si>
    <t>Celkem 4 ks vyvažovacíh armatur, Celkem 21 ks radiátorových ventilů/šroubení s přednastavením</t>
  </si>
  <si>
    <t>Sekání drážek a prostupů pro potrubí do šířky 200 mm, hloubky 100 mm a jejich zpětné zapravení</t>
  </si>
  <si>
    <t>Jádrový vrt do svislé nosné konstrukce do průměru 100 mm a jeho zpětné zapravení</t>
  </si>
  <si>
    <t>VRN - mimostaveništní doprava 1,5%</t>
  </si>
  <si>
    <t>Dodavatelská dokumentace vytápění</t>
  </si>
  <si>
    <t>Předávací dokumentace + PD sktutečného provedení.</t>
  </si>
  <si>
    <t>Dokumenty odevzdané při předání zhotoveného díla</t>
  </si>
  <si>
    <t>Koordinace na stavbě</t>
  </si>
  <si>
    <t>koordinační jednání s ostatními profesemi na základě aktuálních požadavků stavby, případné řešení kolizí vzniklých na stavbě</t>
  </si>
  <si>
    <t>000001</t>
  </si>
  <si>
    <t>Montáž rozvodu vytápění</t>
  </si>
  <si>
    <t>Rozvaděč MaR – DT-1</t>
  </si>
  <si>
    <t>kompl</t>
  </si>
  <si>
    <t>skříňový rozvaděč 1 pole</t>
  </si>
  <si>
    <t>rozměry 800x2000x400 (S x V x H)</t>
  </si>
  <si>
    <t>krytí IP 43/00</t>
  </si>
  <si>
    <t>přívod horem</t>
  </si>
  <si>
    <t>vývod horem</t>
  </si>
  <si>
    <t>Napájecí soustava:</t>
  </si>
  <si>
    <t>3NPE 50Hz 400/230V TNC/TNC-S</t>
  </si>
  <si>
    <t>Ovládací napětí:</t>
  </si>
  <si>
    <t>1N-230V AC, 50Hz</t>
  </si>
  <si>
    <t>2-24V DV / AC</t>
  </si>
  <si>
    <t>Příslušenství rozvaděče</t>
  </si>
  <si>
    <t>Kompaktní CPU řídícího systému  15xAI, 24xDI, příprava 4xAO, 19xRDO, 4xDO, RS485, RS232</t>
  </si>
  <si>
    <t>Modul komunikační RS485 pro CPU</t>
  </si>
  <si>
    <t>Modul 2xAO 0-10V pro CPU</t>
  </si>
  <si>
    <t>Rozšiřující modul digitálních vstupů, 24x DI – 24VDC, RS485</t>
  </si>
  <si>
    <t>Rozšiřující modul analogových výstupů, 8x AO – 0-10V, RS485</t>
  </si>
  <si>
    <t>Terminál grafický, barevný, dotykový,  7", 800 × 480 bodů,  Ethernet, 2× RS485</t>
  </si>
  <si>
    <t>Ethernetový switch do rozvaděče 5x100Mbit, RJ45</t>
  </si>
  <si>
    <t>Aplikační software pro CPU dle počtu datových bodů, vč. oživení a uvedení do provozu</t>
  </si>
  <si>
    <t>db</t>
  </si>
  <si>
    <t>Snímač teploty prostorový, Ni1000/6180ppm</t>
  </si>
  <si>
    <t>Snímač teploty prostorový – venkovní, Ni1000/6180ppm</t>
  </si>
  <si>
    <t>Snímač teploty příložný, Ni1000/6180ppm, s plastovou hlavicí</t>
  </si>
  <si>
    <t>Snímač teploty do VZT, Ni1000/6180ppm, l=220mm</t>
  </si>
  <si>
    <t>Snímač teploty do jímky, Ni1000/6180ppm, l=420mm</t>
  </si>
  <si>
    <t>Jímka nerezová, G1/2, l=400mm</t>
  </si>
  <si>
    <t>Kapilárový protimrazový termostat, l=6m, 1xNC/NO</t>
  </si>
  <si>
    <t>Tlakový snímač  0-6bar, výstup 4-20mA + montážní příslušenství</t>
  </si>
  <si>
    <t>Kondenzační smyčka s armaturou pro snímač tlaku</t>
  </si>
  <si>
    <t>Čidlo zaplavení prostoru</t>
  </si>
  <si>
    <t>Kompaktní ústředna, detekce úniku plynu, stacionární, dvoustupňový detektor, napájení 230VAC,</t>
  </si>
  <si>
    <t>Kompaktní ústředna, detekce CO, stacionární, dvoustupňový detektor, napájení 230VAC,</t>
  </si>
  <si>
    <t>Servopohon klapkový 10Nm, napájení 230VAC, ovládání otevřeno/zavřeno</t>
  </si>
  <si>
    <t>Diferenční tlakový spínače zanesení filtru, 20-300Pa, 1xNC/NO</t>
  </si>
  <si>
    <t>JYTY-O 2x1mm2</t>
  </si>
  <si>
    <t>JYTY-O 3x1mm2</t>
  </si>
  <si>
    <t>JYTY-O 4x1mm2</t>
  </si>
  <si>
    <t>JYTY-O 7x1mm2</t>
  </si>
  <si>
    <t>CYKY-J 3x1,5mm2</t>
  </si>
  <si>
    <t>CMFM-J 4x1,5mm2</t>
  </si>
  <si>
    <t>CY 4mm2 zelená/žlutá</t>
  </si>
  <si>
    <t>Krabicová rozvodka IP54, A8 75x75mm</t>
  </si>
  <si>
    <t>Kabelový žlab MARS včetně dílů a příslušenství (s přepážkami), 62/50 svíkem</t>
  </si>
  <si>
    <t>Trubka plastová 8029 D 29 mm</t>
  </si>
  <si>
    <t>Příchytka 5329 D 29   mm</t>
  </si>
  <si>
    <t>Ostatní podružný materiál (kabel. pásky, popisovací kabel. štítky, svorky, úchyty, ucpávky…)</t>
  </si>
  <si>
    <t>Doprava a přesun</t>
  </si>
  <si>
    <t>Odvoz a likvidace odpadu, demontáže</t>
  </si>
  <si>
    <t>Prostupy konstrukcemi, požární ucpávky</t>
  </si>
  <si>
    <t>Oživení a zkoušky, zaškolení</t>
  </si>
  <si>
    <t>Koordinace postupu prací s ostatními profesemi</t>
  </si>
  <si>
    <t>Provedení revizních zkoušek dle ČSN 331500</t>
  </si>
  <si>
    <t>Dokumentace (dodavatelská, skutečného provedení)</t>
  </si>
  <si>
    <t>POL13_0</t>
  </si>
  <si>
    <t>971033123R00</t>
  </si>
  <si>
    <t>Vybourání otvorů ve zdivu cihelném vrtání otvorů ve zdivu z jakýchkoliv cihel pálených_x000D_
 průměru do 30 mm, do hloubky 450 mm</t>
  </si>
  <si>
    <t>974031121R00</t>
  </si>
  <si>
    <t>Vysekání rýh v jakémkoliv zdivu cihelném v ploše_x000D_
 do hloubky 30 mm, šířky do 30 mm</t>
  </si>
  <si>
    <t>974031132R00</t>
  </si>
  <si>
    <t>Vysekání rýh v jakémkoliv zdivu cihelném v ploše_x000D_
 do hloubky 50 mm, šířky do 70 mm</t>
  </si>
  <si>
    <t>974031133R00</t>
  </si>
  <si>
    <t>Vysekání rýh v jakémkoliv zdivu cihelném v ploše_x000D_
 do hloubky 50 mm, šířky do 100 mm</t>
  </si>
  <si>
    <t>973031345R00</t>
  </si>
  <si>
    <t>Vysekání v cihelném zdivu výklenků a kapes kapes na jakoukoliv maltu vápennou nebo vápenocementovou, plochy do 0,25 m2, hloubky do 300 mm</t>
  </si>
  <si>
    <t>222111003R00</t>
  </si>
  <si>
    <t>Skříň rozvaděče do 100 p. na zeď</t>
  </si>
  <si>
    <t>222111052R00</t>
  </si>
  <si>
    <t>Skříň rozvaděče do 200 p. zasekání v betonu</t>
  </si>
  <si>
    <t>32911122017</t>
  </si>
  <si>
    <t>Rozvodnice nástěnná, 4 moduly, plné dveře, IP30</t>
  </si>
  <si>
    <t xml:space="preserve">ks    </t>
  </si>
  <si>
    <t>81271303T1</t>
  </si>
  <si>
    <t>ROZVADĚČ IP30 TŘ.1 72 MOD. 620X550X110 NÁSTĚNNÝ</t>
  </si>
  <si>
    <t>KS</t>
  </si>
  <si>
    <t>81686801T1</t>
  </si>
  <si>
    <t>ROZVADĚČ IP30 TŘ. OCHR.I 770X766X110 MM, 144 MOD. ZAPUŠTĚNÝ</t>
  </si>
  <si>
    <t>60997629</t>
  </si>
  <si>
    <t>SVODIČ V/4, TYP 1+2, 4X12,5KA/30KA,, 230VAC, 4PÓL</t>
  </si>
  <si>
    <t>210120441R00</t>
  </si>
  <si>
    <t>Montáž jističe třípólového</t>
  </si>
  <si>
    <t>81284050T1</t>
  </si>
  <si>
    <t>SVODIČ, TYP 1+2, 3X25kA, 230V, TN-C</t>
  </si>
  <si>
    <t>35822002317R</t>
  </si>
  <si>
    <t>jistič modulární jmen.proud 40,00 A; charakt. B; počet pólů 3; jmenovitá zkratová schopnost/230 V a.c. 10 kA; tepl.okolí -25 do + 55 °C; IP 20</t>
  </si>
  <si>
    <t>35822002315R</t>
  </si>
  <si>
    <t>jistič modulární jmen.proud 25,00 A; charakt. B; počet pólů 3;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</si>
  <si>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</si>
  <si>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</si>
  <si>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35822002311R</t>
  </si>
  <si>
    <t>jistič modulární jmen.proud 10,00 A; charakt. B; počet pólů 3; jmenovitá zkratová schopnost/230 V a.c. 10 kA; tepl.okolí -25 do + 55 °C; IP 20</t>
  </si>
  <si>
    <t>35822001010R</t>
  </si>
  <si>
    <t>jistič modulární jmen.proud 2,00 A; charakt. B; počet pólů 1; jmenovitá zkratová schopnost/230 V a.c. 10 kA; tepl.okolí -25 do + 55 °C; IP 20</t>
  </si>
  <si>
    <t>210120421R00</t>
  </si>
  <si>
    <t>Montáž jističe jednopólového</t>
  </si>
  <si>
    <t>35822001013R</t>
  </si>
  <si>
    <t>jistič modulární jmen.proud 10,00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</si>
  <si>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</si>
  <si>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</si>
  <si>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81292736T2</t>
  </si>
  <si>
    <t>STYKAČ INSTAL 2P 25A 24VDC</t>
  </si>
  <si>
    <t>81292736T1</t>
  </si>
  <si>
    <t>STYKAČ INSTAL 2P 25A 220VAC</t>
  </si>
  <si>
    <t>81587602T1</t>
  </si>
  <si>
    <t xml:space="preserve">STYKAČ INSTAL 4P 25A 220-240VAC  </t>
  </si>
  <si>
    <t>81587602T2</t>
  </si>
  <si>
    <t>STYKAČ INSTAL 4P 40A 220-240VAC</t>
  </si>
  <si>
    <t>210121311R00</t>
  </si>
  <si>
    <t>Montáž instalačního stykače</t>
  </si>
  <si>
    <t>358890406R</t>
  </si>
  <si>
    <t>chránič proudový; typ AC; jmen.proud 40,00 A; počet pólů 4; jmen.reziduální proud 30 mA; IP 20; tepl.okolí -5 do + 40 °C</t>
  </si>
  <si>
    <t>210120823R00</t>
  </si>
  <si>
    <t>Ústrojí jistící Chránič proudový čtyřpólový do 40 A</t>
  </si>
  <si>
    <t>358891502R</t>
  </si>
  <si>
    <t>chránič nadproudový; typ AC; jmen.proud 10,00 A; počet pólů 1+N; jmen.reziduální proud 30 mA; IP 20; charakt. B; tepl.okolí od -5 do+ 40 °C</t>
  </si>
  <si>
    <t>210120803R00</t>
  </si>
  <si>
    <t>Ústrojí jistící Chránič proudový dvoupólový do 40 A</t>
  </si>
  <si>
    <t>201702141433</t>
  </si>
  <si>
    <t>Impulsní paměťové relé 230V</t>
  </si>
  <si>
    <t>210150051R00</t>
  </si>
  <si>
    <t xml:space="preserve">Relé a ochrany relé pomocné a paměťové st nebo ss v krytu včetně zapojení, 2 P nebo 3 Z,  </t>
  </si>
  <si>
    <t>210290881R00</t>
  </si>
  <si>
    <t xml:space="preserve">Montáž "dymo" štítky na desku nebo rozvodnici,  ,  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</si>
  <si>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</si>
  <si>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</si>
  <si>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</si>
  <si>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</si>
  <si>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</si>
  <si>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</si>
  <si>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210100005R00</t>
  </si>
  <si>
    <t>Ukončení vodičů, soubory pro kabely ukončení vodičů v rozvaděči včetně zapojení a vodičové koncovky,  , průřez do 35 mm2</t>
  </si>
  <si>
    <t>210800017R00</t>
  </si>
  <si>
    <t>Vodiče a kabely uložené pod omítkou a v trubkách vodič CYY , 25 mm2, uložený v trubkách</t>
  </si>
  <si>
    <t>34141303R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</si>
  <si>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</si>
  <si>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210800014R00</t>
  </si>
  <si>
    <t>Vodiče a kabely uložené pod omítkou a v trubkách vodič CYY , 6 mm2, uložený v trubkách</t>
  </si>
  <si>
    <t>34141302R</t>
  </si>
  <si>
    <t>vodič CYY; silový, propojovací jednožilový; pevné uložení; jádro Cu plné holé; počet žil 1; jmen.průřez jádra 4,00 mm2; vnější průměr max 5,2 mm; izolace PVC; tl. izolace 1,2 mm; odolný proti šíření plamene</t>
  </si>
  <si>
    <t>210800003R00</t>
  </si>
  <si>
    <t>Vodiče a kabely uložené pod omítkou a v trubkách vodič CYY , 4 mm2, uložený pod omítkou</t>
  </si>
  <si>
    <t>34140828R</t>
  </si>
  <si>
    <t>vodič CY H07 V-R; silový, propojovací jednožilový; pevné uložení; jádro Cu lanované holé; počet žil 1; jmen.průřez jádra 16,00 mm2; vnější průměr max 8,0 mm; izolace PVC; tl. izolace 1,0 mm; odolnost proti šíření plamene</t>
  </si>
  <si>
    <t>210800006R00</t>
  </si>
  <si>
    <t>Vodiče a kabely uložené pod omítkou a v trubkách vodič CYY , 16 mm2, uložený pod omítkou</t>
  </si>
  <si>
    <t>341118621R</t>
  </si>
  <si>
    <t>kabel 1-CXKH-V; bezhalogenový ohnioodolný; pro pevné uložení na kabelové nosné systémy v suchém nebo vlhkém prostředí; Cu jádro kulaté jednodrátové (RE); počet a průřez žil 2x1,5mm2; vnější průměr 10,0 mm; teplota použití -40 až 90 °C; max.provoz.teplota při zkratu 250 °C; min.teplota pokládky -5 °C; splňuje požadavky na požární odolnost; barva pláště hnědá</t>
  </si>
  <si>
    <t>,0 mm; teplota použití -40 až 90 °C; max.provoz.teplota při zkratu 250 °C; min.teplota pokládky -5 °C; splňuje požadavky na požární odolnost; barva pláště hnědá</t>
  </si>
  <si>
    <t>210800101R00</t>
  </si>
  <si>
    <t>Kabel CYKY 750 V 2x1,5 mm2 uložený pod omítkou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</si>
  <si>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</si>
  <si>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</si>
  <si>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210800105R00</t>
  </si>
  <si>
    <t>Kabel CYKY 750 V 3x1,5 mm2 uložený pod omítkou</t>
  </si>
  <si>
    <t>3411186511R</t>
  </si>
  <si>
    <t>kabel 1-CXKH-V; bezhalogenový ohnioodolný; pro pevné uložení na kabelové nosné systémy v suchém nebo vlhkém prostředí; Cu jádro kulaté jednodrátové (RE); počet a průřez žil 4x1,5mm2; vnější průměr 11,0 mm; teplota použití -40 až 90 °C; max.provoz.teplota při zkratu 250 °C; min.teplota pokládky -5 °C; splňuje požadavky na požární odolnost; barva pláště hnědá</t>
  </si>
  <si>
    <t>210800109R00</t>
  </si>
  <si>
    <t>Kabel CYKY 750 V 4x1,5 mm2 uložený pod omítkou</t>
  </si>
  <si>
    <t>341118512R</t>
  </si>
  <si>
    <t>kabel 1-CXKH-R; bezhalogenový oheňretardující silový; pevné uložení v obyčejném popř.vlhkém prostředí; Cu jádro kulaté jednodrátové (RE); počet a průřez žil 2x2,5mm2; vnější průměr 10,0 mm; teplota použití -15 až 90 °C; max.provoz.teplota při zkratu 250 °C; min.teplota pokládky -5 °C; splňuje požadavky na požární odolnost; barva pláště oranžová</t>
  </si>
  <si>
    <t>teplota použití -15 až 90 °C; max.provoz.teplota při zkratu 250 °C; min.teplota pokládky -5 °C; splňuje požadavky na požární odolnost; barva pláště oranžová</t>
  </si>
  <si>
    <t>210800102R00</t>
  </si>
  <si>
    <t>Kabely silové CYKY 750 V, 2 x 2,5 mm2, uloženého pod omítkou</t>
  </si>
  <si>
    <t>341118632R</t>
  </si>
  <si>
    <t>kabel 1-CXKH-V; bezhalogenový ohnioodolný; pro pevné uložení na kabelové nosné systémy v suchém nebo vlhkém prostředí; Cu jádro kulaté jednodrátové (RE); počet a průřez žil 3x2,5mm2; vnější průměr 11,0 mm; teplota použití -40 až 90 °C; max.provoz.teplota při zkratu 250 °C; min.teplota pokládky -5 °C; splňuje požadavky na požární odolnost; barva pláště hnědá</t>
  </si>
  <si>
    <t>210800106R00</t>
  </si>
  <si>
    <t>Kabel CYKY 750 V 3x2,5 mm2 uložený pod omítkou</t>
  </si>
  <si>
    <t>341118633R</t>
  </si>
  <si>
    <t>kabel 1-CXKH-V; bezhalogenový ohnioodolný; pro pevné uložení na kabelové nosné systémy v suchém nebo vlhkém prostředí; Cu jádro kulaté jednodrátové (RE); počet a průřez žil 3x4mm2; vnější průměr 12,0 mm; teplota použití -40 až 90 °C; max.provoz.teplota při zkratu 250 °C; min.teplota pokládky -5 °C; splňuje požadavky na požární odolnost; barva pláště hnědá</t>
  </si>
  <si>
    <t>mm; teplota použití -40 až 90 °C; max.provoz.teplota při zkratu 250 °C; min.teplota pokládky -5 °C; splňuje požadavky na požární odolnost; barva pláště hnědá</t>
  </si>
  <si>
    <t>210800107R00</t>
  </si>
  <si>
    <t>Kabel CYKY 750 V 3x4 mm2 uložený pod omítkou</t>
  </si>
  <si>
    <t>210800112R00</t>
  </si>
  <si>
    <t>Kabel CYKY 750 V 4x6 mm2 uložený pod omítkou</t>
  </si>
  <si>
    <t>3411186536R</t>
  </si>
  <si>
    <t>kabel 1-CXKH-V; bezhalogenový ohnioodolný; pro pevné uložení na kabelové nosné systémy v suchém nebo vlhkém prostředí; Cu jádro kulaté jednodrátové (RE); počet a průřez žil 5x16mm2; vnější průměr 22,0 mm; teplota použití -40 až 90 °C; max.provoz.teplota při zkratu 250 °C; min.teplota pokládky -5 °C; splňuje požadavky na požární odolnost; barva pláště hnědá</t>
  </si>
  <si>
    <t>0 mm; teplota použití -40 až 90 °C; max.provoz.teplota při zkratu 250 °C; min.teplota pokládky -5 °C; splňuje požadavky na požární odolnost; barva pláště hnědá</t>
  </si>
  <si>
    <t>210800134R00</t>
  </si>
  <si>
    <t>Kabel CYKY 750 V 4x16 mm2 pod omítkou stropu</t>
  </si>
  <si>
    <t>210810041RT1</t>
  </si>
  <si>
    <t>Kabely silové CYKY 750 V, 2 x 1,5 mm2, pevně uloženého, včetně dodávky kabelu</t>
  </si>
  <si>
    <t>210810045RT1</t>
  </si>
  <si>
    <t>Kabely silové kabel CYKY-m 750 V, 3 x 1,5 mm2, pevně uložený včetně dodávky kabelu</t>
  </si>
  <si>
    <t>210810055RT1</t>
  </si>
  <si>
    <t>Kabely silové kabel CYKY-m 750 V, 5 x 1,5 mm2, pevně uložený včetně dodávky kabelu</t>
  </si>
  <si>
    <t>210810046RT3</t>
  </si>
  <si>
    <t>Kabely silové kabel CYKY-m 750 V, 3 x 2,5 mm2, pevně uložený včetně dodávky kabelu</t>
  </si>
  <si>
    <t>210810016RT1</t>
  </si>
  <si>
    <t>Kabely silové kabel CYKY-m 750 V, 5 x 2,5 mm2, volně uložený včetně dodávky kabelu</t>
  </si>
  <si>
    <t>210810057RT2</t>
  </si>
  <si>
    <t>Kabely silové kabel CYKY-m 750 V, 5 žil 4 až 16 mm, volně uložený včetně dodávky kabelu CYKY 5 x 6 mm2</t>
  </si>
  <si>
    <t>210800118RT3</t>
  </si>
  <si>
    <t>Kabely silové CYKY 750 V, 5 x 16 mm2, uloženého pod omítkou, včetně dodávky kabelu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</si>
  <si>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</si>
  <si>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</si>
  <si>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</si>
  <si>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210010135R00</t>
  </si>
  <si>
    <t>Chráničky a lišty trubka ochranná, materiál PE, DN do 80 mm, uložená pevně</t>
  </si>
  <si>
    <t>34571051R</t>
  </si>
  <si>
    <t>trubka ohebná, elektroinstalační; mat. PE není samozhášivý; vnější pr.= 28,5 mm; vnitřní pr.= 22,9 mm; mech.odolnost nízká; mezní hodnota zatížení 320 N/5 cm; teplot.rozsah -25 až 90 °C; stupeň hořlavosti A1; použití: pro přímé zalévání při monolitické betonáži nebo pod omítku</t>
  </si>
  <si>
    <t>hořlavosti A1; použití: pro přímé zalévání při monolitické betonáži nebo pod omítku</t>
  </si>
  <si>
    <t>210010132R00</t>
  </si>
  <si>
    <t>Chráničky a lišty trubka ochranná, materiál PE, DN do 20,5 mm, uložená pevně</t>
  </si>
  <si>
    <t>3457171110R</t>
  </si>
  <si>
    <t>příchytka typ oboustranná, kabelová; ocelový pozinkovaný plech; rozměr pro pr. kabelu 14 mm</t>
  </si>
  <si>
    <t>222261252R00</t>
  </si>
  <si>
    <t>Příchytka kabelová 7-16 mm</t>
  </si>
  <si>
    <t>3457160101R</t>
  </si>
  <si>
    <t>krabice elektroinstalační požárně odolná; mat. bezhalogenový, barva oranžová RAL2004; stupeň krytí IP 66; určeno pro rozvody pouze pro silové kabely s prokázanou funkčností při požáru; rozměry-průměr,hloubka 101 x 101 x 64 mm; průřez kabelu 1,5 - 6 mm2</t>
  </si>
  <si>
    <t>,hloubka 101 x 101 x 64 mm; průřez kabelu 1,5 - 6 mm2</t>
  </si>
  <si>
    <t>1051280619</t>
  </si>
  <si>
    <t>KRABICE BEZHALOGENOVÁ 73X45MM DUTÉ STĚNY</t>
  </si>
  <si>
    <t>210010301R00</t>
  </si>
  <si>
    <t>Montáž krabice plastové přístrojové, kruhové,  ,  ,  , bez zapojení</t>
  </si>
  <si>
    <t>345715384R</t>
  </si>
  <si>
    <t>krabice elektroinstalační do sádrokartonu tl. 12,5 mm; s víčkem; mat. PPO bezhalogenový samozhášivý; teplot.rozsah -45 až 105 °C; určeno pro rozvody s napětím 400 V a proudem max. 16 A; rozměry-průměr,hloubka pr. 108 x 50 mm</t>
  </si>
  <si>
    <t>rozměry-průměr,hloubka pr. 108 x 50 mm</t>
  </si>
  <si>
    <t>345713505R</t>
  </si>
  <si>
    <t>krabice elektroinstalační do betonu; spodek krabice; mat. PA bezhalogenový; teplot.rozsah -30 až 105 °C; určeno pro rozvody s napětím 400 V; rozměry-průměr,hloubka pr.75 x 18 mm</t>
  </si>
  <si>
    <t>345713504R</t>
  </si>
  <si>
    <t>krabice elektroinstalační do betonu; spodek krabice; mat. PP bezhalogenový; teplot.rozsah -30 až 70 °C; určeno pro rozvody s napětím 400 V; rozměry-průměr,hloubka pr.71 x 20 mm</t>
  </si>
  <si>
    <t>345715551R</t>
  </si>
  <si>
    <t>víčko ke krabici typ krabice do betonu; mat. PP bezhalogenový; rozměry-průměr,hloubka 80 x 80 x 23 mm; teplot.rozsah -25 až 105 °C</t>
  </si>
  <si>
    <t>345713503R</t>
  </si>
  <si>
    <t>krabice elektroinstalační do betonu; krabice s osazením, zapadá do víka; mat. PP bezhalogenový; teplot.rozsah -25 až 105 °C; určeno pro rozvody s napětím 400 V; rozměry-průměr,hloubka pr.69 x 50 mm</t>
  </si>
  <si>
    <t>mm</t>
  </si>
  <si>
    <t>345713556R</t>
  </si>
  <si>
    <t>příslušenství krabic vývodka pro trubky dimenze EN 25 a 32; 48 x 62 x 19 mm; fixují se na bednění společně s koncovkami; mat. PE bezhalogenový; teplot.rozsah -30 až 70 °C</t>
  </si>
  <si>
    <t>345713559R</t>
  </si>
  <si>
    <t>příslušenství krabic koncovka pro trubky dimenze EN 25; společně s vývodkami; mat. PE bezhalogenový; teplot.rozsah -30 až 70 °C</t>
  </si>
  <si>
    <t>210110041RT6</t>
  </si>
  <si>
    <t>Spínací, spouštěcí a regulační ústrojí spínač zapuštěný a polozapuštěný včetně zapojení a dodávky spínače, krytu a rámečku, jednopólový , řazení 1</t>
  </si>
  <si>
    <t>210110043RT6</t>
  </si>
  <si>
    <t>Spínací, spouštěcí a regulační ústrojí spínač zapuštěný a polozapuštěný včetně zapojení a dodávky spínače, krytu a rámečku, sériový , řazení 5</t>
  </si>
  <si>
    <t>210110045RT6</t>
  </si>
  <si>
    <t>Spínací, spouštěcí a regulační ústrojí spínač zapuštěný a polozapuštěný včetně zapojení a dodávky spínače, krytu a rámečku, střídavý, řazení 6</t>
  </si>
  <si>
    <t>210110051RT6</t>
  </si>
  <si>
    <t xml:space="preserve">Spínací, spouštěcí a regulační ústrojí ovladač zapuštěný s doutnavkou včetně dodávky strojku, doutnavky, rámečku a krytu,  ,  </t>
  </si>
  <si>
    <t>34535560R</t>
  </si>
  <si>
    <t>spínač nástěnný stiskací; jednopólový; IP 44; řazení 1; 10AX/250VAC; barva šedá</t>
  </si>
  <si>
    <t>210110021R00</t>
  </si>
  <si>
    <t>Spínací, spouštěcí a regulační ústrojí spínač nástěnný pro prostředí venkovní a mokré včetně zapojení, jednopólový , řazení 1</t>
  </si>
  <si>
    <t>345355906R</t>
  </si>
  <si>
    <t>spínače ostatní automatický se snímačem pohybu; napájení 230V/50Hz</t>
  </si>
  <si>
    <t>210150421R00</t>
  </si>
  <si>
    <t>Relé a ochrany montáž automatických relé spínacích,  , typ OZ</t>
  </si>
  <si>
    <t>210110006RT1</t>
  </si>
  <si>
    <t>Spínací, spouštěcí a regulační ústrojí spínač nástěnný pro prostředí obyčejné nebo vlhké včetně zapojení a dodávky spínače, trojpólový 16, 25 A, rařezí 3</t>
  </si>
  <si>
    <t>40561994R</t>
  </si>
  <si>
    <t>termostat prostorový pokojový; elektronický; médium plyny; napětí 230,0 V; proud 2 A; napájení síť</t>
  </si>
  <si>
    <t>210140650R00</t>
  </si>
  <si>
    <t xml:space="preserve">Ovládací, návěštní a signální přístroje termostat prostorový,  ,  </t>
  </si>
  <si>
    <t>210111011RT6</t>
  </si>
  <si>
    <t>Spínací, spouštěcí a regulační ústrojí zásuvka domovní zapuštěná včetně zapojení, provedení 2P+PE, včetně dodávky zásuvky kompletní jednonásobné s ochr.kolíkem 16A/250VAC a rámečku</t>
  </si>
  <si>
    <t>210111014RT7</t>
  </si>
  <si>
    <t>Spínací, spouštěcí a regulační ústrojí zásuvka domovní zapuštěná včetně zapojení, provedení 2x (2P+PE), včetně dodávky zásuvky kompletní,dvojnásobné s ochrannými kolíky, s clonkami s natočenou dutinou a včetně rámečku</t>
  </si>
  <si>
    <t>dutinou a včetně rámečku</t>
  </si>
  <si>
    <t>34551373R</t>
  </si>
  <si>
    <t>zásuvka jednonásobná, s víčkem, nástěnná; řazení 2P; 10 A, 48 V AC/DC, uspořádání kontaktů:K; IP 55</t>
  </si>
  <si>
    <t>210111032R00</t>
  </si>
  <si>
    <t xml:space="preserve">Spínací, spouštěcí a regulační ústrojí zásuvka domovní v krabici včetně zapojení, provedení 2P+PE, průběžné zapojení venkovní,  </t>
  </si>
  <si>
    <t>34551633R</t>
  </si>
  <si>
    <t>zásuvka s ochranným kolíkem, s clonkami, s ochranou před přepětím; řazení 2P+PE; 16 A, 250 V AC; IP 40</t>
  </si>
  <si>
    <t>210111012R00</t>
  </si>
  <si>
    <t xml:space="preserve">Spínací, spouštěcí a regulační ústrojí zásuvka domovní zapuštěná včetně zapojení, průběžné zapojení,  </t>
  </si>
  <si>
    <t>1058280619</t>
  </si>
  <si>
    <t>PŘÍSTROJ ŽALUZIOVÉHO SPÍNAČE</t>
  </si>
  <si>
    <t>41911122017</t>
  </si>
  <si>
    <t>Kryt ovladače žaluziového</t>
  </si>
  <si>
    <t>210110002R00</t>
  </si>
  <si>
    <t>D+M keramické mrazuvzdorné protiskl.dlažby 200/200, vč.spárování, silikonu atd.</t>
  </si>
  <si>
    <t>R 771-07</t>
  </si>
  <si>
    <t xml:space="preserve">D+M keramických schodovek tvaru "L" tl. 40 mm </t>
  </si>
  <si>
    <t xml:space="preserve">Včetně příp.vyrovnávací samonivel.stěrky. Výměrou je : </t>
  </si>
  <si>
    <t xml:space="preserve">plocha stupnic a podstupnic. : </t>
  </si>
  <si>
    <t>P08A : 43,88</t>
  </si>
  <si>
    <t>776401800R00</t>
  </si>
  <si>
    <t xml:space="preserve">Demontáž soklíků nebo lišt, pryžových nebo z PVC </t>
  </si>
  <si>
    <t>3,05*2+3,88</t>
  </si>
  <si>
    <t>4*2+6,19*2-0,95-0,9+0,33*2-1,5+0,5*2</t>
  </si>
  <si>
    <t>2,37*2+1,12*2-0,6-0,7</t>
  </si>
  <si>
    <t>2,37*2+4,07*2-0,9-0,95+0,64+0,7-0,6</t>
  </si>
  <si>
    <t>1,92*2+3,85*2-0,9-0,95</t>
  </si>
  <si>
    <t>5,12*2+3,85*2-1+0,35*2</t>
  </si>
  <si>
    <t>776511810R00</t>
  </si>
  <si>
    <t xml:space="preserve">Odstranění PVC a koberců lepených bez podložky </t>
  </si>
  <si>
    <t>R 776-01</t>
  </si>
  <si>
    <t xml:space="preserve">D+M čistícího zátěžového koberce </t>
  </si>
  <si>
    <t>R 777-01</t>
  </si>
  <si>
    <t xml:space="preserve">D+M PUR stěrky - systémová skladba </t>
  </si>
  <si>
    <t xml:space="preserve">Dle popisu ve skladbách podlah (penetrace, samonivel. : </t>
  </si>
  <si>
    <t xml:space="preserve">opravná přebroušená stěrka, 2x uzavírací nátěr) : </t>
  </si>
  <si>
    <t>R 777-02</t>
  </si>
  <si>
    <t>D+M PUR stěrky - systém.skladba, elektrostaticky vodivá, uzemněná</t>
  </si>
  <si>
    <t>R 781-01</t>
  </si>
  <si>
    <t>D+M keramického obkladu 100/100 včetně spárování, olištování, silikonu atd.</t>
  </si>
  <si>
    <t xml:space="preserve">obklad na novém zdivu : </t>
  </si>
  <si>
    <t>141.1 : 2,6*2,95-1,1*2,85+(2,85*2+1,1)*0,3</t>
  </si>
  <si>
    <t>144 : 0,6*0,55</t>
  </si>
  <si>
    <t>246 : 1,81*2,8-1,1*1,6+1,6*0,3*2</t>
  </si>
  <si>
    <t xml:space="preserve">obklad na betonu nebo na sádrokartonu : </t>
  </si>
  <si>
    <t>141.1 : (1,5*2+0,15+0,1)*2,95+(0,9*5+1,45)*2,6-0,8*2,1</t>
  </si>
  <si>
    <t>142,143 : (0,9*8+1,1*4+1,25*4)*2,6-0,6*2,1*4-0,8*2,1*2</t>
  </si>
  <si>
    <t>144 : 0,55*2,6</t>
  </si>
  <si>
    <t>146.1 : (1,77+2,2)*2*2,5-0,8*2,1</t>
  </si>
  <si>
    <t>149 : (1,03+2,22)*2,5</t>
  </si>
  <si>
    <t>244 : (0,35+2,6)*0,55</t>
  </si>
  <si>
    <t>245 : (2,02+0,9)*2*2,4-0,8*2,1</t>
  </si>
  <si>
    <t>246 : (2,17*2+1,81)*2,8-0,8*2,1</t>
  </si>
  <si>
    <t xml:space="preserve">obklad na stávajícím zdivu : </t>
  </si>
  <si>
    <t>149 : (1,03+2,22)*2,5-0,6*1,97</t>
  </si>
  <si>
    <t>783000001T01</t>
  </si>
  <si>
    <t>Nátěr tesařských konstrukcí proti škůdcům a proti mikroorganizmům</t>
  </si>
  <si>
    <t>(0,05+0,18)*2*110,25+(0,12+0,08)*2*1,4+(0,16+0,18)*2*18,4</t>
  </si>
  <si>
    <t>(0,14+0,12)*2*32,41+0,12*4*7,8+0,14*4*8,4</t>
  </si>
  <si>
    <t>(0,08+0,18)*2*241,16+(0,1+0,18)*2*21,3+22,85*2*1,1</t>
  </si>
  <si>
    <t>(0,05+0,03)*2*198,1*5</t>
  </si>
  <si>
    <t>R 783-01</t>
  </si>
  <si>
    <t>Nátěr dojezdu výtahové šachty odolný proti ropným produktům</t>
  </si>
  <si>
    <t>P04 : 2,07*3,05+(2,07+3,05)*2*1,38</t>
  </si>
  <si>
    <t>R 784-01</t>
  </si>
  <si>
    <t>Výmalba interiérová vč.penetrace dle popisu v PD vhodná na omítky i na sádrokarton</t>
  </si>
  <si>
    <t xml:space="preserve">Některé výměry jsou převzaté z omítek nebo z podhledů. : </t>
  </si>
  <si>
    <t>140 : (4+2,6+1,75+2,95+2,4+0,15+1,85)*3,25</t>
  </si>
  <si>
    <t>(6,85+3,7)*0,33*0,5*2+(3,25+4,6)*2,4*0,5*2+4,95*4,54*2</t>
  </si>
  <si>
    <t>34,75-2,25*2,15-2,3*2,2+4*2</t>
  </si>
  <si>
    <t>140.1 : (2,08+2,3)*2*3+2,08*2,3-2,3*2,2+(2,2*2+2,3)*1,13</t>
  </si>
  <si>
    <t>141 : (1,5*2+2,8)*2,95+(4,65*2+0,35)*2,6+2,8*(6,15+0,35)</t>
  </si>
  <si>
    <t>141.1 dle podhledu : 6,84</t>
  </si>
  <si>
    <t>144 : (1,15+6,15)*2,6+(3,9+4,61)*2,95-2,38*2,85+4</t>
  </si>
  <si>
    <t>6,15*(1,15+0,35)</t>
  </si>
  <si>
    <t>145 : (9,2+3,52)*2,95+(1,15+9,2)*2,6+9,2*(1,15+0,35)</t>
  </si>
  <si>
    <t>146 : (4,03+3,5)*2*2,5+3,86*3,5+4*3,8</t>
  </si>
  <si>
    <t>147 : 9,03+24,58+2,87+0,8*2,1</t>
  </si>
  <si>
    <t>240 : (0,85+2,25)*3,6+(2,25+0,2*2+7,41+2,3+3,01+0,5)*2,8</t>
  </si>
  <si>
    <t>(4,4+1,97)*2,8+40,8+4,39</t>
  </si>
  <si>
    <t>240.1 : 19,55+9,13+19,68+9,13+15,38+1,4*2,28</t>
  </si>
  <si>
    <t>241,242 : (3,25*2+2,55*4)*3,5+3,6*4*2,6+29,25</t>
  </si>
  <si>
    <t>243 : 3,6*2*2,6+(1,01+3,9+2,55)*3,5-2,38*3,5+4+17,42</t>
  </si>
  <si>
    <t>244 : (1,82*2+4,1)*2,8+(0,85*2+4,1)*3,6-2,67*2,15+4+10,74</t>
  </si>
  <si>
    <t>-0,55*(0,35+2,6)</t>
  </si>
  <si>
    <t>245 : (0,7+0,9)*2*0,4+2,02*0,9</t>
  </si>
  <si>
    <t>246 : (0,85+1,81)*2*0,8</t>
  </si>
  <si>
    <t>247,347 : 14,91+62,21+53,53+30,62</t>
  </si>
  <si>
    <t>340.1 : 0,29*3,9+(3,9+3)*1,16*0,5+6,65*3</t>
  </si>
  <si>
    <t>341 : (1,5+8,41)*2*3,05</t>
  </si>
  <si>
    <t>342 : (1,5+3,05)*1,6*0,5*2+(1,35*2+3,65)*3,05</t>
  </si>
  <si>
    <t>343 : (1,5+3,05)*1,6*0,5+(1,35+5,35+1,7)*3,05</t>
  </si>
  <si>
    <t>3NP dle sádrokartonu : 15,33+59,9+39,66+52,35</t>
  </si>
  <si>
    <t>dotčené prostory ve stáv. budově - předpoklad : 80</t>
  </si>
  <si>
    <t>R 784-02</t>
  </si>
  <si>
    <t xml:space="preserve">Výmalba (fas.nátěr) vhodná na sanační omítky </t>
  </si>
  <si>
    <t>R 789-01</t>
  </si>
  <si>
    <t xml:space="preserve">S02 - kompletní provedení extenz. zelené střechy </t>
  </si>
  <si>
    <t xml:space="preserve">Dle popisu ve skladbě S02 a v tech.zprávě položka : </t>
  </si>
  <si>
    <t xml:space="preserve">obsahuje : </t>
  </si>
  <si>
    <t xml:space="preserve">- vegetační substrát + rostliny : </t>
  </si>
  <si>
    <t xml:space="preserve">- filtrační rohož : </t>
  </si>
  <si>
    <t xml:space="preserve">- drenážní a akumulační prvek : </t>
  </si>
  <si>
    <t xml:space="preserve">- ochrannou geotextilii : </t>
  </si>
  <si>
    <t xml:space="preserve">- dělící a kluznou vrstvu : </t>
  </si>
  <si>
    <t xml:space="preserve">- střešní H.I.fólii s odolností proti kořínkům : </t>
  </si>
  <si>
    <t>S02 : 5,95*10,47</t>
  </si>
  <si>
    <t>R 797-01</t>
  </si>
  <si>
    <t>OS 00 - značení dveří místností číslem ze samolepící fólie</t>
  </si>
  <si>
    <t>R 797-02</t>
  </si>
  <si>
    <t xml:space="preserve">OS 01 - informační text místností 150/120 </t>
  </si>
  <si>
    <t>R 797-03</t>
  </si>
  <si>
    <t>OS 02 - informační tabule místnost - nepersonální 150/120 mm</t>
  </si>
  <si>
    <t>R 797-04</t>
  </si>
  <si>
    <t>OS 22 - informační tabulka místnosti - personální 150/210 mm</t>
  </si>
  <si>
    <t>R 797-05</t>
  </si>
  <si>
    <t>OS 05 - patrová orientační tabule (u schodiště) 500/1000 mm</t>
  </si>
  <si>
    <t>R 797-06</t>
  </si>
  <si>
    <t xml:space="preserve">OS 10 - piktogram 120/120 mm </t>
  </si>
  <si>
    <t>R 797-07</t>
  </si>
  <si>
    <t xml:space="preserve">OS 20 - piktogram hasící přístroj 120/120 mm </t>
  </si>
  <si>
    <t>R 797-08</t>
  </si>
  <si>
    <t>OS 18 - požární poplachová směrnice a evakuační plán, 2x nosič A3</t>
  </si>
  <si>
    <t>R 797-09</t>
  </si>
  <si>
    <t xml:space="preserve">Inf. a orient.systém - grafický návrh </t>
  </si>
  <si>
    <t>R 797-10</t>
  </si>
  <si>
    <t xml:space="preserve">Inf. a orient.systém - grafický manuál </t>
  </si>
  <si>
    <t>R 799-01</t>
  </si>
  <si>
    <t>D+M přenosného hasícího přístroje práškového (typ 21A)</t>
  </si>
  <si>
    <t>R 799-02</t>
  </si>
  <si>
    <t>D+M přenosného hasícího přístroje práškového (typ 34A)</t>
  </si>
  <si>
    <t>R 799-03</t>
  </si>
  <si>
    <t>D+M přenosného hasícího přístroje práškového (typ 55B)</t>
  </si>
  <si>
    <t>979011111R00</t>
  </si>
  <si>
    <t xml:space="preserve">Svislá doprava suti a vybour. hmot za 2.NP a 1.PP </t>
  </si>
  <si>
    <t>POL1_9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</si>
  <si>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</si>
  <si>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</si>
  <si>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</si>
  <si>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</si>
  <si>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</si>
  <si>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</si>
  <si>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</si>
  <si>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</si>
  <si>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</si>
  <si>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</si>
  <si>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979990001V01</t>
  </si>
  <si>
    <t>Poplatek za skládku stavební suti Průměrná cena</t>
  </si>
  <si>
    <t>SUM</t>
  </si>
  <si>
    <t>END</t>
  </si>
  <si>
    <t>139711101R00</t>
  </si>
  <si>
    <t>Vykopávka v uzavřených prostorách v hornině 1-4</t>
  </si>
  <si>
    <t>POL1_</t>
  </si>
  <si>
    <t>1,0*23,5*0,6</t>
  </si>
  <si>
    <t>1,0*9,1*1,0</t>
  </si>
  <si>
    <t>1,0*6,8*1,1</t>
  </si>
  <si>
    <t>1,0*6,0*1,4</t>
  </si>
  <si>
    <t>132201209R00</t>
  </si>
  <si>
    <t>Příplatek za lepivost - hloubení rýh 200cm v hor.3</t>
  </si>
  <si>
    <t>50% : 39,08*0,5</t>
  </si>
  <si>
    <t>151101101R00</t>
  </si>
  <si>
    <t>Zřízení pažení a rozepření stěn rýh příložné  pro jakoukoliv mezerovitost, hloubky do 2 m</t>
  </si>
  <si>
    <t>2*6,0*1,4</t>
  </si>
  <si>
    <t>151101111R00</t>
  </si>
  <si>
    <t>Odstranění pažení a rozepření rýh příložné , hloubky do 2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</si>
  <si>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</si>
  <si>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</si>
  <si>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</si>
  <si>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</si>
  <si>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162201203R00</t>
  </si>
  <si>
    <t>Vodorovné přemístění výkopku nošením z horniny 1 až 4, kolečkem, na vzdálenost do 10 m</t>
  </si>
  <si>
    <t>Odkaz na mn. položky pořadí 9 : 15,97000</t>
  </si>
  <si>
    <t>162201210R00</t>
  </si>
  <si>
    <t>Vodorovné přemístění výkopku nošením příplatek za každých dalších 10 m_x000D_
 z horniny 1 až 4, kolečkem</t>
  </si>
  <si>
    <t>Vodorovné přemístění výkopku z horniny 1 až 4, na vzdálenost přes 9 000  do 10 000 m</t>
  </si>
  <si>
    <t>Vyhloubeno : 30,08</t>
  </si>
  <si>
    <t>Zásyp : -14,11</t>
  </si>
  <si>
    <t>Vodorovné přemístění výkopku příplatek k ceně za každých dalších i započatých 1 000 m přes 10 000 m_x000D_
 z horniny 1 až 4</t>
  </si>
  <si>
    <t>+5km : 15,97*5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</si>
  <si>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</si>
  <si>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</si>
  <si>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</si>
  <si>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</si>
  <si>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</si>
  <si>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</si>
  <si>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</si>
  <si>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POP</t>
  </si>
  <si>
    <t>1,0*23,5*(0,6-0,45-0,1)</t>
  </si>
  <si>
    <t>1,0*9,1*(1,0-0,45-0,1)</t>
  </si>
  <si>
    <t>1,0*6,8*(1,1-0,45-0,1)</t>
  </si>
  <si>
    <t>1,0*6,0*(1,4-0,45-0,1)</t>
  </si>
  <si>
    <t>175101101RT2</t>
  </si>
  <si>
    <t>Obsyp potrubí bez prohození sypaniny, s dodáním štěrkopísku frakce 0 - 22 mm</t>
  </si>
  <si>
    <t>1,0*23,5*0,45</t>
  </si>
  <si>
    <t>1,0*9,1*0,45</t>
  </si>
  <si>
    <t>1,0*6,8*0,45</t>
  </si>
  <si>
    <t>1,0*6,0*0,45</t>
  </si>
  <si>
    <t>199000002R00</t>
  </si>
  <si>
    <t>Poplatky za skládku horniny 1- 4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</si>
  <si>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</si>
  <si>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</si>
  <si>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</si>
  <si>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55347602R</t>
  </si>
  <si>
    <t>dvířka revizní materiál kov; š = 200,0 mm; h = 200,0 mm; povrch pozink; zámek čtyřhran se zářezem na šroubovák</t>
  </si>
  <si>
    <t>POL3_</t>
  </si>
  <si>
    <t>55347609R</t>
  </si>
  <si>
    <t>dvířka revizní materiál kov; š = 500,0 mm; h = 500,0 mm; povrch pozink; zámek čtyřhran se zářezem na šroubovák</t>
  </si>
  <si>
    <t>725989101R00</t>
  </si>
  <si>
    <t>Dvířka kovových i plastových</t>
  </si>
  <si>
    <t>2834901015</t>
  </si>
  <si>
    <t>Dvířka revizní plná  rozměr 150x150 mm</t>
  </si>
  <si>
    <t>2834906415</t>
  </si>
  <si>
    <t>Mřížka větrací PS kulatá 150/150 mm se síťkou bílá, RR 140 S</t>
  </si>
  <si>
    <t>451572111R00</t>
  </si>
  <si>
    <t>Lože pod potrubí, stoky a drobné objekty z kameniva drobného těženého 0÷4 mm</t>
  </si>
  <si>
    <t>1,0*23,5*0,1</t>
  </si>
  <si>
    <t>1,0*9,1*0,1</t>
  </si>
  <si>
    <t>1,0*6,8*0,1</t>
  </si>
  <si>
    <t>1,0*6,0*0,1</t>
  </si>
  <si>
    <t>612403386R00</t>
  </si>
  <si>
    <t>Hrubá výplň rýh ve stěnách, jakoukoliv maltou maltou ze suchých směsí_x000D_
 100 x 100 mm</t>
  </si>
  <si>
    <t>612403388R00</t>
  </si>
  <si>
    <t>Hrubá výplň rýh ve stěnách, jakoukoliv maltou maltou ze suchých směsí_x000D_
 150 x 150 mm</t>
  </si>
  <si>
    <t>630300010RAA</t>
  </si>
  <si>
    <t>Výměna podlahy betonové vybourání dlažby a podkladního betonu, zřízení nové podlahy s keramickou dlažbou</t>
  </si>
  <si>
    <t>POL2_</t>
  </si>
  <si>
    <t>Vybourání dlažeb z dlaždic kameninových, cementových, teracových, čedičových nebo keramických tloušťky do 10 mm s jakoukoliv výplní spár, odstranění podkladů pod dlažby tloušťky 150 mm, vnitrostaveništní přesunu, svislé přemístění do výše jednoho podlaží, odvoz na skládku do 10 km, zřízení nové podlahy ve skladbě:</t>
  </si>
  <si>
    <t>- mazanina z betonu C 12/15 s poprášením cementem</t>
  </si>
  <si>
    <t xml:space="preserve">  a přehlazením ocelovým hladítkem                            80 mm</t>
  </si>
  <si>
    <t>- penetrační nátěr jednonásobný</t>
  </si>
  <si>
    <t>- Bitagit natavený</t>
  </si>
  <si>
    <t>- dlažba keramická</t>
  </si>
  <si>
    <t>Položka neobsahuje poplatek za skládku pro vybouranou suť.</t>
  </si>
  <si>
    <t>6,0*2,0</t>
  </si>
  <si>
    <t>630900020RAC</t>
  </si>
  <si>
    <t>Bourání podlahových konstrukcí vybourání betonové mazaniny, tloušťka 15 cm</t>
  </si>
  <si>
    <t>Vybourání betonových podkladů pod dlažby nebo mazanin tloušťky 150 mm. Svislé přemístění do výše jednoho podlaží a odvoz na skládku do 10 km.</t>
  </si>
  <si>
    <t>631320024RAB</t>
  </si>
  <si>
    <t>Mazanina vyztužená sítí z betonu C 12/15, tloušťky 150 mm, síť - drát 6,0 mm, oka 100/100 mm</t>
  </si>
  <si>
    <t>971024481R00</t>
  </si>
  <si>
    <t>Vybourání otvorů ve zdivu kamenném a smíšeném ve zdivu kamenném na jakoukoliv maltu vápenou nebo vápenocementovou, plochy do 0,25 m2, tloušťky do 900 mm</t>
  </si>
  <si>
    <t>prostup základem : 2</t>
  </si>
  <si>
    <t>971033381R00</t>
  </si>
  <si>
    <t>Vysekání rýh v jakémkoliv zdivu cihelném z jakýchkoliv cihel pálených_x000D_
 na jakoukoliv maltu vápenou nebo vápenocementovou, plochy do 0,09 m2, tloušťky do 900 mm</t>
  </si>
  <si>
    <t>Včetně pomocného lešení o výšce podlahy do 1900 mm a pro zatížení do 1,5 kPa  (150 kg/m2).</t>
  </si>
  <si>
    <t>972021291R00</t>
  </si>
  <si>
    <t>Vybourání otvorů v klenbách z kamene plochy do 0,09 m2</t>
  </si>
  <si>
    <t>974031153R00</t>
  </si>
  <si>
    <t>Vysekání rýh v jakémkoliv zdivu cihelném v ploše_x000D_
 do hloubky 100 mm, šířky do 100 mm</t>
  </si>
  <si>
    <t>974031155R00</t>
  </si>
  <si>
    <t>Vysekání rýh v jakémkoliv zdivu cihelném v ploše_x000D_
 do hloubky 100 mm, šířky do 200 mm</t>
  </si>
  <si>
    <t>974031164R00</t>
  </si>
  <si>
    <t>Vysekání rýh v jakémkoliv zdivu cihelném v ploše_x000D_
 do hloubky 150 mm, šířky do 150 mm</t>
  </si>
  <si>
    <t>979981101R00</t>
  </si>
  <si>
    <t>Odvoz a likvidace suti bez příměsí - kontejnerem do 3 t</t>
  </si>
  <si>
    <t>713571115R00</t>
  </si>
  <si>
    <t>Požárně ochranná manžeta EI 90, D 110 mm</t>
  </si>
  <si>
    <t>Montáž manžety ke stěně nebo stropu pomocí rozpěrné hmoždinky se šroubem. Cena obsahuje i dodávku manžety a spojovacích prostředků.</t>
  </si>
  <si>
    <t>721176101R00</t>
  </si>
  <si>
    <t>Potrubí HT připojovací vnější průměr D 32 mm, tloušťka stěny 1,8 mm, DN 30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</si>
  <si>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</si>
  <si>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</si>
  <si>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</si>
  <si>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</si>
  <si>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</si>
  <si>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</si>
  <si>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</si>
  <si>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</si>
  <si>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</si>
  <si>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</si>
  <si>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Odpadní : 34,5</t>
  </si>
  <si>
    <t>Větrací : 10,5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</si>
  <si>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</si>
  <si>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</si>
  <si>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</si>
  <si>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</si>
  <si>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721194103R00</t>
  </si>
  <si>
    <t>Zřízení přípojek na potrubí D 32 mm, materiál ve specifikaci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</si>
  <si>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</si>
  <si>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</si>
  <si>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</si>
  <si>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</si>
  <si>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</si>
  <si>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</si>
  <si>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</si>
  <si>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</si>
  <si>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721223427PR</t>
  </si>
  <si>
    <t>Vpusť podlahová se zápachovou uzávěrkou s vodorovným odtokem, zápachový uzávěr funkční i pří vyschnutí, mřížka nerez 115 x 115 mm D 40/50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</si>
  <si>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</si>
  <si>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</si>
  <si>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721273170R00</t>
  </si>
  <si>
    <t>Ventilační hlavice D 40 mm, přivzdušňovací ventil s T-kusem D 40 x 6/4", mat. PP,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</si>
  <si>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</si>
  <si>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</si>
  <si>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</si>
  <si>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</si>
  <si>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27,5+18,5+9,0+4,5+45,0+2,0+49,5</t>
  </si>
  <si>
    <t>725859102R00</t>
  </si>
  <si>
    <t>Montáž ventilu odpadního přes D 32 mm do D 50 mm</t>
  </si>
  <si>
    <t>28654741R</t>
  </si>
  <si>
    <t>sifon kondenzační; PP; DN40 x 5/4" příp. d 12-18mm; odpad vodorovný; vodní zápach. uzávěrka, čisticí vložka, mechanický zápach. uzávěr</t>
  </si>
  <si>
    <t>28615443.AR</t>
  </si>
  <si>
    <t>kus čisticí DN 100,0 mm</t>
  </si>
  <si>
    <t>55161630R</t>
  </si>
  <si>
    <t>sifon podomítkový, pračkový; plast; 40/50; nerez krytka</t>
  </si>
  <si>
    <t>998721102R00</t>
  </si>
  <si>
    <t>Přesun hmot pro vnitřní kanalizaci v objektech výšky do 12 m</t>
  </si>
  <si>
    <t>722130235R00</t>
  </si>
  <si>
    <t>Potrubí z ocelových trubek závitových pozinkovaných DN 40, svařovaných 11 343,  , včetně dodávky materiálu</t>
  </si>
  <si>
    <t>Potrubí včetně tvarovek a zednických výpomocí.</t>
  </si>
  <si>
    <t>722131935R00</t>
  </si>
  <si>
    <t>Opravy vodovodního potrubí závitového propojení dosavadního potrubí, DN 40</t>
  </si>
  <si>
    <t>722172631R00</t>
  </si>
  <si>
    <t>Potrubí z plastických hmot polypropylenové potrubí PP-R, D 20 mm, s 3,4 mm, PN 20, polyfúzně, svařované, bez zednických výpomocí</t>
  </si>
  <si>
    <t>Potrubí včetně tvarovek bez zednických výpomocí.</t>
  </si>
  <si>
    <t>Včetně pomocného lešení o výšce podlahy do 1900 mm a pro zatížení do 1,5 kPa.</t>
  </si>
  <si>
    <t>SV : 19,5</t>
  </si>
  <si>
    <t>TV : 25,0</t>
  </si>
  <si>
    <t>C : 61,5</t>
  </si>
  <si>
    <t>722172632R00</t>
  </si>
  <si>
    <t>Potrubí z plastických hmot polypropylenové potrubí PP-R, D 25 mm, s 4,2 mm, PN 20, polyfúzně svařované, bez zednických výpomocí</t>
  </si>
  <si>
    <t>SV : 38,5</t>
  </si>
  <si>
    <t>TV : 30,0</t>
  </si>
  <si>
    <t>722172633R00</t>
  </si>
  <si>
    <t>Potrubí z plastických hmot polypropylenové potrubí PP-R, D 32 mm, s 5,4 mm, PN 20, polyfúzně svařované, bez zednických výpomocí</t>
  </si>
  <si>
    <t>SV : 20,5</t>
  </si>
  <si>
    <t>TV : 24,0</t>
  </si>
  <si>
    <t>722172634R00</t>
  </si>
  <si>
    <t>Potrubí z plastických hmot polypropylenové potrubí PP-R, D 40 mm, s 6,7 mm, PN 20, polyfúzně svařované, bez zednických výpomocí</t>
  </si>
  <si>
    <t>SV : 39,0</t>
  </si>
  <si>
    <t>TV : 31,5</t>
  </si>
  <si>
    <t>722172635R00</t>
  </si>
  <si>
    <t>Potrubí z plastických hmot polypropylenové potrubí PP-R, D 50 mm, s 8,3 mm, PN 20, polyfúzně svařované, bez zednických výpomocí</t>
  </si>
  <si>
    <t>SV : 10,0</t>
  </si>
  <si>
    <t>722181213RT8</t>
  </si>
  <si>
    <t>Izolace vodovodního potrubí návleková z trubic z pěnového polyetylenu, tloušťka stěny 13 mm, d 25 mm</t>
  </si>
  <si>
    <t>V položce je kalkulována dodávka izolační trubice, spon a lepicí pásky.</t>
  </si>
  <si>
    <t>722181213RU1</t>
  </si>
  <si>
    <t>Izolace vodovodního potrubí návleková z trubic z pěnového polyetylenu, tloušťka stěny 13 mm, d 32 mm</t>
  </si>
  <si>
    <t>722181213RV9</t>
  </si>
  <si>
    <t>Izolace vodovodního potrubí návleková z trubic z pěnového polyetylenu, tloušťka stěny 13 mm, d 40 mm</t>
  </si>
  <si>
    <t>722181213RW4</t>
  </si>
  <si>
    <t>Izolace vodovodního potrubí návleková z trubic z pěnového polyetylenu, tloušťka stěny 13 mm, d 48 mm</t>
  </si>
  <si>
    <t>722181213RW6</t>
  </si>
  <si>
    <t>Izolace vodovodního potrubí návleková z trubic z pěnového polyetylenu, tloušťka stěny 13 mm, d 50 mm</t>
  </si>
  <si>
    <t>722181213RZ6</t>
  </si>
  <si>
    <t>Izolace vodovodního potrubí návleková z trubic z pěnového polyetylenu, tloušťka stěny 13 mm, d 20 mm</t>
  </si>
  <si>
    <t>722181215RT8</t>
  </si>
  <si>
    <t>Izolace vodovodního potrubí návleková z trubic z pěnového polyetylenu, tloušťka stěny 25 mm, d 25 mm</t>
  </si>
  <si>
    <t>722181215RZ6</t>
  </si>
  <si>
    <t>Izolace vodovodního potrubí návleková z trubic z pěnového polyetylenu, tloušťka stěny 25 mm, d 20 mm</t>
  </si>
  <si>
    <t>722182004RT2</t>
  </si>
  <si>
    <t>Montáž tepelné izolace potrubí samolepicí spoj a příčné stažení páskou, přes DN 25 do DN 40</t>
  </si>
  <si>
    <t>31,5+24,0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</si>
  <si>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</si>
  <si>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</si>
  <si>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631433204R</t>
  </si>
  <si>
    <t>pouzdro potrubní minerální vlákno; povrchová úprava Al fólie; vnitřní průměr 42,0 mm; tl. izolace 30,0 mm; provozní teplota  do 200 °C; tepelná vodivost (10°C) 0,0330 W/mK; tepelná vodivost (40°C) 0,037 W/mK; tepelná vodivost (50°C) 0,039 W/mK</t>
  </si>
  <si>
    <t>722190401R00</t>
  </si>
  <si>
    <t>Vyvedení a upevnění výpustek DN 15</t>
  </si>
  <si>
    <t>722190402R00</t>
  </si>
  <si>
    <t>Vyvedení a upevnění výpustek DN 20</t>
  </si>
  <si>
    <t>722224111R00</t>
  </si>
  <si>
    <t>Kohout kulový, vypouštěcí a napouštěcí, vnější závit, mosazný, DN 15, PN 10, včetně dodávky materiálu</t>
  </si>
  <si>
    <t>722224212R00</t>
  </si>
  <si>
    <t>Ventil mrazuvzdorný, DN 20, včetně dodávky</t>
  </si>
  <si>
    <t>722001R</t>
  </si>
  <si>
    <t>Ochranná jednotka BA 1/2, dodávka + montáž</t>
  </si>
  <si>
    <t>5513805001R</t>
  </si>
  <si>
    <t>ventil regulační, do cirkulace, pro TUV; šikmý; kvs 0,45; DN 15 mm; vnitřní závit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</si>
  <si>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</si>
  <si>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</si>
  <si>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</si>
  <si>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</si>
  <si>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</si>
  <si>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</si>
  <si>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</si>
  <si>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</si>
  <si>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</si>
  <si>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</si>
  <si>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</si>
  <si>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</si>
  <si>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722237134R00</t>
  </si>
  <si>
    <t>Kohout kulový s vypouštěním, mosazný, vnitřní-vnitřní závit, DN 32, PN 35, včetně dodávky materiálu</t>
  </si>
  <si>
    <t>722236521R00</t>
  </si>
  <si>
    <t>Filtr vodovodní, mosazný, vnitřní-vnitřní závit , DN 15, PN 16, včetně dodávky materiálu</t>
  </si>
  <si>
    <t>722237661R00</t>
  </si>
  <si>
    <t>Klapka vodovodní, zpětná, vodorovná, mosazná, vnitřní-vnitřní závit, DN 15, PN 16, včetně dodávky materiálu</t>
  </si>
  <si>
    <t>722237664R00</t>
  </si>
  <si>
    <t>Klapka vodovodní, zpětná, vodorovná, mosazná, vnitřní-vnitřní závit, DN 32, PN 12, včetně dodávky materiálu</t>
  </si>
  <si>
    <t>722265215R10</t>
  </si>
  <si>
    <t>domovní vodoměr DN 32x260mm, Qn 10,0</t>
  </si>
  <si>
    <t>722280106R00</t>
  </si>
  <si>
    <t>Tlakové zkoušky vodovodního potrubí do DN 32</t>
  </si>
  <si>
    <t>Včetně dodávky vody, uzavření a zabezpečení konců potrubí.</t>
  </si>
  <si>
    <t>106+68,5+44,5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</si>
  <si>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</si>
  <si>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</si>
  <si>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</si>
  <si>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</si>
  <si>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</si>
  <si>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</si>
  <si>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</si>
  <si>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</si>
  <si>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Včetně dodání desinfekčního prostředku.</t>
  </si>
  <si>
    <t>106+68,5+44,5+70,5+10+75</t>
  </si>
  <si>
    <t>998722102R00</t>
  </si>
  <si>
    <t>Přesun hmot pro vnitřní vodovod v objektech výšky do 12 m</t>
  </si>
  <si>
    <t>724231125R00</t>
  </si>
  <si>
    <t>Příslušenství domovních vodáren měřící_x000D_
 manometr (tlakoměr)_x000D_
 vodotěsný  B 3382 V, D100</t>
  </si>
  <si>
    <t>soubor</t>
  </si>
  <si>
    <t>732429111R00</t>
  </si>
  <si>
    <t>Čerpadla teplovodní Montáž čerpadel teplovodních oběhových spirálních DN 25</t>
  </si>
  <si>
    <t>732421312NER</t>
  </si>
  <si>
    <t>Čerpadlo oběhové</t>
  </si>
  <si>
    <t>998724101R00</t>
  </si>
  <si>
    <t>Přesun hmot pro strojní vybavení v objektech výšky do 6 m</t>
  </si>
  <si>
    <t>725119306R00</t>
  </si>
  <si>
    <t>Klozetové mísy montáž  závěsné</t>
  </si>
  <si>
    <t>642400531R</t>
  </si>
  <si>
    <t>mísa klozetová diturvit závěsná; h = 360 mm; š = 360 mm; hl. 510 mm; splach. hluboké; bílá</t>
  </si>
  <si>
    <t>64240056R</t>
  </si>
  <si>
    <t>mísa klozetová diturvit závěsná, zdravotní; h = 365 mm; š = 360 mm; hl. 700 mm; splach. hluboké; bílá</t>
  </si>
  <si>
    <t>55167413R</t>
  </si>
  <si>
    <t>sedátko klozetové oválné; s poklopem; duroplast; bílé; úchyty kovové; instalace zdola</t>
  </si>
  <si>
    <t>55167408R</t>
  </si>
  <si>
    <t>sedátko klozetové zdravotní; s poklopem; duroplast; antibakteriální; bílé; úchyty zpevněné, kovové</t>
  </si>
  <si>
    <t>725219401R00</t>
  </si>
  <si>
    <t>Umyvadlo montáž na šrouby do zdiva</t>
  </si>
  <si>
    <t>64214361R</t>
  </si>
  <si>
    <t>umyvadlo š = 600 mm; hl. 490 mm; diturvit; s otvorem pro baterii; s přepadem; bílá; uchycení šrouby</t>
  </si>
  <si>
    <t>64214484R</t>
  </si>
  <si>
    <t>umyvadlo š = 640 mm; hl. 550 mm; diturvit; zdravotní; s otvorem pro baterii; bílá</t>
  </si>
  <si>
    <t>725249103R00</t>
  </si>
  <si>
    <t xml:space="preserve">Montáž sprchového koutu  </t>
  </si>
  <si>
    <t>55428083.AS</t>
  </si>
  <si>
    <t>ONE sprchové dveře skládací 900 mm, levé, čiré sklo</t>
  </si>
  <si>
    <t>725319101R00</t>
  </si>
  <si>
    <t>Montáž dřezu jednoduchého</t>
  </si>
  <si>
    <t>55162324.AR</t>
  </si>
  <si>
    <t>uzávěrka zápachová DN 40 x 6/4"; pro dřezy; PP; příslušenství stavitelný kulový kloub</t>
  </si>
  <si>
    <t>725339101R00</t>
  </si>
  <si>
    <t>Montáž výlevky diturvitové, bez nádrže a armatur</t>
  </si>
  <si>
    <t>64271102R</t>
  </si>
  <si>
    <t>výlevka závěsná; keramika; bílá; h = 450 mm; š = 425 mm; hl. 500 mm; mřížka plastová; průměr odpadu 102 mm</t>
  </si>
  <si>
    <t>725530152R00</t>
  </si>
  <si>
    <t>Ventil pojistný DN 15, včetně dodávky materiálu</t>
  </si>
  <si>
    <t>725814103R00</t>
  </si>
  <si>
    <t>Ventil  rohový, mosazný, bez matky, DN 15 x DN 10, včetně dodávky materiálu</t>
  </si>
  <si>
    <t>(7+2+2)*2</t>
  </si>
  <si>
    <t>725814122R00</t>
  </si>
  <si>
    <t>Ventil  pračkový, mosazný, se zpětnou klapkou, DN 15 x DN 20, včetně dodávky materiálu</t>
  </si>
  <si>
    <t>725829201R00</t>
  </si>
  <si>
    <t>Montáž baterií umyvadlových a dřezových umyvadlové a dřezové nástěnné chromové</t>
  </si>
  <si>
    <t>55145013R</t>
  </si>
  <si>
    <t>baterie dřezová nástěnná; výtok spodní; rozteč 130 až 170 mm; ovládání pákové; povrch chrom; ramínko ploché ústí, otočné; 200 mm</t>
  </si>
  <si>
    <t>Výlevka : 1</t>
  </si>
  <si>
    <t>725829301R00</t>
  </si>
  <si>
    <t>Montáž baterií umyvadlových a dřezových umyvadlové a dřezové stojánkové</t>
  </si>
  <si>
    <t>551450004R</t>
  </si>
  <si>
    <t>baterie umyvadlová směšovací; stojánková; ovládání pákové, s otevíráním odpadu; povrch chrom; v. výtoku 45 mm</t>
  </si>
  <si>
    <t>725849200R00</t>
  </si>
  <si>
    <t>Montáž baterie sprchové nastavitelná výška</t>
  </si>
  <si>
    <t>551450090R</t>
  </si>
  <si>
    <t>baterie sprchová nástěnná; rozteč 130 až 170 mm; ovládání pákové; povrch chrom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</si>
  <si>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</si>
  <si>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</si>
  <si>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</si>
  <si>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</si>
  <si>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725980121R00</t>
  </si>
  <si>
    <t>Dvířka z plastu, 150 x 150 mm, včetně dodávky materiálu</t>
  </si>
  <si>
    <t>725980122PRF</t>
  </si>
  <si>
    <t>z plastu, 150 x 150 mm , perforovaná</t>
  </si>
  <si>
    <t>998725102R00</t>
  </si>
  <si>
    <t>Přesun hmot pro zařizovací předměty v objektech výšky do 12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</si>
  <si>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</si>
  <si>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</si>
  <si>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</si>
  <si>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</si>
  <si>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</si>
  <si>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726211367R00</t>
  </si>
  <si>
    <t>Výlevka montážní prvek pro výlevku, pro nástěnnou armaturu, pro instalaci suchým procesem do lehkých sádrokartonových příček nebo k instalaci před masivní stěnu, včetně 2 nástěnek DN 15, stavební výška 130 cm, včetně dodávky materiálu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</si>
  <si>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</si>
  <si>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</si>
  <si>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</si>
  <si>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</si>
  <si>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767995101R00</t>
  </si>
  <si>
    <t>Výroba a montáž atypických kovovových doplňků staveb hmotnosti do 5 kg</t>
  </si>
  <si>
    <t>55399999R</t>
  </si>
  <si>
    <t>výrobek kovový</t>
  </si>
  <si>
    <t>722182011T00</t>
  </si>
  <si>
    <t>Podpůrný žlab pro potrubí D20</t>
  </si>
  <si>
    <t>722182012T00</t>
  </si>
  <si>
    <t>Podpůrný žlab pro potrubí D25</t>
  </si>
  <si>
    <t>722182013T00</t>
  </si>
  <si>
    <t>Podpůrný žlab pro potrubí D32</t>
  </si>
  <si>
    <t>722182014T00</t>
  </si>
  <si>
    <t>Podpůrný žlab pro potrubí D40</t>
  </si>
  <si>
    <t>998767102R00</t>
  </si>
  <si>
    <t>Přesun hmot pro kovové stavební doplňk. konstrukce v objektech výšky do 12 m</t>
  </si>
  <si>
    <t>00411 R</t>
  </si>
  <si>
    <t>Přípravné a průzkumné služby či práce</t>
  </si>
  <si>
    <t>Soubor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</si>
  <si>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</si>
  <si>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</si>
  <si>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</si>
  <si>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</si>
  <si>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</si>
  <si>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</si>
  <si>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</si>
  <si>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</si>
  <si>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</si>
  <si>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</si>
  <si>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</si>
  <si>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hyg.rozbor vody : 1</t>
  </si>
  <si>
    <t>132201210R00</t>
  </si>
  <si>
    <t xml:space="preserve">Hloubení rýh šířky přes 60 do 200 cm do 50 m3, v hornině 3, hloubení strojně </t>
  </si>
  <si>
    <t>0,9*28,7*1,1</t>
  </si>
  <si>
    <t>0,9*7,4*1,3</t>
  </si>
  <si>
    <t>0,9*3,0*1,4</t>
  </si>
  <si>
    <t>132201219R00</t>
  </si>
  <si>
    <t xml:space="preserve">Hloubení rýh šířky přes 60 do 200 cm příplatek za lepivost, v hornině 3,  </t>
  </si>
  <si>
    <t>50% : 40,851*0,5</t>
  </si>
  <si>
    <t>2*7,4*1,3</t>
  </si>
  <si>
    <t>2*3,0*1,4</t>
  </si>
  <si>
    <t>Vyhloubeno : 40,851</t>
  </si>
  <si>
    <t>Zásyp : -21,4965</t>
  </si>
  <si>
    <t>+5km : 19,3545*5</t>
  </si>
  <si>
    <t>0,9*28,7*(1,1-0,45-0,1)</t>
  </si>
  <si>
    <t>0,9*7,4*(1,3-0,45-0,1)</t>
  </si>
  <si>
    <t>0,9*3,0*(1,4-0,45-0,1)</t>
  </si>
  <si>
    <t>0,9*28,7*0,45</t>
  </si>
  <si>
    <t>0,9*7,4*0,45</t>
  </si>
  <si>
    <t>0,9*3,0*0,45</t>
  </si>
  <si>
    <t>0,9*28,7*0,1</t>
  </si>
  <si>
    <t>0,9*7,4*0,1</t>
  </si>
  <si>
    <t>0,9*3,0*0,1</t>
  </si>
  <si>
    <t>871313121R00</t>
  </si>
  <si>
    <t>Montáž potrubí z trub z plastů těsněných gumovým kroužkem  DN 150 mm</t>
  </si>
  <si>
    <t>44,0+3,5</t>
  </si>
  <si>
    <t>877313123R00</t>
  </si>
  <si>
    <t>Montáž tvarovek na potrubí z trub z plastů těsněných gumovým kroužkem jednoosých DN 150 mm</t>
  </si>
  <si>
    <t>877353121R00</t>
  </si>
  <si>
    <t>Montáž tvarovek na potrubí z trub z plastů těsněných gumovým kroužkem odbočných DN 200 mm</t>
  </si>
  <si>
    <t>28611146.AR</t>
  </si>
  <si>
    <t>trubka plastová kanalizační PVC; hladká, s hrdlem; Sn 4 kN/m2; D = 125,0 mm; s = 3,20 mm; l = 1000,0 mm</t>
  </si>
  <si>
    <t>+3% : 5*1,03</t>
  </si>
  <si>
    <t>28611148.AR</t>
  </si>
  <si>
    <t>trubka plastová kanalizační PVC; hladká, s hrdlem; Sn 4 kN/m2; D = 125,0 mm; s = 3,20 mm; l = 3000,0 mm</t>
  </si>
  <si>
    <t>+3% : 13*1,03</t>
  </si>
  <si>
    <t>28611150.AR</t>
  </si>
  <si>
    <t>trubka plastová kanalizační PVC; hladká, s hrdlem; Sn 4 kN/m2; D = 160,0 mm; s = 4,00 mm; l = 500,0 mm</t>
  </si>
  <si>
    <t>+3% : 1*1,03</t>
  </si>
  <si>
    <t>28611153.AR</t>
  </si>
  <si>
    <t>trubka plastová kanalizační PVC; hladká, s hrdlem; Sn 4 kN/m2; D = 160,0 mm; s = 4,00 mm; l = 3000,0 mm</t>
  </si>
  <si>
    <t>28651655.AR</t>
  </si>
  <si>
    <t>koleno PVC; 15,0 °; D = 125,0 mm; s 1 hrdlem</t>
  </si>
  <si>
    <t>+1,5% : 5*1,015</t>
  </si>
  <si>
    <t>28651656.AR</t>
  </si>
  <si>
    <t>koleno PVC; 30,0 °; D = 125,0 mm; s 1 hrdlem</t>
  </si>
  <si>
    <t>28651657.AR</t>
  </si>
  <si>
    <t>koleno PVC; 45,0 °; D = 125,0 mm; s 1 hrdlem</t>
  </si>
  <si>
    <t>+1,5% : 10*1,015</t>
  </si>
  <si>
    <t>28651660.AR</t>
  </si>
  <si>
    <t>koleno PVC; 15,0 °; D = 160,0 mm; s 1 hrdlem</t>
  </si>
  <si>
    <t>28651702.AR</t>
  </si>
  <si>
    <t>odbočka PVC; 45,0 °; d1 = 125 mm; d2 = 125 mm; l = 320 mm; hladká, hrdlovaná; DN 125,0 mm; DN2 125 mm</t>
  </si>
  <si>
    <t>28651704.AR</t>
  </si>
  <si>
    <t>odbočka PVC; 45,0 °; d1 = 160 mm; d2 = 125 mm; l = 360 mm; hladká, hrdlovaná; DN 150,0 mm; DN2 125 mm</t>
  </si>
  <si>
    <t>721110907R00</t>
  </si>
  <si>
    <t>Opravy odpadního potrubí kameninového vsazení odbočky do potrubí, DN 150</t>
  </si>
  <si>
    <t>721110917R00</t>
  </si>
  <si>
    <t>Opravy odpadního potrubí kameninového propojení dosavadního potrubí , DN 150</t>
  </si>
  <si>
    <t>721170966R00</t>
  </si>
  <si>
    <t>Opravy odpadního potrubí novodurového propojení dosavadního potrubí PVC, D 140 mm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</si>
  <si>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</si>
  <si>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</si>
  <si>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materiálu</t>
  </si>
  <si>
    <t>892571111R00</t>
  </si>
  <si>
    <t>Zkoušky těsnosti kanalizačního potrubí zkouška těsnosti kanalizačního potrubí vodou_x000D_
 do DN 200 mm</t>
  </si>
  <si>
    <t>892573111R00</t>
  </si>
  <si>
    <t>Zkoušky těsnosti kanalizačního potrubí zabezpečení konců kanalizačního potrubí při tlakových zkouškách vodou_x000D_
 do DN 200 mm</t>
  </si>
  <si>
    <t>úsek</t>
  </si>
  <si>
    <t>894432112R00</t>
  </si>
  <si>
    <t>Osazení plastových šachet revizních průměr 425 mm</t>
  </si>
  <si>
    <t>894431211RAA</t>
  </si>
  <si>
    <t>Šachty plastové plastové šachty z dílců D 400 mm, dno přímé, D 110 mm, délka šachtové roury 1,50 m, poklop litina 12,5 t</t>
  </si>
  <si>
    <t>998276101R00</t>
  </si>
  <si>
    <t>Přesun hmot pro trubní vedení z trub plastových nebo sklolaminátových v otevřeném výkopu</t>
  </si>
  <si>
    <t>na vzdálenost 15 m od hrany výkopu nebo od okraje šachty</t>
  </si>
  <si>
    <t>005111021R</t>
  </si>
  <si>
    <t>Vytyčení inženýrských sítí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</si>
  <si>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</si>
  <si>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</si>
  <si>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</si>
  <si>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612401391RT2</t>
  </si>
  <si>
    <t>Omítky malých ploch vnitřních stěn přes 0,25 do 1 m2, vápennou štukovou omítkou</t>
  </si>
  <si>
    <t>612403384R00</t>
  </si>
  <si>
    <t>Hrubá výplň rýh ve stěnách, jakoukoliv maltou maltou ze suchých směsí_x000D_
 70 x 70 mm</t>
  </si>
  <si>
    <t>612409991RT2</t>
  </si>
  <si>
    <t>Začištění omítek kolem oken, dveří a obkladů apod. s použitím suché maltové směsi</t>
  </si>
  <si>
    <t>0,5*4</t>
  </si>
  <si>
    <t>631312141R00</t>
  </si>
  <si>
    <t>Doplnění mazanin betonem prostým rýh v dosavadních mazaninách</t>
  </si>
  <si>
    <t>betonový kanálek-obetonování potrubí : 1,4</t>
  </si>
  <si>
    <t>Přisekání rovných ostění ve zdivu cihelném na jakoukoliv maltu vápennou nebo vépenocementovou</t>
  </si>
  <si>
    <t>0,25*0,5*4+0,5*0,5</t>
  </si>
  <si>
    <t>973031151R00</t>
  </si>
  <si>
    <t>Vysekání v cihelném zdivu výklenků a kapes výklenků_x000D_
 na jakoukoliv maltu vápennou nebo vápenocementovou, plochy větší než 0,25 m2</t>
  </si>
  <si>
    <t>0,5*0,5*0,25</t>
  </si>
  <si>
    <t>974031143R00</t>
  </si>
  <si>
    <t>Vysekání rýh v jakémkoliv zdivu cihelném v ploše_x000D_
 do hloubky 70 mm, šířky do 100 mm</t>
  </si>
  <si>
    <t>723120205R00</t>
  </si>
  <si>
    <t>Potrubí z trubek černých závitových svařovaných DN 32</t>
  </si>
  <si>
    <t>723150341R00</t>
  </si>
  <si>
    <t>Zhotovení redukce kováním 1DN, DN 32/20</t>
  </si>
  <si>
    <t>723160204R00</t>
  </si>
  <si>
    <t>Přípojky k plynoměrům G 1", bez ochozu</t>
  </si>
  <si>
    <t>Včetně potřebného počtu uzavíracích armatur, tvarovek, upevňovacího a těsnícího materiálu.</t>
  </si>
  <si>
    <t>723160334R00</t>
  </si>
  <si>
    <t>Rozpěrka přípojky plynoměru G 1"</t>
  </si>
  <si>
    <t>723190202R00</t>
  </si>
  <si>
    <t>Přípojka plynovodu z trubek závitových, černých, DN 15</t>
  </si>
  <si>
    <t>Včetně vyvedení a upevnění výpustek.</t>
  </si>
  <si>
    <t>723190909R00</t>
  </si>
  <si>
    <t>Opravy plynovodního potrubí doplňkové práce_x000D_
tlaková zkouška dosavadního potrubí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</si>
  <si>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</si>
  <si>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</si>
  <si>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</si>
  <si>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</si>
  <si>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723190915R00</t>
  </si>
  <si>
    <t>Opravy plynovodního potrubí navaření odbočky na potrubí_x000D_
 DN 32</t>
  </si>
  <si>
    <t>723237213R00</t>
  </si>
  <si>
    <t>Kohout kulový  , mosazný, závit vnitřní-vnitřní, DN 15, PN 5, včetně dodávky materiálu</t>
  </si>
  <si>
    <t>723237216R00</t>
  </si>
  <si>
    <t>Kohout kulový  , mosazný, závit vnitřní-vnitřní, DN 32, PN 5, včetně dodávky materiálu</t>
  </si>
  <si>
    <t>723261912R00</t>
  </si>
  <si>
    <t>Montáž plynoměrů s odvzdušněním a vyzkoušením PS-2, PS-6</t>
  </si>
  <si>
    <t>38822269R</t>
  </si>
  <si>
    <t>plynoměr membránový se šroubením; cyklický objem 1,2 dm3; světlost připojení 25 mm; měřicí rozsah 0,016 až 6,000 m3/hod; připojení dvouhrdlový; prac. teplota -30 až 60 °C; max.prac.tlak 0,5 bar</t>
  </si>
  <si>
    <t>998723101R00</t>
  </si>
  <si>
    <t>Přesun hmot pro vnitřní plynovod v objektech výšky do 6 m</t>
  </si>
  <si>
    <t>55399994R</t>
  </si>
  <si>
    <t>998767101R00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</si>
  <si>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</si>
  <si>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</si>
  <si>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</si>
  <si>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Revize plynu, ověř.tlak.zkouška : 1</t>
  </si>
  <si>
    <t>101</t>
  </si>
  <si>
    <t>Klimatizační vzduchotechnická jednotka ve složení</t>
  </si>
  <si>
    <t>102</t>
  </si>
  <si>
    <t>Tlumiče hluku 400x400x1500</t>
  </si>
  <si>
    <t>103</t>
  </si>
  <si>
    <t>Regulační klapka těsná  400 x 315</t>
  </si>
  <si>
    <t>104</t>
  </si>
  <si>
    <t>Regulační klapka těsná  400 x 250</t>
  </si>
  <si>
    <t>105</t>
  </si>
  <si>
    <t>Protidešťová žaluzie  hlíníková  AL -400x400 se sítem a rámem do potrubí</t>
  </si>
  <si>
    <t>106</t>
  </si>
  <si>
    <t>Regulátor konstatního průtoku O250</t>
  </si>
  <si>
    <t>107</t>
  </si>
  <si>
    <t>Požární klapka s pružinovým servopohonem 230V</t>
  </si>
  <si>
    <t>108</t>
  </si>
  <si>
    <t>Talířový ventil kovový KK 125</t>
  </si>
  <si>
    <t>109</t>
  </si>
  <si>
    <t>Talířový ventil kovový KK 160</t>
  </si>
  <si>
    <t>110</t>
  </si>
  <si>
    <t>Vyústka přívodní hliníková</t>
  </si>
  <si>
    <t>111</t>
  </si>
  <si>
    <t>Výřivý anemostat přívodní vel. 300</t>
  </si>
  <si>
    <t>112</t>
  </si>
  <si>
    <t>Výřivý anemostat přívodní vel. 400</t>
  </si>
  <si>
    <t>113</t>
  </si>
  <si>
    <t>Výřivý anemostat přívodní vel. 600</t>
  </si>
  <si>
    <t>114</t>
  </si>
  <si>
    <t>Výřivý anemostat odvodní vel. 600</t>
  </si>
  <si>
    <t>115</t>
  </si>
  <si>
    <t>Regulátor proměnlivého průtoku O200 - s komunikaci MODBUS</t>
  </si>
  <si>
    <t>116</t>
  </si>
  <si>
    <t>Požární klapka s pružinovým servopohonem</t>
  </si>
  <si>
    <t>117</t>
  </si>
  <si>
    <t>Regulátor konstatního průtoku O160 - ruční nastavení</t>
  </si>
  <si>
    <t>118</t>
  </si>
  <si>
    <t>Regulátor konstatního průtoku O200</t>
  </si>
  <si>
    <t>119</t>
  </si>
  <si>
    <t>Protidešťová žaluzie  hlíníková  AL -1100 x 500 se sítem a rámem do stěny</t>
  </si>
  <si>
    <t>120</t>
  </si>
  <si>
    <t>Regulační klapka těsná  1100 x 500 + servo pohon 230V s pružinou</t>
  </si>
  <si>
    <t>121</t>
  </si>
  <si>
    <t>Talířový ventil kovový KK 100</t>
  </si>
  <si>
    <t>122</t>
  </si>
  <si>
    <t>Výfuková kus se stříškou zkosený 400</t>
  </si>
  <si>
    <t>Pol__23</t>
  </si>
  <si>
    <t>Kruhové ocel. potrubí sk. I do průměru 100 / 30 % tvar. dílů</t>
  </si>
  <si>
    <t>bm</t>
  </si>
  <si>
    <t>Pol__24</t>
  </si>
  <si>
    <t>Kruhové ocel. potrubí sk. I do průměru 125 / 30 % tvar. dílů</t>
  </si>
  <si>
    <t>Pol__25</t>
  </si>
  <si>
    <t>Kruhové ocel. potrubí sk. I do průměru 160 / 30 % tvar. dílů</t>
  </si>
  <si>
    <t>Pol__26</t>
  </si>
  <si>
    <t>Kruhové ocel. potrubí sk. I do průměru 200 / 30 % tvar. dílů</t>
  </si>
  <si>
    <t>Pol__27</t>
  </si>
  <si>
    <t>Kruhové ocel. potrubí sk. I do průměru 225 / 30 % tvar. dílů</t>
  </si>
  <si>
    <t>Pol__28</t>
  </si>
  <si>
    <t>Kruhové ocel. potrubí sk. I do průměru 250 / 30 % tvar. dílů</t>
  </si>
  <si>
    <t>Pol__29</t>
  </si>
  <si>
    <t>Kruhové ocel. potrubí sk. I do průměru 400 / 100 % tvar. dílů</t>
  </si>
  <si>
    <t>Pol__30</t>
  </si>
  <si>
    <t>Čtyřhranné ocel. potrubí sk. I do obvodu  1890 / 50 % tvar. dílů</t>
  </si>
  <si>
    <t>Pol__31</t>
  </si>
  <si>
    <t>Čtyřhranné ocel. potrubí sk. I do obvodu  1500 / 30 % tvar. dílů</t>
  </si>
  <si>
    <t>Pol__32</t>
  </si>
  <si>
    <t>Sonoflex odolná ohebná Al laminátová hadice</t>
  </si>
  <si>
    <t>Pol__33</t>
  </si>
  <si>
    <t>Pol__34</t>
  </si>
  <si>
    <t>Pol__35</t>
  </si>
  <si>
    <t>Polotuhá ohebná hadice z Al fólie</t>
  </si>
  <si>
    <t>Pol__36</t>
  </si>
  <si>
    <t>Protipožární izolace s atestem na min. 30min</t>
  </si>
  <si>
    <t>Pol__37</t>
  </si>
  <si>
    <t>Protipožární izolace s atestem na min. 30min tloušky 60mm</t>
  </si>
  <si>
    <t>Pol__38</t>
  </si>
  <si>
    <t>Zvuková izolace tl. 4 cm - iz. deskami nebo pásy</t>
  </si>
  <si>
    <t>201</t>
  </si>
  <si>
    <t>Středotlaký axiální ventilátor</t>
  </si>
  <si>
    <t>202</t>
  </si>
  <si>
    <t>Pružná spojka 560</t>
  </si>
  <si>
    <t>203</t>
  </si>
  <si>
    <t xml:space="preserve">Lešení lehké pomocné, výška podlahy do 1,2 m </t>
  </si>
  <si>
    <t>140.1 : 3,57*2,3</t>
  </si>
  <si>
    <t>141 : 6,15*2,8</t>
  </si>
  <si>
    <t>141.1 : 2,6*1,5+1,45*0,9+0,9*0,9</t>
  </si>
  <si>
    <t>144 : (4,67+1,15)*1,55*0,5+4,67*4,61</t>
  </si>
  <si>
    <t>145 : 4,67*9,2+3,85*0,2</t>
  </si>
  <si>
    <t>146 : 3,86*3,5</t>
  </si>
  <si>
    <t>147 : 2*1,4</t>
  </si>
  <si>
    <t>240 : (10,37-0,85)*2,25+4,4*1,8+3,01*2,3</t>
  </si>
  <si>
    <t>241,242 : 3,25*3,6*2</t>
  </si>
  <si>
    <t>243 : 3,87*3,6</t>
  </si>
  <si>
    <t>244 : 1,82*4,1</t>
  </si>
  <si>
    <t>246 : 2,17*1,81</t>
  </si>
  <si>
    <t>941955002R00</t>
  </si>
  <si>
    <t xml:space="preserve">Lešení lehké pomocné, výška podlahy do 1,9 m </t>
  </si>
  <si>
    <t>140 : 2,6*1,75+5,55*2,25+0,8*2,3</t>
  </si>
  <si>
    <t>240 : 0,85*2,25+2,3*0,29</t>
  </si>
  <si>
    <t>240.1 : 2,3*6</t>
  </si>
  <si>
    <t>243 : (1,01+2,55)*3,87*0,5</t>
  </si>
  <si>
    <t>3NP : 10,37*10,3-3,45*7,05</t>
  </si>
  <si>
    <t>941955003R00</t>
  </si>
  <si>
    <t xml:space="preserve">Lešení lehké pomocné, výška podlahy do 2,5 m </t>
  </si>
  <si>
    <t>140 : 2,3*3</t>
  </si>
  <si>
    <t>941955004R00</t>
  </si>
  <si>
    <t xml:space="preserve">Lešení lehké pomocné, výška podlahy do 3,5 m </t>
  </si>
  <si>
    <t>140 : 2,3*3,65</t>
  </si>
  <si>
    <t>941955101R00</t>
  </si>
  <si>
    <t xml:space="preserve">Lešení lehké pomocné,schodiště, H podlahy do 1,5 m </t>
  </si>
  <si>
    <t>240.1 : 2,3*2,03</t>
  </si>
  <si>
    <t>247,347 : 3,05*4,6*6</t>
  </si>
  <si>
    <t>340.1 : 2,3*1,16</t>
  </si>
  <si>
    <t>943943222R00</t>
  </si>
  <si>
    <t xml:space="preserve">Montáž lešení prostorové lehké, do 200kg, H 22 m </t>
  </si>
  <si>
    <t>148,248,348 : 3,05*2,07*14,1</t>
  </si>
  <si>
    <t>943943291R00</t>
  </si>
  <si>
    <t xml:space="preserve">Příplatek za půdorysnou plochu do 6 m2 </t>
  </si>
  <si>
    <t>943943292R00</t>
  </si>
  <si>
    <t xml:space="preserve">Příplatek za každý měsíc použití k pol..3221, 3222 </t>
  </si>
  <si>
    <t>89,02*2</t>
  </si>
  <si>
    <t>943943822R00</t>
  </si>
  <si>
    <t xml:space="preserve">Demontáž lešení, prostor. lehké, 200 kPa, H 22 m </t>
  </si>
  <si>
    <t>944944011R00</t>
  </si>
  <si>
    <t xml:space="preserve">Montáž ochranné sítě z umělých vláken </t>
  </si>
  <si>
    <t>483,87*1,2</t>
  </si>
  <si>
    <t>944944031R00</t>
  </si>
  <si>
    <t xml:space="preserve">Příplatek za každý měsíc použití sítí k pol. 4011 </t>
  </si>
  <si>
    <t>580,64*3</t>
  </si>
  <si>
    <t>944944081R00</t>
  </si>
  <si>
    <t xml:space="preserve">Demontáž ochranné sítě z umělých vláken </t>
  </si>
  <si>
    <t>931961115V02</t>
  </si>
  <si>
    <t>Vložky do dilatačních spár, polystyren, tl 30 mm Polystyren 5 cm</t>
  </si>
  <si>
    <t>1NP (úr.-0,33 až +3,6) : 2,65*3,93</t>
  </si>
  <si>
    <t>(úr.0 až +3,6) : (9,85+2,85+0,2+0,5)*3,6-2,25*2,15</t>
  </si>
  <si>
    <t>2NP (úr.+3,6 až +7,6) : (15,7+1,25+0,2)*4+6,8*1,65-2,25*2,15</t>
  </si>
  <si>
    <t>3NP : 6,6*1,2+9,3*2,4+(6,9+3,8)*1,9*0,5+3*3,5-1,55*2,1</t>
  </si>
  <si>
    <t>931961115V11</t>
  </si>
  <si>
    <t>Vložky do dilatačních spár, polystyren, polystyrén tl. 150 mm</t>
  </si>
  <si>
    <t xml:space="preserve">dle pozn.č.6 : </t>
  </si>
  <si>
    <t>1NP : 4,1*3,95-2,3*2,2</t>
  </si>
  <si>
    <t>2NP : 1,75*4</t>
  </si>
  <si>
    <t>3NP : 1,75*1,7</t>
  </si>
  <si>
    <t>952901111R00</t>
  </si>
  <si>
    <t xml:space="preserve">Vyčištění budov o výšce podlaží do 4 m </t>
  </si>
  <si>
    <t>1NP : 11,2*16,8+5,65*9+2,5*1,5</t>
  </si>
  <si>
    <t>2NP : 11,2*17,5</t>
  </si>
  <si>
    <t>3NP : 11,2*11,05</t>
  </si>
  <si>
    <t>113105113R00</t>
  </si>
  <si>
    <t xml:space="preserve">Rozebrání dlažeb z lom. kamene do MC, spáry s MC </t>
  </si>
  <si>
    <t>B9 : 5,61</t>
  </si>
  <si>
    <t>113107510R00</t>
  </si>
  <si>
    <t xml:space="preserve">Odstranění podkladu pl. 50 m2,kam.drcené tl.10 cm </t>
  </si>
  <si>
    <t>B18 : 157,85</t>
  </si>
  <si>
    <t>113107515R00</t>
  </si>
  <si>
    <t xml:space="preserve">Odstranění podkladu pl. 50 m2,kam.drcené tl.15 cm </t>
  </si>
  <si>
    <t>B17 : 36,66</t>
  </si>
  <si>
    <t>113107730R00</t>
  </si>
  <si>
    <t xml:space="preserve">Odstranění podkladu pl.50 m2,drcené+štět tl.30 cm </t>
  </si>
  <si>
    <t>113108305R00</t>
  </si>
  <si>
    <t xml:space="preserve">Odstranění asfaltové vrstvy pl.do 50 m2, tl. 5 cm </t>
  </si>
  <si>
    <t>113108310R00</t>
  </si>
  <si>
    <t xml:space="preserve">Odstranění asfaltové vrstvy pl. do 50 m2, tl.10 cm </t>
  </si>
  <si>
    <t>113109320R00</t>
  </si>
  <si>
    <t xml:space="preserve">Odstranění podkladu pl.50 m2, bet.prostý tl.20 cm </t>
  </si>
  <si>
    <t>919735123R00</t>
  </si>
  <si>
    <t xml:space="preserve">Řezání stávajícího betonového krytu tl. 10 - 15 cm </t>
  </si>
  <si>
    <t>odříznutí bourané podlahy od stávající podlahy : 3,88+1,12+0,7</t>
  </si>
  <si>
    <t>961044111R00</t>
  </si>
  <si>
    <t xml:space="preserve">Bourání základů z betonu prostého </t>
  </si>
  <si>
    <t>B24a : 0,52*0,7*10,05</t>
  </si>
  <si>
    <t>B24b : 1,25*0,7*4,37</t>
  </si>
  <si>
    <t>B24c : 0,5*0,7*3,85*2+0,3*0,38*0,7+0,5*0,7*(6,65+4)</t>
  </si>
  <si>
    <t>B24d : 1,15*0,23*2,3</t>
  </si>
  <si>
    <t>B24e : 0,45*0,23*3,88</t>
  </si>
  <si>
    <t>962031113R00</t>
  </si>
  <si>
    <t xml:space="preserve">Bourání příček z cihel pálených plných tl. 65 mm </t>
  </si>
  <si>
    <t>B5a : 2,4*3,2-0,6*2,2</t>
  </si>
  <si>
    <t>962032231R00</t>
  </si>
  <si>
    <t xml:space="preserve">Bourání zdiva z cihel pálených na MVC </t>
  </si>
  <si>
    <t xml:space="preserve">Odkazy B5b,5c, 7a, 7b, 8a, 26, 27 : </t>
  </si>
  <si>
    <t>(3,85*3,2-1*2,25)*0,3+(1,4*2,3-0,95*2,05)*0,34</t>
  </si>
  <si>
    <t>3,85*3,2*0,36+3,88*3,8*0,3+(2,37*2,7-1,2*1,15)*0,3</t>
  </si>
  <si>
    <t>(7,73*2,7-1,2*1,4-0,95*2,38)*0,52</t>
  </si>
  <si>
    <t>4,37*2,7*1,25-1,2*1,72*0,5-1,15*1,75*0,74</t>
  </si>
  <si>
    <t>2,3*2,4*0,98+(4*3,8-1,5*2,2)*0,5+(3,55*3,8-1*2,3)*0,48</t>
  </si>
  <si>
    <t>(3,1*3,8-1,16*1,72*2)*0,3</t>
  </si>
  <si>
    <t>štít : 3,6*4,37*0,5*0,3+1,8*0,7*0,3</t>
  </si>
  <si>
    <t>nad věncem : (2,37*0,3+7,73*0,52+4,37*1,25)*0,25</t>
  </si>
  <si>
    <t>B20 : (2,38+5,13)*2*0,45*1,55</t>
  </si>
  <si>
    <t>962032314R00</t>
  </si>
  <si>
    <t xml:space="preserve">Bourání pilířů cihelných </t>
  </si>
  <si>
    <t>B29 : 1*0,71*1,1</t>
  </si>
  <si>
    <t>962032641R00</t>
  </si>
  <si>
    <t xml:space="preserve">Bourání zdiva komínového z cihel na MC </t>
  </si>
  <si>
    <t>B6 : 0,3*0,38*7,75</t>
  </si>
  <si>
    <t>B28 : 0,4*0,8*8,15</t>
  </si>
  <si>
    <t>962052211R00</t>
  </si>
  <si>
    <t xml:space="preserve">Bourání zdiva železobetonového nadzákladového </t>
  </si>
  <si>
    <t>B19 : 0,23*0,5*(3,48+4,99+3,49)+3,03*0,15*0,5</t>
  </si>
  <si>
    <t>963031434R00</t>
  </si>
  <si>
    <t xml:space="preserve">Bourání cihelných kleneb na MVC tl. 30 cm </t>
  </si>
  <si>
    <t>B20 : 2,38*4,23</t>
  </si>
  <si>
    <t>963051113R00</t>
  </si>
  <si>
    <t xml:space="preserve">Bourání ŽB stropů deskových tl. nad 8 cm </t>
  </si>
  <si>
    <t xml:space="preserve">Dle tech.zprávy statika (opravovaná část klenby nad : </t>
  </si>
  <si>
    <t xml:space="preserve">retenční nádrží. Předpokládá se 1/3 plochy. : </t>
  </si>
  <si>
    <t>2,38*4,23/3*0,1</t>
  </si>
  <si>
    <t>964011221R00</t>
  </si>
  <si>
    <t xml:space="preserve">Vybourání ŽB překladů  prefa dl. 3 m, 75 kg/m </t>
  </si>
  <si>
    <t>0,15*(1,8*0,98+1,5*0,48+3*0,3+1,5*0,3+1,2*0,34)</t>
  </si>
  <si>
    <t>964051111R00</t>
  </si>
  <si>
    <t xml:space="preserve">Bourání samostatných trámů ŽB průřezu do 0,10 m2 </t>
  </si>
  <si>
    <t>věnec : 2,37*0,3*0,45</t>
  </si>
  <si>
    <t>964053111R00</t>
  </si>
  <si>
    <t xml:space="preserve">Bourání samostatných trámů ŽB průřezu do 0,25 m2 </t>
  </si>
  <si>
    <t>věnec : 7,73*0,52*0,45</t>
  </si>
  <si>
    <t>964054111R00</t>
  </si>
  <si>
    <t xml:space="preserve">Bourání samostatných trámů ŽB průřezu do 0,36 m2 </t>
  </si>
  <si>
    <t>věnec : 4,37*1,25*0,45</t>
  </si>
  <si>
    <t>964061321R00</t>
  </si>
  <si>
    <t xml:space="preserve">Uvolnění zhlaví trámu, zeď cihel. průřezu 0,03 m2 </t>
  </si>
  <si>
    <t>B12 : 12*2</t>
  </si>
  <si>
    <t>B14 : (4+5)*2</t>
  </si>
  <si>
    <t>965042241R00</t>
  </si>
  <si>
    <t xml:space="preserve">Bourání mazanin betonových tl. nad 10 cm, nad 4 m2 </t>
  </si>
  <si>
    <t>B11 : 74,96*0,12</t>
  </si>
  <si>
    <t>B16 : 12,96*0,15</t>
  </si>
  <si>
    <t>965043341R00</t>
  </si>
  <si>
    <t xml:space="preserve">Bourání podkladů bet., potěr tl. 10 cm, nad 4 m2 </t>
  </si>
  <si>
    <t>B10 : 79,97*0,07</t>
  </si>
  <si>
    <t>B15 : 13,29*0,085</t>
  </si>
  <si>
    <t>965049111R00</t>
  </si>
  <si>
    <t xml:space="preserve">Příplatek, bourání mazanin se svař. síťí tl. 10 cm </t>
  </si>
  <si>
    <t>965081813R00</t>
  </si>
  <si>
    <t xml:space="preserve">Bourání dlažeb terac.,čedič. tl.do 30 mm, nad 1 m2 </t>
  </si>
  <si>
    <t>B10 : 79,97</t>
  </si>
  <si>
    <t>B15 : 13,29</t>
  </si>
  <si>
    <t>965082933R00</t>
  </si>
  <si>
    <t xml:space="preserve">Odstranění násypu tl. do 20 cm, plocha nad 2 m2 </t>
  </si>
  <si>
    <t>B11 : 74,96*0,15</t>
  </si>
  <si>
    <t>965082941R00</t>
  </si>
  <si>
    <t xml:space="preserve">Odstranění násypu tl. nad 20 cm jakékoliv plochy </t>
  </si>
  <si>
    <t>B16 : 12,96*0,35</t>
  </si>
  <si>
    <t>967031132R00</t>
  </si>
  <si>
    <t xml:space="preserve">Přisekání rovných ostění cihelných na MVC </t>
  </si>
  <si>
    <t xml:space="preserve">Odkazy B5a, 5b,5c, 7a, 7b, 8a, 26, 27, štít, B6, B28 : </t>
  </si>
  <si>
    <t>0,1*3,2+0,3*(5,4+3,2+3,8*2+2,7)+0,36*3,2+1,25*2,7</t>
  </si>
  <si>
    <t>2,4*(0,34+0,98)+0,5*3,8+3,8*(0,3+0,48)+0,4*9,5+0,3*7,75</t>
  </si>
  <si>
    <t>967041112R00</t>
  </si>
  <si>
    <t xml:space="preserve">Přisekání rovných ostění bez odstupu v betonu </t>
  </si>
  <si>
    <t xml:space="preserve">po vybourání základů : </t>
  </si>
  <si>
    <t>0,7*(0,52+1,25+0,8+0,5)+0,23*1,15*2</t>
  </si>
  <si>
    <t>967042712R00</t>
  </si>
  <si>
    <t xml:space="preserve">Odsekání zdiva plošné z kamene, betonu tl. 10 cm </t>
  </si>
  <si>
    <t>B34 : 0,76*10,15</t>
  </si>
  <si>
    <t>mč 146 : (2,75*2+3,88+3,2*2)*0,55</t>
  </si>
  <si>
    <t>968062355R00</t>
  </si>
  <si>
    <t xml:space="preserve">Vybourání dřevěných rámů oken dvojitých pl. 2 m2 </t>
  </si>
  <si>
    <t>B1 : 1,2*1,15+1,1*1,34+1,1*1,72+1,16*1,72*2</t>
  </si>
  <si>
    <t>968062991V01</t>
  </si>
  <si>
    <t>Vybourání dřevěných deštění a obkladů výkladů parapetní desky</t>
  </si>
  <si>
    <t>B1 : 1,2*0,2+1,2*0,5+1,1*0,8+1,35*0,9+1,16*0,2*2</t>
  </si>
  <si>
    <t>968072455R00</t>
  </si>
  <si>
    <t xml:space="preserve">Vybourání kovových dveřních zárubní pl. do 2 m2 </t>
  </si>
  <si>
    <t>B2 : 0,6*2*2+0,9*2,05*4+0,95*2,05*2</t>
  </si>
  <si>
    <t>968072875V01</t>
  </si>
  <si>
    <t>Vybourání rolet svinovacích mřížových pl. do 2 m2 Mříže</t>
  </si>
  <si>
    <t>B1 : 1,3*1,25+1,2*1,44+1,2*1,82+1,26*1,82*2</t>
  </si>
  <si>
    <t>970031200R00</t>
  </si>
  <si>
    <t xml:space="preserve">Vrtání jádrové do zdiva cihelného do D 200 mm </t>
  </si>
  <si>
    <t>strop stoky : 0,45*11</t>
  </si>
  <si>
    <t>prostup pro instalace : 0,75*3</t>
  </si>
  <si>
    <t>970051200R00</t>
  </si>
  <si>
    <t xml:space="preserve">Vrtání jádrové do ŽB do D 200 mm </t>
  </si>
  <si>
    <t>prostup pro instalace : 0,2*6</t>
  </si>
  <si>
    <t>973031335R00</t>
  </si>
  <si>
    <t xml:space="preserve">Vysekání kapes zeď cih. MVC pl. 0,16 m2, hl. 30 cm </t>
  </si>
  <si>
    <t>974031666R00</t>
  </si>
  <si>
    <t xml:space="preserve">Vysekání rýh zeď cihelná vtah. nosníků 15 x 25 cm </t>
  </si>
  <si>
    <t>3,88*2+2,7*6</t>
  </si>
  <si>
    <t>975021411R00</t>
  </si>
  <si>
    <t xml:space="preserve">Podchycení zdiva pod stropem při tl.zdi do 90 cm </t>
  </si>
  <si>
    <t>B8b : 3,45</t>
  </si>
  <si>
    <t>975043121R00</t>
  </si>
  <si>
    <t xml:space="preserve">Jednořad.podchycení stropů do 3,5 m,do 1000 kg/m </t>
  </si>
  <si>
    <t>stoka : 0,9*2</t>
  </si>
  <si>
    <t>975053131R00</t>
  </si>
  <si>
    <t xml:space="preserve">Víceřad.podchycení stropů do 3,5 m,do 800 kg/m2 </t>
  </si>
  <si>
    <t>3,88+4+3*3+3,1*3</t>
  </si>
  <si>
    <t>978013191R00</t>
  </si>
  <si>
    <t xml:space="preserve">Otlučení omítek vnitřních stěn v rozsahu do 100 % </t>
  </si>
  <si>
    <t>3,05*2*3,6</t>
  </si>
  <si>
    <t>(6,19+0,2+3,2)*3,6-3,45*2,2</t>
  </si>
  <si>
    <t>(3,1+4,18)*3,6-1,12*2,2</t>
  </si>
  <si>
    <t>(1,12*2+2,37)*(3,6-2,1)</t>
  </si>
  <si>
    <t>(0,1+4,07)*(2,9-2,1)+0,64*1,45</t>
  </si>
  <si>
    <t>1,62*2,9</t>
  </si>
  <si>
    <t>5,12*2,9-0,9*2,05+(2,15*2+1)*0,37</t>
  </si>
  <si>
    <t>978015291R00</t>
  </si>
  <si>
    <t xml:space="preserve">Otlučení omítek vnějších MVC v složit.1-4 do 100 % </t>
  </si>
  <si>
    <t>B32 : (0,8+0,55)*0,45*0,5*2+(1,25+1,5)*0,3*0,5</t>
  </si>
  <si>
    <t>(5,85+6,5)*0,8*0,5+(3,9+8,7)*5,1*0,5+(8,7+4,05)*5*0,5</t>
  </si>
  <si>
    <t>(4,45+3,4)*1,25*0,5+11,22*(3,8+0,7)</t>
  </si>
  <si>
    <t>(1,2*2+2,6)*0,7+2,83*0,7+2,69*0,7</t>
  </si>
  <si>
    <t>řez 1 : 4,9*5,4</t>
  </si>
  <si>
    <t>978023411R00</t>
  </si>
  <si>
    <t xml:space="preserve">Vysekání a úprava spár zdiva cihelného mimo komín. </t>
  </si>
  <si>
    <t>dle otlučení obkladaček : 17,45</t>
  </si>
  <si>
    <t>dle otlučení omítek : 103,48</t>
  </si>
  <si>
    <t>978023411V01</t>
  </si>
  <si>
    <t>Vysekání a úprava spár zdiva cihelného mimo komín. (pro sanační opatření)</t>
  </si>
  <si>
    <t>ST03 : 146,4</t>
  </si>
  <si>
    <t>978057331R00</t>
  </si>
  <si>
    <t xml:space="preserve">Odsekání obkladů z umělého kamene podstupnic </t>
  </si>
  <si>
    <t>keram.soklík : 3,1+4,18-1,12</t>
  </si>
  <si>
    <t>978059531R00</t>
  </si>
  <si>
    <t xml:space="preserve">Odsekání vnitřních obkladů stěn nad 2 m2 </t>
  </si>
  <si>
    <t>(1,12*2+2,37-0,6)*2,1</t>
  </si>
  <si>
    <t>(0,65+0,7+2,4+1,4-0,95+0,1)*2,1</t>
  </si>
  <si>
    <t>979092111R00</t>
  </si>
  <si>
    <t xml:space="preserve">Vyklizení ulehlé suti z pl.do 15 m2/ hl. 2 m-ručně </t>
  </si>
  <si>
    <t xml:space="preserve">Z kanalizační stoky a z retenční nádrže. Předpokládá se : </t>
  </si>
  <si>
    <t xml:space="preserve">vrstva tl. 25 cm. Požadavek na vyčištění před : </t>
  </si>
  <si>
    <t xml:space="preserve">zabetonováním viz tech.zpráva statika. : </t>
  </si>
  <si>
    <t>0,9*0,25*(12,76+1,75+4,76+0,45*2)+2,38*4,23*0,25</t>
  </si>
  <si>
    <t>R 967-01</t>
  </si>
  <si>
    <t>Příplatek za opatrné bourání zdiva a příček těsně vedle stávajících zdí</t>
  </si>
  <si>
    <t xml:space="preserve">dle poznámek (stěny nesmí být poškozeny !!!) : </t>
  </si>
  <si>
    <t>Výměry dle přisekání ostění : 24,674</t>
  </si>
  <si>
    <t>R 967-02</t>
  </si>
  <si>
    <t>Očištění zdiva stoky a retenční nádrže až na cihlu (před zabetonováním)</t>
  </si>
  <si>
    <t xml:space="preserve">Dle požadavku statika v tech.zprávě. : </t>
  </si>
  <si>
    <t>stoka : 0,9*(12,76+1,75+4,76+0,45*2)</t>
  </si>
  <si>
    <t>1,75*2*(12,76+1,75+4,76+0,45*2)</t>
  </si>
  <si>
    <t>nádrž : 2,38*4,23+(2,38+4,23)*2*2,15-0,9*1,65*2</t>
  </si>
  <si>
    <t>R 967-03</t>
  </si>
  <si>
    <t>Odborná demontáž lampy areálového osvětlení dle odkazu 35</t>
  </si>
  <si>
    <t>999281111V03</t>
  </si>
  <si>
    <t>Přesun hmot pro rekonstrukce do výšky 25 m část rekonstr., část přístavba</t>
  </si>
  <si>
    <t>R 999-01</t>
  </si>
  <si>
    <t xml:space="preserve">Výpočet venkovních bouraných ploch - neoceňovat ! </t>
  </si>
  <si>
    <t>B9 : 11,22*0,5</t>
  </si>
  <si>
    <t>B17 : 6,65*0,95-0,4*0,8+(9,7+9,45)*1,17*0,5</t>
  </si>
  <si>
    <t>(6,95+6,05)*0,95*0,5+(3,55+2,95)*1*0,5</t>
  </si>
  <si>
    <t>(1,05+2,45)*3,7*0,5+(0,45+1,95)*2,97*0,5</t>
  </si>
  <si>
    <t>B18 : 4,4*3,55+0,15*1,35+(9,35+4,6)*7,6*0,5</t>
  </si>
  <si>
    <t>(7,91+5,65)*8,4*0,5+(5,65+5,35)*2,3*0,5</t>
  </si>
  <si>
    <t>(5,35+2,91)*4,7*0,5</t>
  </si>
  <si>
    <t>R 999-02</t>
  </si>
  <si>
    <t xml:space="preserve">Výpočet bouraných ploch podlah - neoceňovat ! </t>
  </si>
  <si>
    <t>B10 : 3,88*(2,75+0,3)+4*6,19+1*0,48+1,5*0,5</t>
  </si>
  <si>
    <t>2,37*1,12+0,7*0,1+0,7*0,23+2,37*4,07+0,95*0,34</t>
  </si>
  <si>
    <t>1,55*0,64+1,92*3,85+1*0,3+0,95*0,52-0,3*0,38</t>
  </si>
  <si>
    <t>5,12*3,85+1*0,52</t>
  </si>
  <si>
    <t>B11 : 3,88*2,75+4*6,19+2,37*(1,12+0,1+4,07)</t>
  </si>
  <si>
    <t>1,92*3,85-0,3*0,38+5,12*3,85</t>
  </si>
  <si>
    <t>B15 : 4,18*3,1+1,12*0,3</t>
  </si>
  <si>
    <t>B16 : 4,18*3,1</t>
  </si>
  <si>
    <t>R 999-03</t>
  </si>
  <si>
    <t xml:space="preserve">Výpočet ploch fasád a stěn - neoceňovat ! </t>
  </si>
  <si>
    <t xml:space="preserve">ST 01 - KZS : </t>
  </si>
  <si>
    <t>sever : 11,2*9,2-1,3*2,85-1,1*2,85-4*3,4+4,34*3,8-2,38*2,85</t>
  </si>
  <si>
    <t>2,85*(0,4+0,3)+1,3*0,35</t>
  </si>
  <si>
    <t>-1,3*3,5-1,1*3,5-3,99*3,6+4,34*3,8-2,38*3,5</t>
  </si>
  <si>
    <t>3,5*(0,4+0,3)+1,3*0,35</t>
  </si>
  <si>
    <t>východ : 4,9*8,2-1,8*2,15+5,75*4,4</t>
  </si>
  <si>
    <t>západ : 15*9,2-1,1*2,85*4-1,1*3,5*4</t>
  </si>
  <si>
    <t xml:space="preserve">ST 01 - omítka + nátěr : </t>
  </si>
  <si>
    <t>(2,85*2+1,1)*0,1+(2,85*2+2,38)*0,1+3,5*(0,4+0,3)</t>
  </si>
  <si>
    <t>1,3*0,35+(3,5*4+1,1+2,38)*0,1</t>
  </si>
  <si>
    <t>západ : 15*9,2-1,1*2,85*4-1,1*2,3*4+(2,85*2+1,1)*0,15*4</t>
  </si>
  <si>
    <t>(2,3*2+1,1)*0,1*4+(1,2*2+1,1)*0,1*4</t>
  </si>
  <si>
    <t>východ : 4,9*8,2-1,8*2,15+5,75*4,4+(2,15*2+1,8)*0,1</t>
  </si>
  <si>
    <t>ST 01.1 : 6,8*7</t>
  </si>
  <si>
    <t>ST 01.2 : 1,1*1,2*4</t>
  </si>
  <si>
    <t>ST01.3 : 4,1*1,7*0,5+(4,1+1,7)*0,35+3,99*1,72*0,5</t>
  </si>
  <si>
    <t>ST 02 : 1,3*(14,95+4,2+7,3)</t>
  </si>
  <si>
    <t xml:space="preserve">ST 03 : </t>
  </si>
  <si>
    <t>145 : 4,62*(5,15+0,5)</t>
  </si>
  <si>
    <t>148 : 3,05*(5,15+0,5)</t>
  </si>
  <si>
    <t>150 : (6,39+5,4)*5,3+1,7*3,9</t>
  </si>
  <si>
    <t>2NP : (0,55*2+0,95-0,2+0,76+1,92)*3,35+0,35*(0,55*2+0,35)</t>
  </si>
  <si>
    <t>3NP : 8,3*4,4*0,5</t>
  </si>
  <si>
    <t>R 999-04</t>
  </si>
  <si>
    <t xml:space="preserve">Výpočet venkovních nových ploch - neoceňovat ! </t>
  </si>
  <si>
    <t>ZP 01 : 5,45*6,45</t>
  </si>
  <si>
    <t xml:space="preserve">ZP 02 : </t>
  </si>
  <si>
    <t>západ : (16,8+16,3)*1*0,5</t>
  </si>
  <si>
    <t>sever : 1,75*1,6-2,35*0,65+(1,75+3,25)*3,4*0,5</t>
  </si>
  <si>
    <t>6,78*3,21-2*0,65</t>
  </si>
  <si>
    <t xml:space="preserve">ZP 03 : </t>
  </si>
  <si>
    <t>západ : (16,3+17,25)*1*0,5+(1,1+2,2)*1,25*0,5</t>
  </si>
  <si>
    <t>sever : (3,05+3,5)*1,15*0,5+(1,15+0,9)*4,35*0,5</t>
  </si>
  <si>
    <t>0,9*0,4*0,5+(0,95+3,1)*6,78*0,5-0,35*0,15*2</t>
  </si>
  <si>
    <t>R 999-05</t>
  </si>
  <si>
    <t xml:space="preserve">Výpočet ploch nových podlah - neoceňovat ! </t>
  </si>
  <si>
    <t xml:space="preserve">Podl. P01 : </t>
  </si>
  <si>
    <t>140 : 2,6*1,75+5,85*2,25+2,3*7,45+1,4*0,2</t>
  </si>
  <si>
    <t>141 : 2,8*6,15-0,35*0,55+1*0,2+0,9*0,15+0,5*1,3</t>
  </si>
  <si>
    <t>144 : (4,67+1,15)*1,55*0,5+4,6*4,67+2,5*0,3+1*0,15</t>
  </si>
  <si>
    <t>145 : 4,67*9,2+1,6*0,2+1,1*0,3*4+0,53*(4,67+3,05)+3,82*,2</t>
  </si>
  <si>
    <t>146 : 3,86*3,5+0,17*0,45+1*0,15</t>
  </si>
  <si>
    <t>147 : 1,4*(3*2+3,05)+0,9*0,2</t>
  </si>
  <si>
    <t xml:space="preserve">Podl. P02 : </t>
  </si>
  <si>
    <t>141.1 : 2,6*1,5+1,45*0,9+1,1*0,3</t>
  </si>
  <si>
    <t>142,143 : 0,9*(1,1+1,25)*2+0,9*0,15*2+0,7*0,1*2</t>
  </si>
  <si>
    <t>146.1 : 1,77*2,2+0,9*0,1</t>
  </si>
  <si>
    <t>149 : 2,22*1,03+0,7*0,23</t>
  </si>
  <si>
    <t xml:space="preserve">Podl. P03 : </t>
  </si>
  <si>
    <t>141.1 : 0,9*0,9</t>
  </si>
  <si>
    <t xml:space="preserve">Podl. P04 : </t>
  </si>
  <si>
    <t>148 : 3,05*2,07</t>
  </si>
  <si>
    <t xml:space="preserve">Podl. P05 : </t>
  </si>
  <si>
    <t>240 : (10,37+0,3)*2,25+4,4*1,8+3,01*2,3+2,3*0,29+1,4*0,2</t>
  </si>
  <si>
    <t>240.1 : 8,27*2,3-0,76*0,4+1,4*0,2</t>
  </si>
  <si>
    <t>241,242 : 3,25*6,15*2+1,1*0,3*2+0,9*0,2*2</t>
  </si>
  <si>
    <t>243 : (6,15+4,61)*3,87*0,5+1,4*0,2+2,5*0,3</t>
  </si>
  <si>
    <t>244 : 2,67*4,1-0,35*0,55+0,9*0,15</t>
  </si>
  <si>
    <t>340 : 5,95*2,2+1,55*0,4+2,25*0,29</t>
  </si>
  <si>
    <t>340.1 : 2,3*6,65</t>
  </si>
  <si>
    <t>341 : 1,5*8,41+1,55*0,1+1,4*0,2</t>
  </si>
  <si>
    <t xml:space="preserve">Podl. P05.1 : </t>
  </si>
  <si>
    <t>342 : 2,92*3,65+1,6*0,15</t>
  </si>
  <si>
    <t>343 : 2,92*5,87+0,56*1,85+3,05*1,06+0,8*0,2+1,6*0,15</t>
  </si>
  <si>
    <t xml:space="preserve">Podl. P06 : </t>
  </si>
  <si>
    <t>245 : (2,02+0,15)*0,9</t>
  </si>
  <si>
    <t>246 : 2,17*1,81+0,9*0,15</t>
  </si>
  <si>
    <t xml:space="preserve">Podl. P07 : </t>
  </si>
  <si>
    <t>140.1 : 3,57*2,3+1,8*0,4</t>
  </si>
  <si>
    <t xml:space="preserve">Podl. P08A (stupně) : </t>
  </si>
  <si>
    <t>247,347 : (0,1565+0,29)*1,4*(11+12)+(0,16+0,29)*1,4*(11*2+3)</t>
  </si>
  <si>
    <t>240.1 : (0,16125+0,29)*2,3*8</t>
  </si>
  <si>
    <t>340.1 : (0,184+0,29)*2,3*5</t>
  </si>
  <si>
    <t xml:space="preserve">Podl. P08B (podesty) : </t>
  </si>
  <si>
    <t>247,347 : 3,05*1,4+1,25*1,4*2</t>
  </si>
  <si>
    <t xml:space="preserve">Podl. P09 : </t>
  </si>
  <si>
    <t>243.1 : 1,72*3,99*0,5+2,38*0,1</t>
  </si>
  <si>
    <t>711000004T00</t>
  </si>
  <si>
    <t>Demontáž asfaltové izolace vč.odvozu a likvidace na skládce</t>
  </si>
  <si>
    <t>POL1_7</t>
  </si>
  <si>
    <t>711411011R00</t>
  </si>
  <si>
    <t xml:space="preserve">Izolace, tlak. voda,vodor. za stud. nátěr suspenzí </t>
  </si>
  <si>
    <t xml:space="preserve">parozábrana na střeše : </t>
  </si>
  <si>
    <t>S02 : 11,07*6,65</t>
  </si>
  <si>
    <t>SA01 : (6,25*2+10,97)*0,2</t>
  </si>
  <si>
    <t>711412011R00</t>
  </si>
  <si>
    <t xml:space="preserve">Izolace, tlak. voda, svis. za stud. nátěr suspenzí </t>
  </si>
  <si>
    <t>SA02 : (6,25*2+10,67)*1,45</t>
  </si>
  <si>
    <t>SA02.1 : 10,67*1,9</t>
  </si>
  <si>
    <t>711441559R00</t>
  </si>
  <si>
    <t xml:space="preserve">Izolace, tlak. voda, vodor. pásy NAIP přitavením </t>
  </si>
  <si>
    <t>711442559R00</t>
  </si>
  <si>
    <t xml:space="preserve">Izolace, tlak. voda, svislá pásy NAIP přitavením </t>
  </si>
  <si>
    <t>711491171RZ1</t>
  </si>
  <si>
    <t>S02 : 6,35*10,87</t>
  </si>
  <si>
    <t>711491172RT1</t>
  </si>
  <si>
    <t>Izolace tlaková, ochranná textilie, vodorovná materiál ve specifikaci</t>
  </si>
  <si>
    <t>711491172RZ1</t>
  </si>
  <si>
    <t>711491271RZ1</t>
  </si>
  <si>
    <t>SA02 : (5,95*2+10,67)*1,5</t>
  </si>
  <si>
    <t>SA02.1 : 10,67*2,0</t>
  </si>
  <si>
    <t>711491272RT1</t>
  </si>
  <si>
    <t>Izolace tlaková, ochranná textilie svislá materiál ve specifikaci</t>
  </si>
  <si>
    <t>711491272RZ1</t>
  </si>
  <si>
    <t>ST 02 : 1,55*(14,95+4,2+7,3)</t>
  </si>
  <si>
    <t>R 711-01</t>
  </si>
  <si>
    <t>Stěrkový bitumenový hydroizolační a protiradonový systém 5,5 kg/m2 (D+M)</t>
  </si>
  <si>
    <t xml:space="preserve">Přesná skladba viz technická zpráva str.10. Kompletní : </t>
  </si>
  <si>
    <t xml:space="preserve">provedení včetně systémových doplňků atd. : </t>
  </si>
  <si>
    <t xml:space="preserve">vodorovné plochy : </t>
  </si>
  <si>
    <t>11,1*14,9+(1,1+7,2)*1,7*0,5+3,88*3,35+4*3,25</t>
  </si>
  <si>
    <t>0,98*3,45+2,37*1,22</t>
  </si>
  <si>
    <t xml:space="preserve">svislé plochy : </t>
  </si>
  <si>
    <t>výtah : (3,05+2,07)*2*1,38</t>
  </si>
  <si>
    <t>obvod : (1,75+0,3)*(15,1+4,5+7,25)</t>
  </si>
  <si>
    <t>uvnitř : 0,33*(3+3,85)</t>
  </si>
  <si>
    <t>podlahy : 0,2*(17,72+11,3+14,47+3,7+6,28)</t>
  </si>
  <si>
    <t>0,33*(3,88+0,05+0,15+3,25*2)</t>
  </si>
  <si>
    <t>R 711-02</t>
  </si>
  <si>
    <t xml:space="preserve">D+M nopové fólie vč.systémových doplňků </t>
  </si>
  <si>
    <t>R 711-03</t>
  </si>
  <si>
    <t>D+M pojistné H.I.stěrky pod dlažbu a obkladačky vč.penetrace a syst.doplňků</t>
  </si>
  <si>
    <t xml:space="preserve">na stěnách : </t>
  </si>
  <si>
    <t>141.1 : (2,6*2+2,4*2-1,1-0,8+0,3*2)*0,2+(0,9+0,5)*1,3</t>
  </si>
  <si>
    <t>0,9*3*1,8+(0,15+1,5)*1,3</t>
  </si>
  <si>
    <t>142,143 : (0,9*8+1,1*4+1,25*4)*2,6-0,6*0,2*4-0,8*0,2*2</t>
  </si>
  <si>
    <t>(0,4*2+0,9)*1,3*4</t>
  </si>
  <si>
    <t>146.1 : (1,77*2+2,2*2-0,8)*0,2+0,9*2*1,8+(1+1,77+0,5)*1,3</t>
  </si>
  <si>
    <t>149 : (2,22*2+1,03*2-0,6+0,23*2)*0,2+(0,5*3+1+1,03)*1,3</t>
  </si>
  <si>
    <t>245 : (2,02*2+0,9*2-0,8)*0,2+(0,5*2+0,9)*1,3</t>
  </si>
  <si>
    <t>246 : (2,17*2+1,81*2-0,8)*0,2+(0,5*2+2,17)*1,3</t>
  </si>
  <si>
    <t xml:space="preserve">v podlahách : </t>
  </si>
  <si>
    <t>P02 : 16,61</t>
  </si>
  <si>
    <t>P03 : 0,81</t>
  </si>
  <si>
    <t>P06 : 6,02</t>
  </si>
  <si>
    <t>R 711-04</t>
  </si>
  <si>
    <t>D+M pojistné sulfátové H.I.stěrky vč.penetrace pod čistící koberec</t>
  </si>
  <si>
    <t>P07 : 8,93</t>
  </si>
  <si>
    <t>R 711-05</t>
  </si>
  <si>
    <t>D+M hydroizolační stěrky pod dlažbu na lodžii (dle popisu) vč.syst.doplňků</t>
  </si>
  <si>
    <t>P09 : 3,67+4,34*0,3</t>
  </si>
  <si>
    <t>11163230</t>
  </si>
  <si>
    <t>S02, SA01 : 78,31*0,2</t>
  </si>
  <si>
    <t>SA02, SA02.1 : 53,87*0,25</t>
  </si>
  <si>
    <t>62852615</t>
  </si>
  <si>
    <t>S02, SA01 : 78,31*1,15</t>
  </si>
  <si>
    <t>SA02, SA02.1 : 53,87*1,2</t>
  </si>
  <si>
    <t>67390328</t>
  </si>
  <si>
    <t>204,72*1,15+85,62*1,2</t>
  </si>
  <si>
    <t>998711103R00</t>
  </si>
  <si>
    <t xml:space="preserve">Přesun hmot pro izolace proti vodě, výšky do 60 m </t>
  </si>
  <si>
    <t>R 712-01</t>
  </si>
  <si>
    <t>D+M izolační střešní folie na bázi měkč.PVC dle popisu v PD, tl. 1,8 mm</t>
  </si>
  <si>
    <t xml:space="preserve">Včetně systémových doplňků, kotvení, kotevního : </t>
  </si>
  <si>
    <t xml:space="preserve">plánu, atikových klínů, prořezu atd. : </t>
  </si>
  <si>
    <t>SA01 : (6,25*2+10,97)*0,6</t>
  </si>
  <si>
    <t>713000001T00</t>
  </si>
  <si>
    <t>Odstranění Pe folie v podlaze na sucho včetně likvidace</t>
  </si>
  <si>
    <t>713000002T00</t>
  </si>
  <si>
    <t xml:space="preserve">Odstranění parozábrany/fólie vč.likvidace </t>
  </si>
  <si>
    <t>713100812R00</t>
  </si>
  <si>
    <t xml:space="preserve">Odstranění tepelné izolace, polystyrén tl. do 5 cm </t>
  </si>
  <si>
    <t>713101121R00</t>
  </si>
  <si>
    <t xml:space="preserve">Odstr.tep.izol.stropů,volně,minerál tl.do 100 mm </t>
  </si>
  <si>
    <t>B12 : 4,2*10,3</t>
  </si>
  <si>
    <t>713101122R00</t>
  </si>
  <si>
    <t xml:space="preserve">Odstr.tep.izol. stropů,volně,minerál tl.100-200 mm </t>
  </si>
  <si>
    <t>713111111R00</t>
  </si>
  <si>
    <t xml:space="preserve">Izolace tepelné stropů vrchem kladené volně </t>
  </si>
  <si>
    <t>S05 : 3,93*2,95*2</t>
  </si>
  <si>
    <t>713111121R00</t>
  </si>
  <si>
    <t xml:space="preserve">Izolace tepelné stropů rovných spodem, drátem </t>
  </si>
  <si>
    <t>S01 dle úpravy podkroví v dílu 342 : 15,33+59,9</t>
  </si>
  <si>
    <t>S04 dle dtto : 39,66</t>
  </si>
  <si>
    <t xml:space="preserve">Izolace v podhledech : </t>
  </si>
  <si>
    <t>A : 112,38</t>
  </si>
  <si>
    <t>B : 24,8</t>
  </si>
  <si>
    <t>C : 78,87</t>
  </si>
  <si>
    <t>D : 64,46</t>
  </si>
  <si>
    <t>713111130R00</t>
  </si>
  <si>
    <t xml:space="preserve">Izolace tepelné stropů, vložená mezi krokve </t>
  </si>
  <si>
    <t>S01 : (3,3+5,85)*4,4*0,5</t>
  </si>
  <si>
    <t>(3,4+0,95)*3,2*0,5*1,4</t>
  </si>
  <si>
    <t>(11,2+7,95)*4,3*0,5</t>
  </si>
  <si>
    <t>(10,9+9,2)*2,9*0,5</t>
  </si>
  <si>
    <t>S04 : 2,7*2,1+2,95*9,2</t>
  </si>
  <si>
    <t>713111221V03</t>
  </si>
  <si>
    <t>Montáž parozábrany, zavěšené podhl., přelep. spojů vč.dod. folie s reflexní Al vrstvou</t>
  </si>
  <si>
    <t>S01+S04 : 114,89</t>
  </si>
  <si>
    <t>713121111R00</t>
  </si>
  <si>
    <t xml:space="preserve">Izolace tepelná podlah na sucho, jednovrstvá </t>
  </si>
  <si>
    <t>P09 : 3,67</t>
  </si>
  <si>
    <t>713121121R00</t>
  </si>
  <si>
    <t xml:space="preserve">Izolace tepelná podlah na sucho, dvouvrstvá </t>
  </si>
  <si>
    <t>713131131R00</t>
  </si>
  <si>
    <t xml:space="preserve">Izolace tepelná stěn lepením </t>
  </si>
  <si>
    <t xml:space="preserve">oddilatování základů a podlahy v 1NP od stávající budovy : </t>
  </si>
  <si>
    <t>EPS 150 mm (řez 3) : 4,4*1,1</t>
  </si>
  <si>
    <t xml:space="preserve">EPS 50 mm : </t>
  </si>
  <si>
    <t>řez 1,2 : 6,25*1,7+4,32*0,3+0,9*0,45+0,45*1,1</t>
  </si>
  <si>
    <t>řez 4 : 6,3*1,1</t>
  </si>
  <si>
    <t>řez 5 : 6,2*1,75</t>
  </si>
  <si>
    <t>SA02 : (5,95*2+10,67)*1,1</t>
  </si>
  <si>
    <t>SA02.1 : 10,67*1,6</t>
  </si>
  <si>
    <t>713131131V02</t>
  </si>
  <si>
    <t>Izolace tepelná stěn lepením lepení na tmel + mech.kotvení</t>
  </si>
  <si>
    <t>S06 : ((3,45*2+2,95)*0,85+2,95*2,0)*2</t>
  </si>
  <si>
    <t>713131131V07</t>
  </si>
  <si>
    <t>Izolace tepelná stěn lepením lepeno na bitumenové lepidlo</t>
  </si>
  <si>
    <t>ST 02 : 34,39</t>
  </si>
  <si>
    <t>713134211V02</t>
  </si>
  <si>
    <t>Montáž parozábrany na stěny s přelepením spojů vč.dod. folie s reflexní Al vrstvou</t>
  </si>
  <si>
    <t>S06 : 28,545/2+(3,93+2,95)*2*0,24</t>
  </si>
  <si>
    <t>713135112RK1</t>
  </si>
  <si>
    <t>713141111R00</t>
  </si>
  <si>
    <t xml:space="preserve">Izolace tepelná střech plně lep.asfaltem, 1vrstvá </t>
  </si>
  <si>
    <t>S02 : 5,95*10,47*2</t>
  </si>
  <si>
    <t>713191100V05</t>
  </si>
  <si>
    <t>Položení izolační fólie s přelepením spojů vč.dod. folie s reflexní Al vrstvou</t>
  </si>
  <si>
    <t>S05 : 3,93*2,95</t>
  </si>
  <si>
    <t>713191100V09</t>
  </si>
  <si>
    <t>Položení izolační fólie včetně dodávky fólie PE s přelepením přesahů</t>
  </si>
  <si>
    <t>podlahy : 218,81+181,26</t>
  </si>
  <si>
    <t>713191100V10</t>
  </si>
  <si>
    <t>Položení izolační fólie s přelepením spojů vč.dod. difuzní folie</t>
  </si>
  <si>
    <t>28375484</t>
  </si>
  <si>
    <t>ST 02 : 34,39*1,02</t>
  </si>
  <si>
    <t>283754905</t>
  </si>
  <si>
    <t>P07 : 8,93*1,02</t>
  </si>
  <si>
    <t>283754907</t>
  </si>
  <si>
    <t>P09 : 3,67*1,02</t>
  </si>
  <si>
    <t>28375766.A</t>
  </si>
  <si>
    <t>Deska izolační polystyrén samozhášivý EPS 100</t>
  </si>
  <si>
    <t>dilatace základů a podlahy v 1NP : (4,84*0,15+30,601*0,05)*1,02</t>
  </si>
  <si>
    <t>28375768.A</t>
  </si>
  <si>
    <t>Deska izolační polystyrén samozhášivý EPS 150</t>
  </si>
  <si>
    <t>P01 : 156,08*0,11*1,02</t>
  </si>
  <si>
    <t>P02 : 16,61*0,11*1,02</t>
  </si>
  <si>
    <t>P03 : 0,81*0,1*1,02</t>
  </si>
  <si>
    <t>P05,06 : (175,24+6,02)*0,03*1,02</t>
  </si>
  <si>
    <t>28375769.A</t>
  </si>
  <si>
    <t>Deska izolační polystyrén samozhášivý EPS 200</t>
  </si>
  <si>
    <t>SA01 : 4,69*0,05*1,02</t>
  </si>
  <si>
    <t>SA02 : 24,83*0,1*1,02</t>
  </si>
  <si>
    <t>SA02.1 : 17,07*0,2*1,02</t>
  </si>
  <si>
    <t>28375973</t>
  </si>
  <si>
    <t>S02 : 5,95*10,47*0,08*1,02</t>
  </si>
  <si>
    <t>28376501</t>
  </si>
  <si>
    <t>Deska izolační PIR Alu pro střechy 1250x2500x100mm</t>
  </si>
  <si>
    <t>S02 : 5,95*10,47*1,02</t>
  </si>
  <si>
    <t>63140157</t>
  </si>
  <si>
    <t>Deska fasádní minerální vlákno-podélné tl. 120 mm</t>
  </si>
  <si>
    <t>S06 : 28,545*1,02</t>
  </si>
  <si>
    <t>S05 : 3,93*2,95*2*1,02</t>
  </si>
  <si>
    <t>63151372.A</t>
  </si>
  <si>
    <t>podhledy : 280,51*1,02</t>
  </si>
  <si>
    <t>63151373.A</t>
  </si>
  <si>
    <t>S04 : 39,66*1,02</t>
  </si>
  <si>
    <t>63151376.A</t>
  </si>
  <si>
    <t>S01 : 75,23*1,02</t>
  </si>
  <si>
    <t>63151377.A</t>
  </si>
  <si>
    <t>S04 : 32,81*1,02</t>
  </si>
  <si>
    <t>63151378.A</t>
  </si>
  <si>
    <t>S01 : 100,19*1,02</t>
  </si>
  <si>
    <t>63151450</t>
  </si>
  <si>
    <t>P05.1 : 32,71*1,02</t>
  </si>
  <si>
    <t>P05,06 : (175,24+6,02)*1,02</t>
  </si>
  <si>
    <t>998713103R00</t>
  </si>
  <si>
    <t xml:space="preserve">Přesun hmot pro izolace tepelné, výšky do 24 m </t>
  </si>
  <si>
    <t>R 714-01</t>
  </si>
  <si>
    <t xml:space="preserve">D+M pryžové antivibrační rohože tl. 24 mm </t>
  </si>
  <si>
    <t>721176224R00</t>
  </si>
  <si>
    <t xml:space="preserve">Potrubí KG svodné (ležaté) v zemi D 160 x 4,0 mm </t>
  </si>
  <si>
    <t>stoka : 23,4</t>
  </si>
  <si>
    <t>998721101R00</t>
  </si>
  <si>
    <t xml:space="preserve">Přesun hmot pro vnitřní kanalizaci, výšky do 6 m </t>
  </si>
  <si>
    <t>R 727-01</t>
  </si>
  <si>
    <t xml:space="preserve">R01 - sklopná sedačka do sprchy </t>
  </si>
  <si>
    <t>R 727-02</t>
  </si>
  <si>
    <t xml:space="preserve">R02 - dávkovač tekutého mýdla </t>
  </si>
  <si>
    <t>R 727-03</t>
  </si>
  <si>
    <t xml:space="preserve">R03 - zásobník na papírové ručníky </t>
  </si>
  <si>
    <t>R 727-04</t>
  </si>
  <si>
    <t xml:space="preserve">R04 - odpadkový koš </t>
  </si>
  <si>
    <t>R 727-05</t>
  </si>
  <si>
    <t xml:space="preserve">R05 - držák na štětku pro údržbu WC </t>
  </si>
  <si>
    <t>R 727-06</t>
  </si>
  <si>
    <t xml:space="preserve">R06 - zásobník na toaletní papír </t>
  </si>
  <si>
    <t>R 727-07</t>
  </si>
  <si>
    <t xml:space="preserve">R07 - háček </t>
  </si>
  <si>
    <t>R 727-08</t>
  </si>
  <si>
    <t>R08 - zrcadlo zapuštěné v líci s obkladem 600/1000</t>
  </si>
  <si>
    <t>R 727-09</t>
  </si>
  <si>
    <t xml:space="preserve">R09 - odpadkový koš na dámskou hygienu </t>
  </si>
  <si>
    <t>R 727-10</t>
  </si>
  <si>
    <t xml:space="preserve">R10 - držák na mýdlo </t>
  </si>
  <si>
    <t>R 727-11</t>
  </si>
  <si>
    <t xml:space="preserve">R11 - madlo svislé </t>
  </si>
  <si>
    <t>R 727-12</t>
  </si>
  <si>
    <t xml:space="preserve">R12 - madlo WC pevné </t>
  </si>
  <si>
    <t>R 727-13</t>
  </si>
  <si>
    <t xml:space="preserve">R13 - madlo WC sklopné </t>
  </si>
  <si>
    <t>R 727-14</t>
  </si>
  <si>
    <t xml:space="preserve">R14 - zrcadlo výklopné </t>
  </si>
  <si>
    <t>R 727-15</t>
  </si>
  <si>
    <t xml:space="preserve">R15 - madlo na dveřích </t>
  </si>
  <si>
    <t>R 727-16</t>
  </si>
  <si>
    <t xml:space="preserve">Montáž sanitárního vybavení </t>
  </si>
  <si>
    <t>hod</t>
  </si>
  <si>
    <t>762000002T00</t>
  </si>
  <si>
    <t xml:space="preserve">D+M drobných zámečnických výrobků </t>
  </si>
  <si>
    <t xml:space="preserve">Závitové tyče, svorníky, kotvy, kotevní plechy (neuvedené : </t>
  </si>
  <si>
    <t>v jiné části projektu) atd. : 265</t>
  </si>
  <si>
    <t>762331812R00</t>
  </si>
  <si>
    <t xml:space="preserve">Demontáž konstrukcí krovů z hranolů do 224 cm2 </t>
  </si>
  <si>
    <t>B23a : 5,73*5</t>
  </si>
  <si>
    <t>B23b : 6,6*13+6,47*8</t>
  </si>
  <si>
    <t>762333110R00</t>
  </si>
  <si>
    <t xml:space="preserve">Montáž vázaných krovů nepravidelných do 120 cm2 </t>
  </si>
  <si>
    <t>50/180 : 110,25</t>
  </si>
  <si>
    <t>120/80 : 1,4</t>
  </si>
  <si>
    <t>762333120R00</t>
  </si>
  <si>
    <t xml:space="preserve">Montáž vázaných krovů nepravidelných do 224 cm2 </t>
  </si>
  <si>
    <t>140/120 : 32,41</t>
  </si>
  <si>
    <t>120/120 : 7,8</t>
  </si>
  <si>
    <t>140/140 : 8,4</t>
  </si>
  <si>
    <t>80/180 : 98,06+69,3+50+23,8</t>
  </si>
  <si>
    <t>100/180 : 21,3</t>
  </si>
  <si>
    <t>762333130R00</t>
  </si>
  <si>
    <t xml:space="preserve">Montáž vázaných krovů nepravidelných do 288 cm2 </t>
  </si>
  <si>
    <t>160/180 : 18,4</t>
  </si>
  <si>
    <t>762341610RT2</t>
  </si>
  <si>
    <t>Bednění okapových říms z prken hrubých včetně dodávky řeziva prkna tl. 24 mm</t>
  </si>
  <si>
    <t>dle výpisu : 22,85</t>
  </si>
  <si>
    <t>762341811R00</t>
  </si>
  <si>
    <t xml:space="preserve">Demontáž bednění střech rovných z prken hrubých </t>
  </si>
  <si>
    <t>B23a : 3,2*5,75</t>
  </si>
  <si>
    <t>762342202RT2</t>
  </si>
  <si>
    <t>Montáž laťování střech, vzdálenost latí do 22 cm včetně dodávky řeziva, latě 3/5 cm</t>
  </si>
  <si>
    <t>dle krytiny : 198,1</t>
  </si>
  <si>
    <t>762342205RT2</t>
  </si>
  <si>
    <t>Montáž kontralatí na vruty, s těsnicí pěnou včetně dodávky latí 3/5 cm</t>
  </si>
  <si>
    <t>762342811R00</t>
  </si>
  <si>
    <t xml:space="preserve">Demontáž laťování střech, rozteč latí do 22 cm </t>
  </si>
  <si>
    <t xml:space="preserve">srovnatelná položka pro rošt pod tepelnou izolací : </t>
  </si>
  <si>
    <t>4,2*10,3</t>
  </si>
  <si>
    <t>B23b : 11,22*6,45+6,6*13+6,47*8</t>
  </si>
  <si>
    <t>762811811R00</t>
  </si>
  <si>
    <t xml:space="preserve">Demontáž záklopů z hrubých prken tl. do 3,2 cm </t>
  </si>
  <si>
    <t>B14 : 4,3*6,8</t>
  </si>
  <si>
    <t>762822820R00</t>
  </si>
  <si>
    <t xml:space="preserve">Demontáž stropnic z řeziva o pl.do 288 cm2 </t>
  </si>
  <si>
    <t>B12 : 4,5*12</t>
  </si>
  <si>
    <t>B14 : 4,4*4+3,5*5</t>
  </si>
  <si>
    <t>762841812R00</t>
  </si>
  <si>
    <t xml:space="preserve">Demontáž podbíjení obkladů stropů s omítkou </t>
  </si>
  <si>
    <t>4*3+4,18*3,1</t>
  </si>
  <si>
    <t>762841821R00</t>
  </si>
  <si>
    <t xml:space="preserve">Demontáž podbíjení obkladů stropů z desek dřevotř. </t>
  </si>
  <si>
    <t>B12 : 3,85*(5,12+1,92)+2,37*4,07</t>
  </si>
  <si>
    <t>R 762-01</t>
  </si>
  <si>
    <t>Přesné zaříznutí a zapravení bouraného trámového stropu v rovině řezu</t>
  </si>
  <si>
    <t xml:space="preserve">Prostor nad mč 140.1 a 146.1. Předpokládá se doplnění : </t>
  </si>
  <si>
    <t xml:space="preserve">záklopu a podbíjení vč.případného pomocného nosného : </t>
  </si>
  <si>
    <t>trámku, tepelné izolace atd. dle skladby původního stropu. : 4</t>
  </si>
  <si>
    <t>R 762-02</t>
  </si>
  <si>
    <t>Demontáž rohože a asfalt.pásů pod plechovou krytinou na bednění, vč.likvidace</t>
  </si>
  <si>
    <t>B23a : 5,75*3,2</t>
  </si>
  <si>
    <t>R 762-03</t>
  </si>
  <si>
    <t>D+M řeziva krovu (dle prořezu ve výpisu řeziva - - prořez navíc)</t>
  </si>
  <si>
    <t xml:space="preserve">Podle ceníku RTS je norma prořezu 10%. Požadavek : </t>
  </si>
  <si>
    <t xml:space="preserve">projektanta ve výpisu řeziva je 20%. Tato položka tedy : </t>
  </si>
  <si>
    <t xml:space="preserve">obsahuje zvýšenou spotřebu řeziva o 10% (včetně : </t>
  </si>
  <si>
    <t xml:space="preserve">nátěrů, spojovacíh prostředků atd.). : </t>
  </si>
  <si>
    <t>1,35/2</t>
  </si>
  <si>
    <t>R 762-04</t>
  </si>
  <si>
    <t xml:space="preserve">Napojení nové střechy a krovu na stávající k-ce </t>
  </si>
  <si>
    <t xml:space="preserve">Předpokládá se úprava stávajícího krovu/střechy (např. : </t>
  </si>
  <si>
    <t xml:space="preserve">rozebrání a zpětné doplnění části krytiny, vyřezání a zpětné : </t>
  </si>
  <si>
    <t xml:space="preserve">doplnění dřevěných prvků apod. včetně kontroly stavu : </t>
  </si>
  <si>
    <t xml:space="preserve">původního krovu/střechy a případných oprav v místě styku : </t>
  </si>
  <si>
    <t xml:space="preserve">a návaznosti na nový krov/střechu. Měrnou jednotkou je : </t>
  </si>
  <si>
    <t>půdorysná délka. : 11,3+1,2+10,5</t>
  </si>
  <si>
    <t>60500001</t>
  </si>
  <si>
    <t>Řezivo hraněné smrkové (různé průřezy i délky)</t>
  </si>
  <si>
    <t>0,05*0,18*110,25*1,1</t>
  </si>
  <si>
    <t>0,12*0,08*1,4*1,1</t>
  </si>
  <si>
    <t>0,16*0,18*18,4*1,1</t>
  </si>
  <si>
    <t>0,14*0,12*32,41*1,1</t>
  </si>
  <si>
    <t>0,12*0,12*7,8*1,1</t>
  </si>
  <si>
    <t>0,14*0,14*8,4*1,1</t>
  </si>
  <si>
    <t>0,08*0,18*241,16*1,1</t>
  </si>
  <si>
    <t>0,1*0,18*21,3*1,1</t>
  </si>
  <si>
    <t>998762103R00</t>
  </si>
  <si>
    <t xml:space="preserve">Přesun hmot pro tesařské konstrukce, výšky do 24 m </t>
  </si>
  <si>
    <t>764231230R00</t>
  </si>
  <si>
    <t>Lemování z Cu plechu zdí, tvrdá krytina, rš 330 mm 12/K</t>
  </si>
  <si>
    <t>764252403R00</t>
  </si>
  <si>
    <t xml:space="preserve">Žlaby Ti Zn plech, podokapní půlkruhové, rš 330 mm </t>
  </si>
  <si>
    <t>764311821R00</t>
  </si>
  <si>
    <t xml:space="preserve">Demontáž krytiny, tabule 2 x 1 m, do 25 m2, do 30° </t>
  </si>
  <si>
    <t>B30 : 2,3*2,27</t>
  </si>
  <si>
    <t>B31 : 0,95*0,9</t>
  </si>
  <si>
    <t>B29 : 1*0,8</t>
  </si>
  <si>
    <t>764331830R00</t>
  </si>
  <si>
    <t xml:space="preserve">Demontáž lemování zdí, rš 250 a 330 mm, do 30° </t>
  </si>
  <si>
    <t>B33 : 21,6</t>
  </si>
  <si>
    <t>764352810R00</t>
  </si>
  <si>
    <t xml:space="preserve">Demontáž žlabů půlkruh. rovných, rš 330 mm, do 30° </t>
  </si>
  <si>
    <t>B21 : 11,3</t>
  </si>
  <si>
    <t>764359810R00</t>
  </si>
  <si>
    <t xml:space="preserve">Demontáž kotlíku kónického, sklon do 30° </t>
  </si>
  <si>
    <t>764410850R00</t>
  </si>
  <si>
    <t xml:space="preserve">Demontáž oplechování parapetů,rš od 100 do 330 mm </t>
  </si>
  <si>
    <t>B1 : 1,25+1,15*2+1,21*2</t>
  </si>
  <si>
    <t>764454802R00</t>
  </si>
  <si>
    <t xml:space="preserve">Demontáž odpadních trub kruhových,D 120 mm </t>
  </si>
  <si>
    <t>B21 : 2,8+0,7+4,5</t>
  </si>
  <si>
    <t>764554203R00</t>
  </si>
  <si>
    <t>Odpadní trouby z Cu plechu, kruhové, D 120 mm 11/K</t>
  </si>
  <si>
    <t>764554403R00</t>
  </si>
  <si>
    <t>Odpadní trouby z Ti Zn plechu, kruhové, D 120 mm 10/K</t>
  </si>
  <si>
    <t>R 764-01</t>
  </si>
  <si>
    <t>1/K - oplechování atiky TiZn tl. 0,7 mm rš 850 mm</t>
  </si>
  <si>
    <t xml:space="preserve">Včetně OSB desek, strukturální rohože, podkladního : </t>
  </si>
  <si>
    <t>plechu, geotextilie, roštu z latí atd. : 24</t>
  </si>
  <si>
    <t>R 764-02</t>
  </si>
  <si>
    <t>2/K - oplechování pod římsou TiZn tl. 0,63 mm rš 300 mm</t>
  </si>
  <si>
    <t>plechu atd. : 12,6</t>
  </si>
  <si>
    <t>R 764-03</t>
  </si>
  <si>
    <t xml:space="preserve">3/K - oplechování prostupu atikou- systémový prvek </t>
  </si>
  <si>
    <t>R 764-04</t>
  </si>
  <si>
    <t xml:space="preserve">4/K - systémová tvarovka 150/150/350 </t>
  </si>
  <si>
    <t>R 764-05</t>
  </si>
  <si>
    <t xml:space="preserve">5/K - systémová tvarovka 350/150/600 </t>
  </si>
  <si>
    <t>R 764-06</t>
  </si>
  <si>
    <t xml:space="preserve">6/K - hliníková šachta 250/250/100 mm </t>
  </si>
  <si>
    <t>R 764-07</t>
  </si>
  <si>
    <t>7/K - syst.zarážka pro vegetační střechu z poplast.plechu</t>
  </si>
  <si>
    <t>R 764-08</t>
  </si>
  <si>
    <t>8/K - mřížka proti ptákům a hmyzu z legovaného hliníku</t>
  </si>
  <si>
    <t>R 764-09</t>
  </si>
  <si>
    <t>13/K - oplechování úžlabí TiZn tl. 0,63 mm rš 600 mm</t>
  </si>
  <si>
    <t>plechu atd. : 8,6</t>
  </si>
  <si>
    <t>R 764-10</t>
  </si>
  <si>
    <t xml:space="preserve">14/K - systémové výlezové okno 600/600 </t>
  </si>
  <si>
    <t>R 764-11</t>
  </si>
  <si>
    <t>15/K - oplechování hrany KZS TiZn tl. 0,63 mm rš 300 mm</t>
  </si>
  <si>
    <t>plechu atd. : 4,8</t>
  </si>
  <si>
    <t>R 764-12</t>
  </si>
  <si>
    <t xml:space="preserve">16/K - oplechování prostupu ZTI šikmou střechou </t>
  </si>
  <si>
    <t>R 764-13</t>
  </si>
  <si>
    <t xml:space="preserve">17/K - oplechování prostupu VZT šikmou střechou </t>
  </si>
  <si>
    <t>R 764-14</t>
  </si>
  <si>
    <t xml:space="preserve">18/K - ukončující lišta nopové folie TiZn </t>
  </si>
  <si>
    <t>R 764-15</t>
  </si>
  <si>
    <t>Demontáž a likvidace smyčkové rohože pod plechovou krytinou</t>
  </si>
  <si>
    <t>B23 : 11,22*6,45</t>
  </si>
  <si>
    <t>998764103R00</t>
  </si>
  <si>
    <t xml:space="preserve">Přesun hmot pro klempířské konstr., výšky do 24 m </t>
  </si>
  <si>
    <t>765901001V02</t>
  </si>
  <si>
    <t>Montáž podstřešní fólie - včetně dodávky difuzně otevřené kontaktní folie lehkého typu</t>
  </si>
  <si>
    <t>765310012RAA</t>
  </si>
  <si>
    <t>Zastřešení pálenou krytinou bobrovkou střech složitých</t>
  </si>
  <si>
    <t>POL2_7</t>
  </si>
  <si>
    <t xml:space="preserve">Včetně hřebenů, nároží, systémových doplňků atd. : </t>
  </si>
  <si>
    <t>70,3+11,3+41+75,5</t>
  </si>
  <si>
    <t>998765103R00</t>
  </si>
  <si>
    <t xml:space="preserve">Přesun hmot pro krytiny tvrdé, výšky do 24 m </t>
  </si>
  <si>
    <t>R 766-01</t>
  </si>
  <si>
    <t>R 766-02</t>
  </si>
  <si>
    <t>1b/T - dveře 900/2100 + ocel.zár. + samozavírač EI 30 DP3 Sm-C3, Rw=27 dB</t>
  </si>
  <si>
    <t>R 766-03</t>
  </si>
  <si>
    <t>1c/T - dveře 900/2100 s boč.světlíkem + ocel.zár. samozavírač, EI 30 DP3 Sm-C3, Rw=27 (37) dB</t>
  </si>
  <si>
    <t>R 766-04</t>
  </si>
  <si>
    <t>1d/T - dveře 900/2100 s boč.světlíkem + ocel.zár. samozavírač, EI 30 DP3 Sm-C3, Rw=27 (37) dB</t>
  </si>
  <si>
    <t>R 766-05</t>
  </si>
  <si>
    <t>1e/T - dveře 900/2100 +2x boč.světlík + ocel.zár. samozavírač, EI 30 DP3 Sm-C3, Rw=27 (37) dB</t>
  </si>
  <si>
    <t>včetně SDRK nadpraží : 1</t>
  </si>
  <si>
    <t>R 766-06</t>
  </si>
  <si>
    <t>2a/T - dveře 800/2100 + ocel.zár. + samozavírač EI 30 DP3 Sm-C3</t>
  </si>
  <si>
    <t>R 766-07</t>
  </si>
  <si>
    <t xml:space="preserve">2b/T - dveře 800/2100 + ocel.zár. </t>
  </si>
  <si>
    <t>R 766-08</t>
  </si>
  <si>
    <t xml:space="preserve">2c/T - dveře 800/2100 + ocel.zár. </t>
  </si>
  <si>
    <t>R 766-09</t>
  </si>
  <si>
    <t>2d/T - dveře 800/2100 + ocel.zár. EI 30 DP3 Sm-C3</t>
  </si>
  <si>
    <t>R 766-10</t>
  </si>
  <si>
    <t xml:space="preserve">2e/T - dveře 800/2100 + ocel.zár. </t>
  </si>
  <si>
    <t>R 766-11</t>
  </si>
  <si>
    <t xml:space="preserve">3/T - dveře 600/2100 + ocel.zár. </t>
  </si>
  <si>
    <t>R 766-12</t>
  </si>
  <si>
    <t>4/T - dveře 700/2100 + ocel.zár. EI 30 DP3 Sm-C3</t>
  </si>
  <si>
    <t>R 766-13</t>
  </si>
  <si>
    <t>R 766-14</t>
  </si>
  <si>
    <t>6/T - dveře 900+600/2100 + ocel.zár. EI 30 DP3 Sm-C3</t>
  </si>
  <si>
    <t>R 766-15</t>
  </si>
  <si>
    <t xml:space="preserve">7/T - dvířka 400/2150 dle popisu </t>
  </si>
  <si>
    <t>R 766.1-01</t>
  </si>
  <si>
    <t xml:space="preserve">1/ZI - šatní skříňky 600/2150/600 + lavice </t>
  </si>
  <si>
    <t>R 766.1-02</t>
  </si>
  <si>
    <t>2/ZI - kuchyňka v mč 144 dle popisu včetně spotřebičů</t>
  </si>
  <si>
    <t>R 766.1-03</t>
  </si>
  <si>
    <t>3/ZI - kuchyňka v mč 244 dle popisu včetně spotřebičů</t>
  </si>
  <si>
    <t>R 766.1-04</t>
  </si>
  <si>
    <t xml:space="preserve">4/ZI - skladový regál 1000/600/1800 </t>
  </si>
  <si>
    <t>R 766.1-05</t>
  </si>
  <si>
    <t xml:space="preserve">5/ZI - ochrana stěn 300/10 mm </t>
  </si>
  <si>
    <t>R 766.1-06</t>
  </si>
  <si>
    <t>6.1/ZI - akustický obklad stěny v mč 145 (23 m2)</t>
  </si>
  <si>
    <t>R 766.1-07</t>
  </si>
  <si>
    <t>6.2/ZI - akustický obklad stěny v mč 144 (10,2 m2)</t>
  </si>
  <si>
    <t>R 766.1-08</t>
  </si>
  <si>
    <t xml:space="preserve">7/ZI - chodbové madlo na stěnách </t>
  </si>
  <si>
    <t>R 766.2-01</t>
  </si>
  <si>
    <t xml:space="preserve">1/O - vstupní Al proskl.dveře do otvoru 1800/2525 </t>
  </si>
  <si>
    <t>R 766.2-02</t>
  </si>
  <si>
    <t>2/O - eurookno 1100/2850, modřínový masiv, vč.žaluzií a oplech.parapetu</t>
  </si>
  <si>
    <t>R 766.2-03</t>
  </si>
  <si>
    <t>3/O - euro proskl.stěn 2380/2850, modřínový masiv, vč. oplech.parapetu</t>
  </si>
  <si>
    <t>R 766.2-04</t>
  </si>
  <si>
    <t>4/O - eurookno 1100/2850, modřínový masiv, vč. oplech.parapetu</t>
  </si>
  <si>
    <t>R 766.2-04a</t>
  </si>
  <si>
    <t>4a/O - eurookno 1100/2850, modřínový masiv, vč. parapetu ze slzičkového plechu</t>
  </si>
  <si>
    <t>R 766.2-05</t>
  </si>
  <si>
    <t>5/O - eurookno 1100/2300, modřínový masiv, vč. obou parapetů</t>
  </si>
  <si>
    <t>R 766.2-05a</t>
  </si>
  <si>
    <t>5a/O - eurookno 1100/2300, modřínový masiv, vč. obou parapetů</t>
  </si>
  <si>
    <t>R 766.2-06</t>
  </si>
  <si>
    <t>6/O - euro proskl.stěn 2380/3500, modřínový masiv, vč. oplech.parapetu</t>
  </si>
  <si>
    <t>R 766.2-07</t>
  </si>
  <si>
    <t>7/O - eurookno 1100/3500, modřínový masiv, vč. oplech.parapetu</t>
  </si>
  <si>
    <t>R 766.2-08</t>
  </si>
  <si>
    <t xml:space="preserve">8/O - systémové střešní okno 660/1400 </t>
  </si>
  <si>
    <t>R 766.2-09</t>
  </si>
  <si>
    <t>8.1/O - systémové střešní okno 660/1400 se servopohonem</t>
  </si>
  <si>
    <t>R 766.7-01</t>
  </si>
  <si>
    <t xml:space="preserve">K01 - kancelářský stůl 1600/800/720 </t>
  </si>
  <si>
    <t>R 766.7-02</t>
  </si>
  <si>
    <t>K02 - stolový přístavek s výsuvnou otevřenou skříňkou 400/720/800</t>
  </si>
  <si>
    <t>R 766.7-03</t>
  </si>
  <si>
    <t xml:space="preserve">K03 - zásuvkový kontejner 430/650/550 </t>
  </si>
  <si>
    <t>R 766.7-04</t>
  </si>
  <si>
    <t xml:space="preserve">K04 - kancelářský stůl - přísed, D 800/ v.720 </t>
  </si>
  <si>
    <t>R 766.7-05</t>
  </si>
  <si>
    <t>K05 - skříň kancelářská vysoká uzavřená 800/2150/400</t>
  </si>
  <si>
    <t>R 766.7-06</t>
  </si>
  <si>
    <t xml:space="preserve">K06 - šatní skříň 600/2150/400 </t>
  </si>
  <si>
    <t>R 766.7-07</t>
  </si>
  <si>
    <t xml:space="preserve">K07 - police nástěnná 800/700/300 </t>
  </si>
  <si>
    <t>R 766.7-08</t>
  </si>
  <si>
    <t xml:space="preserve">K08 - police nástěnná 700/1200/300 </t>
  </si>
  <si>
    <t>R 766.7-09</t>
  </si>
  <si>
    <t>K09 - panel k pracovnímu stolu nástěnný 2000/800 mm</t>
  </si>
  <si>
    <t>R 766.7-10</t>
  </si>
  <si>
    <t xml:space="preserve">K10 - věšáková stěna 400/2090/20 mm </t>
  </si>
  <si>
    <t>R 766.7-11</t>
  </si>
  <si>
    <t xml:space="preserve">K11 - mobilní stůl 1600/1000/730 </t>
  </si>
  <si>
    <t>R 766.7-12</t>
  </si>
  <si>
    <t xml:space="preserve">O01 - odpadkový koš na papír nerez, 10 l </t>
  </si>
  <si>
    <t>R 766.7-13</t>
  </si>
  <si>
    <t>O02 - odpadkový koš na tříděný odpad nerez, 3 x 11 l</t>
  </si>
  <si>
    <t>R 766.7-14</t>
  </si>
  <si>
    <t xml:space="preserve">O03 - magnetická tabule velká 2400/1000/20 </t>
  </si>
  <si>
    <t>R 766.7-15</t>
  </si>
  <si>
    <t xml:space="preserve">O04 - magnetická tabule 1500/1000/20 </t>
  </si>
  <si>
    <t>R 766.7-16</t>
  </si>
  <si>
    <t xml:space="preserve">O05 - flipchart 70 x 1000 mm </t>
  </si>
  <si>
    <t>R 766.7-17</t>
  </si>
  <si>
    <t xml:space="preserve">O06 - bezrámová magnetická tabule 1500/1000/10 </t>
  </si>
  <si>
    <t>R 766.7-18</t>
  </si>
  <si>
    <t xml:space="preserve">S01 - kancelářská otočná židle </t>
  </si>
  <si>
    <t>R 766.7-19</t>
  </si>
  <si>
    <t xml:space="preserve">S02 - židle dle popisu </t>
  </si>
  <si>
    <t>R 766.7-20</t>
  </si>
  <si>
    <t xml:space="preserve">S03 - židle dle popisu </t>
  </si>
  <si>
    <t>767581801V01</t>
  </si>
  <si>
    <t>Demontáž podhledů - kazet pevný hladký SDRK podhled</t>
  </si>
  <si>
    <t>B12 : 3,85*(5,12+1,92)+2,37*(4,07+1,12)</t>
  </si>
  <si>
    <t>B14 : 4*3+4,18*3,1+4*3,2+3,88*3,05</t>
  </si>
  <si>
    <t>767582800R00</t>
  </si>
  <si>
    <t xml:space="preserve">Demontáž podhledů - roštů </t>
  </si>
  <si>
    <t>R 767-01</t>
  </si>
  <si>
    <t>1/Z - vnitř. Al proskl.stěna do otvoru 2250/2150 EI 30 DP3 Sm-C3</t>
  </si>
  <si>
    <t>R 767-02</t>
  </si>
  <si>
    <t>2/Z - vnitř. Al proskl.stěna do otvoru 1550/2020 EI 30 DP3 Sm-C3</t>
  </si>
  <si>
    <t>R 767-03</t>
  </si>
  <si>
    <t>2a/Z - vnitř. Al proskl.stěna do otvoru 1550/2020 EI 30 DP3 Sm-C3</t>
  </si>
  <si>
    <t>R 767-04</t>
  </si>
  <si>
    <t>3/Z - vnitř. Al plné dveře 900+600/1970 EI 30 DP3 Sm-C3</t>
  </si>
  <si>
    <t>R 767-05</t>
  </si>
  <si>
    <t xml:space="preserve">4/Z - dělící WC stěna s dveřmi 1600/2150 </t>
  </si>
  <si>
    <t>R 767-06</t>
  </si>
  <si>
    <t xml:space="preserve">5a/Z - dvojité madlo rampy dl. 6,64 m </t>
  </si>
  <si>
    <t>R 767-07</t>
  </si>
  <si>
    <t xml:space="preserve">5b/Z - madlo schodiště dl. 2,645 m </t>
  </si>
  <si>
    <t>R 767-08</t>
  </si>
  <si>
    <t xml:space="preserve">5c/Z - madlo schodiště dl. 1,7 m </t>
  </si>
  <si>
    <t>R 767-09</t>
  </si>
  <si>
    <t xml:space="preserve">6/Z - samočinný zachycovač nečistot 1800/1200 </t>
  </si>
  <si>
    <t>R 767-10</t>
  </si>
  <si>
    <t xml:space="preserve">7a/Z - madlo schodiště dl. 8,58 m </t>
  </si>
  <si>
    <t>R 767-11</t>
  </si>
  <si>
    <t xml:space="preserve">7b/Z - zábradlí schodiště dl. 10,8 m </t>
  </si>
  <si>
    <t>R 767-12</t>
  </si>
  <si>
    <t xml:space="preserve">8a/Z - madlo schodiště dl. 3,945 m </t>
  </si>
  <si>
    <t>R 767-13</t>
  </si>
  <si>
    <t xml:space="preserve">8b/Z - madlo schodiště dl. 3,57 m </t>
  </si>
  <si>
    <t>R 767-14</t>
  </si>
  <si>
    <t xml:space="preserve">8c/Z - madlo schodiště dl. 3,645 m </t>
  </si>
  <si>
    <t>R 767-15</t>
  </si>
  <si>
    <t xml:space="preserve">8d/Z - madlo schodiště dl. 0,995 m </t>
  </si>
  <si>
    <t>R 767-16</t>
  </si>
  <si>
    <t xml:space="preserve">8e/Z - madlo schodiště dl. 3,645 m </t>
  </si>
  <si>
    <t>R 767-17</t>
  </si>
  <si>
    <t xml:space="preserve">9/Z - zábradlí dle popisu </t>
  </si>
  <si>
    <t>R 767-18</t>
  </si>
  <si>
    <t xml:space="preserve">10/Z - plot s brankou dle popisu vč.beton.patek </t>
  </si>
  <si>
    <t>R 767-19</t>
  </si>
  <si>
    <t xml:space="preserve">11/Z - zábradlí dle popisu </t>
  </si>
  <si>
    <t>R 767-20</t>
  </si>
  <si>
    <t xml:space="preserve">12/Z - zábradlí dle popisu </t>
  </si>
  <si>
    <t>R 767-21</t>
  </si>
  <si>
    <t>13/Z - záchytný systém pro jištění na střeše dle nabídky subdodavatele</t>
  </si>
  <si>
    <t>kpl</t>
  </si>
  <si>
    <t>R 767-22</t>
  </si>
  <si>
    <t xml:space="preserve">14a/Z - stupně na střeše 250/60 mm </t>
  </si>
  <si>
    <t>R 767-23</t>
  </si>
  <si>
    <t xml:space="preserve">14b/Z - žebřík se zábradlím </t>
  </si>
  <si>
    <t>R 767-24</t>
  </si>
  <si>
    <t xml:space="preserve">15a/Z - ukončovací lišta podlahy nerez </t>
  </si>
  <si>
    <t>R 767-25</t>
  </si>
  <si>
    <t xml:space="preserve">15b/Z - ukončovací lišta podlahy nerez </t>
  </si>
  <si>
    <t>R 767-26</t>
  </si>
  <si>
    <t xml:space="preserve">16/Z - lemování portálů výtahu nerez </t>
  </si>
  <si>
    <t>R 767-27</t>
  </si>
  <si>
    <t>17/Z - systémová posuvná příčka 3820/2950 Rw=37 dB</t>
  </si>
  <si>
    <t>R 767-28</t>
  </si>
  <si>
    <t>18/Z - zábradlí ve strojovně VZT Rw=37 dB</t>
  </si>
  <si>
    <t>R 767-29</t>
  </si>
  <si>
    <t>R 767-30</t>
  </si>
  <si>
    <t>R 767-31</t>
  </si>
  <si>
    <t xml:space="preserve">20/Z - větrací Al mřížka 400/200 </t>
  </si>
  <si>
    <t>R 767-32</t>
  </si>
  <si>
    <t>21/Z - skládací půdní schody s pož.odolností dle popisu</t>
  </si>
  <si>
    <t>R 767-33</t>
  </si>
  <si>
    <t xml:space="preserve">22a/Z - dvířka do podhledu 600/600 </t>
  </si>
  <si>
    <t>R 767-34</t>
  </si>
  <si>
    <t xml:space="preserve">22b/Z - dvířka do podhledu 300/400 </t>
  </si>
  <si>
    <t>R 767-35</t>
  </si>
  <si>
    <t>22c/Z - dvířka do podhledu 600/600 EI 30 DP3</t>
  </si>
  <si>
    <t>R 767-36</t>
  </si>
  <si>
    <t>22d/Z - dvířka do podhledu 900/900 EI 30 DP3</t>
  </si>
  <si>
    <t>R 767-37</t>
  </si>
  <si>
    <t xml:space="preserve">22e/Z - dvířka do podhledu 400/400 </t>
  </si>
  <si>
    <t>R 767-38</t>
  </si>
  <si>
    <t xml:space="preserve">23/Z - podlahová přechodová lišta </t>
  </si>
  <si>
    <t>R 767-39</t>
  </si>
  <si>
    <t xml:space="preserve">24/Z - nerezová podlahová lišta </t>
  </si>
  <si>
    <t>R 767-40</t>
  </si>
  <si>
    <t xml:space="preserve">25a/Z - objektová dilatace podlahová 200/25 </t>
  </si>
  <si>
    <t>R 767-41</t>
  </si>
  <si>
    <t xml:space="preserve">25b/Z - objektová dilatace podlahová 150/25 </t>
  </si>
  <si>
    <t>R 767-42</t>
  </si>
  <si>
    <t xml:space="preserve">25c/Z - objektová dilatace stěnová </t>
  </si>
  <si>
    <t>R 767-43</t>
  </si>
  <si>
    <t xml:space="preserve">26/Z - revizní stěnová dvířka 300/3600 </t>
  </si>
  <si>
    <t>R 767-44</t>
  </si>
  <si>
    <t xml:space="preserve">27/Z - nerezová ukončující lišta podlahy </t>
  </si>
  <si>
    <t>R 767-45</t>
  </si>
  <si>
    <t>28/Z - obruba zpevněné plochy ZP02 dle popisu, žár.zink., včetně betonových patek</t>
  </si>
  <si>
    <t>R 767-46</t>
  </si>
  <si>
    <t xml:space="preserve">29/Z - kotvení komína zál.zdroje energie </t>
  </si>
  <si>
    <t>R 767-47</t>
  </si>
  <si>
    <t xml:space="preserve">30/Z - pochůzí konstrukce </t>
  </si>
  <si>
    <t>R 767-48</t>
  </si>
  <si>
    <t xml:space="preserve">31/Z - vynášecí prvek anténního systému </t>
  </si>
  <si>
    <t>R 767-49</t>
  </si>
  <si>
    <t xml:space="preserve">32/Z - balkonová lišta z lakovaného hliníku </t>
  </si>
  <si>
    <t>R 767-50</t>
  </si>
  <si>
    <t xml:space="preserve">D+M systému generálního klíče (rozšíření) </t>
  </si>
  <si>
    <t>R 767-51</t>
  </si>
  <si>
    <t xml:space="preserve">D+M pomocných ocelových konstrukcí </t>
  </si>
  <si>
    <t>R 771-01</t>
  </si>
  <si>
    <t xml:space="preserve">D+M keramické soklové tvarovky s fabionem </t>
  </si>
  <si>
    <t>141.1,142,143 : 2,6*2+2,4*2+0,9*10+1,1*4+1,25*4</t>
  </si>
  <si>
    <t>-1,1+0,3*2-0,8*3-0,6*4</t>
  </si>
  <si>
    <t>146.1 : 1,77*2+2,2*2-0,8</t>
  </si>
  <si>
    <t>149 : 2,22*2+1,03*2-0,6+0,23*2</t>
  </si>
  <si>
    <t>243.1 : 4,34-2,38+0,1*2</t>
  </si>
  <si>
    <t>245 : 2,02*2+0,9*2-0,8</t>
  </si>
  <si>
    <t>246 : 2,17*2+1,81*2-0,8</t>
  </si>
  <si>
    <t>R 771-02</t>
  </si>
  <si>
    <t>D+M teracové soklové tvarovky v. 100 mm (rovné i schodišťové)</t>
  </si>
  <si>
    <t>140.1 : 3,57*2+2,3-0,9-0,8-1,8+0,4*2</t>
  </si>
  <si>
    <t>240.1 : (0,16125+0,29)*8*2</t>
  </si>
  <si>
    <t>247,347 : (0,16+0,29)*(11*2+12*2+11*2+3)+3,05+1,25*2+1,4*4</t>
  </si>
  <si>
    <t>340.1 : (0,184+0,29)*5*2</t>
  </si>
  <si>
    <t>R 771-03</t>
  </si>
  <si>
    <t>D+M teracové velkoformátové dlažby tl. 40 mm na podestách</t>
  </si>
  <si>
    <t xml:space="preserve">vč.případné vyrovnávací samonivelační stěrky : </t>
  </si>
  <si>
    <t>P08B : 7,77</t>
  </si>
  <si>
    <t>R 771-04</t>
  </si>
  <si>
    <t>D+M keramické dlažby 200/200 vč.spárování, silikonu atd.</t>
  </si>
  <si>
    <t>R 771-05</t>
  </si>
  <si>
    <t>D+M keramické dlažby 100/100 vč.spárování, silikonu atd., protiskluzná</t>
  </si>
  <si>
    <t>R 771-06</t>
  </si>
  <si>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</si>
  <si>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</si>
  <si>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</si>
  <si>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</si>
  <si>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</si>
  <si>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</si>
  <si>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</si>
  <si>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</si>
  <si>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</si>
  <si>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</si>
  <si>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</si>
  <si>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</si>
  <si>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</si>
  <si>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</si>
  <si>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</si>
  <si>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</si>
  <si>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</si>
  <si>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</si>
  <si>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</si>
  <si>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</si>
  <si>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</si>
  <si>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</si>
  <si>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</si>
  <si>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</si>
  <si>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</si>
  <si>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</si>
  <si>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</si>
  <si>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</si>
  <si>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</si>
  <si>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</si>
  <si>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</si>
  <si>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</si>
  <si>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</si>
  <si>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</si>
  <si>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</si>
  <si>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</si>
  <si>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</si>
  <si>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</si>
  <si>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</si>
  <si>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</si>
  <si>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</si>
  <si>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</si>
  <si>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</si>
  <si>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</si>
  <si>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</t>
  </si>
  <si>
    <t>Stavba</t>
  </si>
  <si>
    <t>01</t>
  </si>
  <si>
    <t>D.1.1.04</t>
  </si>
  <si>
    <t>D.1.1.04 - Stavební část</t>
  </si>
  <si>
    <t>D.1.4.01</t>
  </si>
  <si>
    <t>D.1.4.01 - ZTI</t>
  </si>
  <si>
    <t>D.1.4.01 - ZTI Venkovní rozvody</t>
  </si>
  <si>
    <t>D.1.4.02</t>
  </si>
  <si>
    <t>D.1.4.02 - Vnitřní rozvod plynu</t>
  </si>
  <si>
    <t>D.1.4.03</t>
  </si>
  <si>
    <t>D.1.4.03 - Zařízení vzduchotechniky</t>
  </si>
  <si>
    <t>D.1.4.04</t>
  </si>
  <si>
    <t>D.1.4.04 - Zařízení pro vytápění staveb</t>
  </si>
  <si>
    <t>D.1.4.05</t>
  </si>
  <si>
    <t>D.1.4.05 - Zařízení MaR</t>
  </si>
  <si>
    <t>D.1.4.07</t>
  </si>
  <si>
    <t>D.1.4.07 - Elektroinstalace silnoproudu</t>
  </si>
  <si>
    <t>D.1.4.07 - Elektroinstalace silnoproudu - I.etapa</t>
  </si>
  <si>
    <t>D.1.4.08</t>
  </si>
  <si>
    <t>D.1.4.08 - Zařízení slaboproudé elektrotechniky</t>
  </si>
  <si>
    <t>D.1.4.10</t>
  </si>
  <si>
    <t>D.1.4.10 - Vertikální doprava</t>
  </si>
  <si>
    <t>VRN</t>
  </si>
  <si>
    <t>02</t>
  </si>
  <si>
    <t>PS01</t>
  </si>
  <si>
    <t>PS01 - Motorgenerátor</t>
  </si>
  <si>
    <t>Celkem za stavbu</t>
  </si>
  <si>
    <t>CZK</t>
  </si>
  <si>
    <t>Rekapitulace dílů</t>
  </si>
  <si>
    <t>Typ dílu</t>
  </si>
  <si>
    <t>_1</t>
  </si>
  <si>
    <t>Dodávky</t>
  </si>
  <si>
    <t>Strojní zařízení</t>
  </si>
  <si>
    <t>_2</t>
  </si>
  <si>
    <t>Řídící systém pro min. 14xAI, 29xDI, 9xAO, 15xDO, RS485, Ethernet</t>
  </si>
  <si>
    <t>STA</t>
  </si>
  <si>
    <t>_3</t>
  </si>
  <si>
    <t>Elektrická zabezpečovací signalizace EZS</t>
  </si>
  <si>
    <t>Periferie:</t>
  </si>
  <si>
    <t>_4</t>
  </si>
  <si>
    <t>AV TECHNIKA</t>
  </si>
  <si>
    <t>Kabely celoplastové</t>
  </si>
  <si>
    <t>Potrubí</t>
  </si>
  <si>
    <t>_5</t>
  </si>
  <si>
    <t>Dveřní interkom - domácí telefon</t>
  </si>
  <si>
    <t>Ostatní montážní materiál</t>
  </si>
  <si>
    <t>Tepelná izolace</t>
  </si>
  <si>
    <t>_6</t>
  </si>
  <si>
    <t>Automnomní signalziace nouze z WC pro invalidy</t>
  </si>
  <si>
    <t>Hodinové zúčtovací sazby</t>
  </si>
  <si>
    <t>Závěs pro potrubí DN 15-32 (15-28 mm):</t>
  </si>
  <si>
    <t>_7</t>
  </si>
  <si>
    <t>EPS</t>
  </si>
  <si>
    <t>Nátěry potrubí, uložení potrubí a pomocných konstrukcí:</t>
  </si>
  <si>
    <t>_8</t>
  </si>
  <si>
    <t>Rozhlas ERO</t>
  </si>
  <si>
    <t>0</t>
  </si>
  <si>
    <t>Nepřiřazený díl</t>
  </si>
  <si>
    <t>005</t>
  </si>
  <si>
    <t>006</t>
  </si>
  <si>
    <t>Zemní práce</t>
  </si>
  <si>
    <t>11</t>
  </si>
  <si>
    <t>Přípravné a přidružené práce</t>
  </si>
  <si>
    <t>18</t>
  </si>
  <si>
    <t>Povrchové úpravy terénu</t>
  </si>
  <si>
    <t>200</t>
  </si>
  <si>
    <t>Sanace</t>
  </si>
  <si>
    <t>21</t>
  </si>
  <si>
    <t>Úprava podloží a základ.spáry</t>
  </si>
  <si>
    <t>27</t>
  </si>
  <si>
    <t>Základy</t>
  </si>
  <si>
    <t>3</t>
  </si>
  <si>
    <t>Svislé a kompletní konstrukce</t>
  </si>
  <si>
    <t>342</t>
  </si>
  <si>
    <t>Sádrokartonové konstrukce</t>
  </si>
  <si>
    <t>4</t>
  </si>
  <si>
    <t>Vodorovné konstrukce</t>
  </si>
  <si>
    <t>45</t>
  </si>
  <si>
    <t>Podkladní a vedlejší konstrukce</t>
  </si>
  <si>
    <t>5</t>
  </si>
  <si>
    <t>Komunikace</t>
  </si>
  <si>
    <t>6</t>
  </si>
  <si>
    <t>Úpravy povrchu, podlahy</t>
  </si>
  <si>
    <t>612</t>
  </si>
  <si>
    <t>Úpravy povrchů</t>
  </si>
  <si>
    <t>634</t>
  </si>
  <si>
    <t>Podlahy, osazování</t>
  </si>
  <si>
    <t>8</t>
  </si>
  <si>
    <t>Trubní vedení</t>
  </si>
  <si>
    <t>800</t>
  </si>
  <si>
    <t>Hodinová zúčtovací sazba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</si>
  <si>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</si>
  <si>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</si>
  <si>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</si>
  <si>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</si>
  <si>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</si>
  <si>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</si>
  <si>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</si>
  <si>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</si>
  <si>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</si>
  <si>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</si>
  <si>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967</t>
  </si>
  <si>
    <t>Bourání, podchycování</t>
  </si>
  <si>
    <t>97</t>
  </si>
  <si>
    <t>Prorážení otvorů</t>
  </si>
  <si>
    <t>99</t>
  </si>
  <si>
    <t>Staveništní přesun hmot</t>
  </si>
  <si>
    <t>999</t>
  </si>
  <si>
    <t>Výpočty ploch</t>
  </si>
  <si>
    <t>Díl Z1</t>
  </si>
  <si>
    <t>Zařízení č. 1 -  Větrání kanceláří + jednací místnosti</t>
  </si>
  <si>
    <t>Díl Z2</t>
  </si>
  <si>
    <t>VZT Zařízení č. 2 -  Větrání CHÚC - typ B</t>
  </si>
  <si>
    <t>Díl Z3</t>
  </si>
  <si>
    <t>VZT Zařízení č. 3 -  Větrání dieselagregátu - odvod</t>
  </si>
  <si>
    <t>Díl Z4</t>
  </si>
  <si>
    <t>Zařízení č. 4 -  Větrání technické mistnosti + kotelny - odvod</t>
  </si>
  <si>
    <t>Díl Z5</t>
  </si>
  <si>
    <t>Zařízení č. 5 -  Větrání skladu kompenzačnich pomůcek m.č. 146</t>
  </si>
  <si>
    <t>Díl Z6</t>
  </si>
  <si>
    <t>Zařízení č. 6 -  Větrání sociálního zázemí</t>
  </si>
  <si>
    <t>Díl Z7</t>
  </si>
  <si>
    <t>Zařízení č. 7 -  Chlazení kanceláří</t>
  </si>
  <si>
    <t>Díl Z8</t>
  </si>
  <si>
    <t>Zařízení č. 8 -  Větrání výtahové šachty</t>
  </si>
  <si>
    <t>Díl Z9</t>
  </si>
  <si>
    <t>Doplňkový materiál</t>
  </si>
  <si>
    <t>711</t>
  </si>
  <si>
    <t>Izolace proti vodě</t>
  </si>
  <si>
    <t>712</t>
  </si>
  <si>
    <t>Živičné a 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</si>
  <si>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</si>
  <si>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</si>
  <si>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</si>
  <si>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</si>
  <si>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</si>
  <si>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</si>
  <si>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</si>
  <si>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</si>
  <si>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</si>
  <si>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</si>
  <si>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</si>
  <si>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</si>
  <si>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</si>
  <si>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</si>
  <si>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726</t>
  </si>
  <si>
    <t>Instalační prefabrikáty</t>
  </si>
  <si>
    <t>727</t>
  </si>
  <si>
    <t>Sanitární vybavení</t>
  </si>
  <si>
    <t>732</t>
  </si>
  <si>
    <t>Strojovny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</si>
  <si>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</si>
  <si>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</si>
  <si>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</si>
  <si>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</si>
  <si>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</si>
  <si>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</si>
  <si>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</si>
  <si>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</si>
  <si>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</si>
  <si>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</si>
  <si>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</si>
  <si>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</si>
  <si>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766.1</t>
  </si>
  <si>
    <t>Zabudovaný interiér</t>
  </si>
  <si>
    <t>766.2</t>
  </si>
  <si>
    <t>Okna a venkovní výplně otvorů</t>
  </si>
  <si>
    <t>766.7</t>
  </si>
  <si>
    <t>Volný interiér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</si>
  <si>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</si>
  <si>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</si>
  <si>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</si>
  <si>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</si>
  <si>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</si>
  <si>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</si>
  <si>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</si>
  <si>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</si>
  <si>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</si>
  <si>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</si>
  <si>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</si>
  <si>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</si>
  <si>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</si>
  <si>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</si>
  <si>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789</t>
  </si>
  <si>
    <t>Skladby střech, stěn, stropů, podlah</t>
  </si>
  <si>
    <t>797</t>
  </si>
  <si>
    <t>Informační a orientační systém</t>
  </si>
  <si>
    <t>799</t>
  </si>
  <si>
    <t>Ostatní</t>
  </si>
  <si>
    <t>Ostatní výrobky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</si>
  <si>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</si>
  <si>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</si>
  <si>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</si>
  <si>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</si>
  <si>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</si>
  <si>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</si>
  <si>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M32</t>
  </si>
  <si>
    <t>Montáž elektropohonu a dieselagregátu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</si>
  <si>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</si>
  <si>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</si>
  <si>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</si>
  <si>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</si>
  <si>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</si>
  <si>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</si>
  <si>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</si>
  <si>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OSTATNÍ ROZPOČTOVÉ NÁKLADY</t>
  </si>
  <si>
    <t>Položkový soupis prací a dodávek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</si>
  <si>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</si>
  <si>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</si>
  <si>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</si>
  <si>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</si>
  <si>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</si>
  <si>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</si>
  <si>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</si>
  <si>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</si>
  <si>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</si>
  <si>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</si>
  <si>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</si>
  <si>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</si>
  <si>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</si>
  <si>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</si>
  <si>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</si>
  <si>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</si>
  <si>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</si>
  <si>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</si>
  <si>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</si>
  <si>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</si>
  <si>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</si>
  <si>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</si>
  <si>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</si>
  <si>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</si>
  <si>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</si>
  <si>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111201101V01</t>
  </si>
  <si>
    <t>Odstranění křovin i s kořeny na ploše do 1000 m2 včetně likvidace dřevěného odpadu</t>
  </si>
  <si>
    <t>m2</t>
  </si>
  <si>
    <t>Vlastní</t>
  </si>
  <si>
    <t>Indiv</t>
  </si>
  <si>
    <t>POL1_1</t>
  </si>
  <si>
    <t>změřeno v autocadu : 86,92+16,4</t>
  </si>
  <si>
    <t>VV</t>
  </si>
  <si>
    <t>121101101R00</t>
  </si>
  <si>
    <t xml:space="preserve">Sejmutí ornice s přemístěním do 50 m </t>
  </si>
  <si>
    <t>m3</t>
  </si>
  <si>
    <t>plocha změřena v autocadu : 182,5*0,15</t>
  </si>
  <si>
    <t>130001101R00</t>
  </si>
  <si>
    <t xml:space="preserve">Příplatek za ztížené hloubení v blízkosti vedení </t>
  </si>
  <si>
    <t xml:space="preserve">a blízko stávající budovy. Předpokad 10% z celkového : </t>
  </si>
  <si>
    <t>objemu výkopů. : 387,563*0,1</t>
  </si>
  <si>
    <t>132201212R00</t>
  </si>
  <si>
    <t xml:space="preserve">Hloubení rýh š.do 200 cm hor.3 do 1000m3,STROJNĚ </t>
  </si>
  <si>
    <t>změřeno v autocadu : 387,563</t>
  </si>
  <si>
    <t>132201401R00</t>
  </si>
  <si>
    <t xml:space="preserve">Hloubený výkop pod základy v hor.3 </t>
  </si>
  <si>
    <t>6*0,85*0,65+2*0,85*0,45+3*0,5*1,5</t>
  </si>
  <si>
    <t>139601102R00</t>
  </si>
  <si>
    <t xml:space="preserve">Ruční výkop jam, rýh a šachet v hornině tř. 3 </t>
  </si>
  <si>
    <t xml:space="preserve">pro podbetonování základů : </t>
  </si>
  <si>
    <t>(6+0,6*2)*1,7*1,0+(2+0,5*2)*1,5*1,0+(3+0,6*2)*1,5*1,0</t>
  </si>
  <si>
    <t>161101601R00</t>
  </si>
  <si>
    <t xml:space="preserve">Vytažení výkopku z pod základů, hor 1-4, hl.do 2 m </t>
  </si>
  <si>
    <t>162201102V01</t>
  </si>
  <si>
    <t>Vodorovné přemístění výkopku z hor.1-4 do 50 m Ručně v kolečkách</t>
  </si>
  <si>
    <t xml:space="preserve">zemina z výkopu pro podbetonování základů na : </t>
  </si>
  <si>
    <t>meziskládku a zpět : 23,04*2</t>
  </si>
  <si>
    <t xml:space="preserve">vytříděná zemina pro zásyp na meziskládku : </t>
  </si>
  <si>
    <t>a zpět : 15,96*2</t>
  </si>
  <si>
    <t>162301501R00</t>
  </si>
  <si>
    <t xml:space="preserve">Vodorovné přemístění křovin do  5000 m </t>
  </si>
  <si>
    <t>162701105R00</t>
  </si>
  <si>
    <t xml:space="preserve">Vodorovné přemístění výkopku z hor.1-4 do 10000 m </t>
  </si>
  <si>
    <t>hloubená pod základy : 6,33</t>
  </si>
  <si>
    <t>výkop : 387,563</t>
  </si>
  <si>
    <t>zásyp : -15,96</t>
  </si>
  <si>
    <t>162701109R00</t>
  </si>
  <si>
    <t xml:space="preserve">Příplatek k vod. přemístění hor.1-4 za další 1 km </t>
  </si>
  <si>
    <t>377,933*10</t>
  </si>
  <si>
    <t>167101101R00</t>
  </si>
  <si>
    <t xml:space="preserve">Nakládání výkopku z hor.1-4 v množství do 100 m3 </t>
  </si>
  <si>
    <t>23,04+15,96</t>
  </si>
  <si>
    <t>171201201V02</t>
  </si>
  <si>
    <t>Uložení sypaniny na skládku včetně poplatku za skládku (zemina)</t>
  </si>
  <si>
    <t>174101101V01</t>
  </si>
  <si>
    <t>Zásyp jam, rýh, šachet se zhutněním zásyp strojem + částečně ručně</t>
  </si>
  <si>
    <t xml:space="preserve">změřeno v autocadu : </t>
  </si>
  <si>
    <t>štěrkopísek (štěrk) : 191,818</t>
  </si>
  <si>
    <t>nenamrzavá zemina : 15,96</t>
  </si>
  <si>
    <t>174101102R00</t>
  </si>
  <si>
    <t xml:space="preserve">Zásyp ruční se zhutněním </t>
  </si>
  <si>
    <t>R 1-01</t>
  </si>
  <si>
    <t>Přehutnění nebo vylepšení pláně dle poznámky na výkresu základů</t>
  </si>
  <si>
    <t>POL3_0</t>
  </si>
  <si>
    <t>12*17,5+2,37*1,22+0,98*3,45+4*6,6+5,5*6,65</t>
  </si>
  <si>
    <t>R 1-02</t>
  </si>
  <si>
    <t>Příplatek za třídění výkopku vhodného pro zásyp (nenamrzavá zemina)</t>
  </si>
  <si>
    <t>R 11-01</t>
  </si>
  <si>
    <t>Protiprašná a protihluková SDRK příčka s dveřmi montáž, amortizace, demontáž</t>
  </si>
  <si>
    <t xml:space="preserve">Včetně úklidu po demontáži a uvedení stěn, stropů a : </t>
  </si>
  <si>
    <t xml:space="preserve">podlah do původního stavu. : </t>
  </si>
  <si>
    <t>1NP : (1,4+3,85+0,7)*2,7+(2,4+2,0)*3,5+3,05*3,5</t>
  </si>
  <si>
    <t>2NP : 3*3,1</t>
  </si>
  <si>
    <t>3NP : 2,43*2,9</t>
  </si>
  <si>
    <t>R 11-02</t>
  </si>
  <si>
    <t>Čistící zóna - montáž, amortizace, demontáž rohožky min. 1200/1200</t>
  </si>
  <si>
    <t>1NP : 1,2*1,2*3</t>
  </si>
  <si>
    <t>2+3NP : 1,2*1,2*2</t>
  </si>
  <si>
    <t>R 11-03</t>
  </si>
  <si>
    <t>Ochrana podlahy proti poškození geotextilií deskami OSB (dle pozn."C")</t>
  </si>
  <si>
    <t>1NP : 2,3*1,85+(1+0,7)*3,85*0,5+2,4*1,15+1,5*2,1</t>
  </si>
  <si>
    <t>(1,45+1,2)*0,7*0,5+3,05*1,0</t>
  </si>
  <si>
    <t>2NP : 3*0,95+0,4*2,25</t>
  </si>
  <si>
    <t>3NP : 2,43*1+1,55*0,4</t>
  </si>
  <si>
    <t>R 18-01</t>
  </si>
  <si>
    <t>Kompletní provedení parkového trávníku dle popisu ve skladbě ZP03</t>
  </si>
  <si>
    <t>R 200-01</t>
  </si>
  <si>
    <t xml:space="preserve">Vodorovná infuzní clona - kompletní provedení </t>
  </si>
  <si>
    <t xml:space="preserve">Dle popisu na výkresu sanací (vrty, injektáž atd.) - modrá : </t>
  </si>
  <si>
    <t xml:space="preserve">čárkovaná čára. Měrnou jednotkou je půdorysná plocha : </t>
  </si>
  <si>
    <t xml:space="preserve">zdiva. : </t>
  </si>
  <si>
    <t>6,4*0,5+(6,89-1,12*2)*0,98+(2,37-0,7)*0,25</t>
  </si>
  <si>
    <t>0,7*0,9+(8,95-1)*0,52</t>
  </si>
  <si>
    <t>R 200-02</t>
  </si>
  <si>
    <t>Svislá hydroizolace zdiva - kompletní provedení sanačního opatření</t>
  </si>
  <si>
    <t xml:space="preserve">Dle popisu na výkresu sanací - silnovrstvý stěrkový systém : </t>
  </si>
  <si>
    <t xml:space="preserve">(zelená čárkovaná čára), vč.přípravy, očištění a vyrovnání : </t>
  </si>
  <si>
    <t xml:space="preserve">podkladu, včetně izolačního fabionu atd. : </t>
  </si>
  <si>
    <t>0,35*(8,95+0,98+2,37+2,34)</t>
  </si>
  <si>
    <t>R 21-01</t>
  </si>
  <si>
    <t xml:space="preserve">Kompletní provedení drenáže DN 160 </t>
  </si>
  <si>
    <t>m</t>
  </si>
  <si>
    <t xml:space="preserve">Včetně vyspádovaného betonového dna, obsypu z : </t>
  </si>
  <si>
    <t xml:space="preserve">kameniva, obalení geotextilií, napojení do stávající : </t>
  </si>
  <si>
    <t xml:space="preserve">dešťové kanalizace atd., dle pozn.č.7 na výkr.základů. : </t>
  </si>
  <si>
    <t>6,5+5,06+15,09</t>
  </si>
  <si>
    <t>R 21-02</t>
  </si>
  <si>
    <t>D+M drenážní revizní šachty "Š1" včetně poklopu, betonového dna atd.</t>
  </si>
  <si>
    <t>ks</t>
  </si>
  <si>
    <t>262501171V06</t>
  </si>
  <si>
    <t>Vrty injek.povrch.,kladivy do 56 mm,do 10 m, hor.5 D do 30 mm, vč.vlepení ocel. trnu (bez dod.oceli)</t>
  </si>
  <si>
    <t xml:space="preserve">kotvení nového základu ke stávajícímu (délka : </t>
  </si>
  <si>
    <t>základu 11,06 m) : 28*2*0,25</t>
  </si>
  <si>
    <t>273313211R00</t>
  </si>
  <si>
    <t xml:space="preserve">Beton základových desek prostý C -/7,5 </t>
  </si>
  <si>
    <t xml:space="preserve">Zabetonování stoky a retenční nádrže. : </t>
  </si>
  <si>
    <t>0,9*1,65*(12,76+1,75+4,76+0,45)+2,38*4,23*2,15</t>
  </si>
  <si>
    <t>273321411V04</t>
  </si>
  <si>
    <t>Železobeton základových desek C 25/30 (B 30) beton C25/30 - XC2, XA1</t>
  </si>
  <si>
    <t>výtah : 3,85*3,02*0,3</t>
  </si>
  <si>
    <t>řez 4+6 : 3,85*6,14*0,6-3,44*0,55*0,33</t>
  </si>
  <si>
    <t>Mezisoučet</t>
  </si>
  <si>
    <t>podkladní beton : (9,4*(1,6+4,75)+1,2*0,4)*0,1</t>
  </si>
  <si>
    <t>((4,35+6)*3,9*0,5+3,44*0,15+3,85*0,2+7,2*6)*0,1</t>
  </si>
  <si>
    <t>(3,86*3,4+4*3,25+0,98*3,45+2,37*1,22)*0,1</t>
  </si>
  <si>
    <t>273351215R00</t>
  </si>
  <si>
    <t xml:space="preserve">Bednění stěn základových desek - zřízení </t>
  </si>
  <si>
    <t>výtah : (3,85+3,02)*2*0,3</t>
  </si>
  <si>
    <t>řez 4+6 : (3,85+6,14)*2*0,6+0,55*0,33+3,44*0,55</t>
  </si>
  <si>
    <t>podkl.beton : (15,05+4,5+7,25)*0,2</t>
  </si>
  <si>
    <t>273361821R00</t>
  </si>
  <si>
    <t xml:space="preserve">Výztuž základových desek z beton. oceli 10505 (R) </t>
  </si>
  <si>
    <t>t</t>
  </si>
  <si>
    <t>17,0471*0,12</t>
  </si>
  <si>
    <t>273361921RT4</t>
  </si>
  <si>
    <t>Výztuž základových desek ze svařovaných sítí průměr drátu  6,0, oka 100/100 mm KH30</t>
  </si>
  <si>
    <t>podkladní beton : 15,7235/0,1*0,00444*1,2</t>
  </si>
  <si>
    <t>274272110RT5</t>
  </si>
  <si>
    <t>Zdivo základové z bednicích tvárnic, tl. 15 cm výplň tvárnic betonem C 25/30</t>
  </si>
  <si>
    <t>výtah : 4,15*1,4+3,32*1,6+3,85*1+2,22*1,25+0,4*2*0,75</t>
  </si>
  <si>
    <t>řez 4+6 : 3,44*0,25</t>
  </si>
  <si>
    <t>274272150RT5</t>
  </si>
  <si>
    <t>Zdivo základové z bednicích tvárnic, tl. 40 cm výplň tvárnic betonem C 25/30</t>
  </si>
  <si>
    <t>1,0*(14,85+4,5+7,25+5,6)</t>
  </si>
  <si>
    <t>274313621R00</t>
  </si>
  <si>
    <t xml:space="preserve">Beton základových pasů prostý C 20/25 </t>
  </si>
  <si>
    <t xml:space="preserve">venkovní schody : </t>
  </si>
  <si>
    <t>pozn.4 : 1,7*0,65*0,9</t>
  </si>
  <si>
    <t>pozn.5 : 2,58*0,65*0,9</t>
  </si>
  <si>
    <t>274321411R00</t>
  </si>
  <si>
    <t xml:space="preserve">Železobeton základových pasů C 25/30 </t>
  </si>
  <si>
    <t>1,6*0,4*0,47*2+1,6*0,4*0,6+6,61*0,8*0,57+3,9*0,8*0,9</t>
  </si>
  <si>
    <t>9,77*1,2*0,8</t>
  </si>
  <si>
    <t>274351215R00</t>
  </si>
  <si>
    <t xml:space="preserve">Bednění stěn základových pasů - zřízení </t>
  </si>
  <si>
    <t xml:space="preserve">pasy ze ŽB : </t>
  </si>
  <si>
    <t>1,6*0,57*4+1,6*0,6*2+(3,44+2,22+0,15)*0,57</t>
  </si>
  <si>
    <t>(0,8+2,3)*0,9+1,2*0,1+0,33*0,8+(9,77+1,2)*2*0,8</t>
  </si>
  <si>
    <t xml:space="preserve">pasy z prostého betonu : </t>
  </si>
  <si>
    <t>(14,47+15,05+0,9+3,7+4,5+7,1+7,25+5,4+0,8)*0,45</t>
  </si>
  <si>
    <t>venkovní schody : (0,65*4+1,7+2,58)*0,9</t>
  </si>
  <si>
    <t>274351216R00</t>
  </si>
  <si>
    <t xml:space="preserve">Bednění stěn základových pasů - odstranění </t>
  </si>
  <si>
    <t>274361821R00</t>
  </si>
  <si>
    <t xml:space="preserve">Výztuž základ. pasů z betonářské oceli 10505 (R) </t>
  </si>
  <si>
    <t>16,187*0,12</t>
  </si>
  <si>
    <t>279311113V04</t>
  </si>
  <si>
    <t>Postupné podbetonování základového zdiva  B12,5 stříkaný beton C25/30-XC2, XA1 vč.příp.výztuže</t>
  </si>
  <si>
    <t xml:space="preserve">Postup dle tech.zprávy statika a dle popisu na výkresu : </t>
  </si>
  <si>
    <t xml:space="preserve">základů. : </t>
  </si>
  <si>
    <t>279321411V04</t>
  </si>
  <si>
    <t>Železobeton základových zdí B 30 (C 25/30) beton C25/30 - XC2, XA1</t>
  </si>
  <si>
    <t>výtah : (0,55+2,07)*0,4*1,05+3,45*0,55*1,05</t>
  </si>
  <si>
    <t>(3,02+2,9)*0,4*1,38</t>
  </si>
  <si>
    <t>279351101R00</t>
  </si>
  <si>
    <t xml:space="preserve">Bednění stěn základových zdí, jednostranné-zřízení </t>
  </si>
  <si>
    <t>výtah : (3,05+2,07)*(1,38+1,05)</t>
  </si>
  <si>
    <t>279351102R00</t>
  </si>
  <si>
    <t xml:space="preserve">Bednění stěn základových zdí, jednostranné-odstran </t>
  </si>
  <si>
    <t>279361821R00</t>
  </si>
  <si>
    <t xml:space="preserve">Výztuž základových zdí z betonář. oceli 10 505 (R) </t>
  </si>
  <si>
    <t>bed.tvárnice : (19,207*0,15+32,2*0,4)*0,12</t>
  </si>
  <si>
    <t>výtah : 6,3606*0,12</t>
  </si>
  <si>
    <t>R 27-01</t>
  </si>
  <si>
    <t>Kompletní provedení prostupů pro instalace v základech</t>
  </si>
  <si>
    <t xml:space="preserve">Včetně utěsnění proti radonu a vodě, vč.potřebných : </t>
  </si>
  <si>
    <t>chrániček, bednění prostupů atd. : 8</t>
  </si>
  <si>
    <t>310236241R00</t>
  </si>
  <si>
    <t xml:space="preserve">Zazdívka otvorů pl. 0,09 m2 cihlami, tl. zdi 30 cm </t>
  </si>
  <si>
    <t>kus</t>
  </si>
  <si>
    <t>po stropních trámech : 12+5+4</t>
  </si>
  <si>
    <t>kolem zhlaví ocel.překladů : 2</t>
  </si>
  <si>
    <t>310239211R00</t>
  </si>
  <si>
    <t xml:space="preserve">Zazdívka otvorů plochy do 4 m2 cihlami na MVC </t>
  </si>
  <si>
    <t>dům : 1,12*2,4*0,3+1,12*2,4*0,98+1*2,25*0,52</t>
  </si>
  <si>
    <t>stoka : 0,9*1,65*(0,3+0,45)</t>
  </si>
  <si>
    <t>2NP : 0,98*1,06*3,63</t>
  </si>
  <si>
    <t>3NP : 0,98*(2,23*0,15+1,77*0,15)</t>
  </si>
  <si>
    <t>311231116R00</t>
  </si>
  <si>
    <t xml:space="preserve">Zdivo nosné cihelné z CP 29 P15 na MC 10 </t>
  </si>
  <si>
    <t>146 : 3,86*3,8*0,3</t>
  </si>
  <si>
    <t>311238144R00</t>
  </si>
  <si>
    <t>1NP (-0,2 až +3,1) : (16,55+14,8+4,2+6,85)*3,3+6,6*0,33-2,3*2,4</t>
  </si>
  <si>
    <t>-2,25*2,35-1,1*3,05*2-2,38*3,05-1,1*3,05*4</t>
  </si>
  <si>
    <t>4*3,8-1,8*2,35</t>
  </si>
  <si>
    <t>2NP (+3,45 až +7,1) : (17,15+14,8+4,2+6,85)*3,65-2,25*2,3</t>
  </si>
  <si>
    <t>-1,1*3,65*2-2,38*3,65-1,1*2,3*4</t>
  </si>
  <si>
    <t>3NP : 10,37*1,25+10,8*2,4+(6,6+3,9)*1,7*0,5-1,55*2,2</t>
  </si>
  <si>
    <t>10,8*1,25+(10,8+8,45)*3,3*0,5</t>
  </si>
  <si>
    <t>311321411R00</t>
  </si>
  <si>
    <t xml:space="preserve">Železobeton nadzákladových zdí C 25/30 </t>
  </si>
  <si>
    <t>výtah : (3,45+2,07)*2*0,2*12,72+(0,35+2,07+3,25)*0,2*0,33</t>
  </si>
  <si>
    <t>0,5*0,2*(12,12+12,45)-1,4*2,48*0,2-1,4*2,43*0,2*4</t>
  </si>
  <si>
    <t>(0,7*2,89-0,8*1,3)*0,2+0,4*0,61*0,2</t>
  </si>
  <si>
    <t xml:space="preserve">schodiště 1NP : </t>
  </si>
  <si>
    <t>2,99*0,5*(3,35+4,9)*0,25+0,25*0,2*1,25</t>
  </si>
  <si>
    <t>-1,2*0,5*(1,79+0,532)*0,25</t>
  </si>
  <si>
    <t>(1,85+0,7)*3,45*0,2-0,9*2,35*0,2+(3,7*3,78+1,2*2,75)*0,2</t>
  </si>
  <si>
    <t>(6,9*3,45-1,6*2,35)*0,2</t>
  </si>
  <si>
    <t xml:space="preserve">schodiště 2+3NP : </t>
  </si>
  <si>
    <t>4,59*8,3*0,2*2-1,2*2,43*0,2</t>
  </si>
  <si>
    <t xml:space="preserve">střední zeď 1NP : </t>
  </si>
  <si>
    <t>(0,5*2+2,95)*3,45*0,2-1,4*2,35*0,2</t>
  </si>
  <si>
    <t xml:space="preserve">střední zeď 2NP : </t>
  </si>
  <si>
    <t>(10,37*3,8-1,4*2,3*3)*0,2</t>
  </si>
  <si>
    <t>311351105R00</t>
  </si>
  <si>
    <t xml:space="preserve">Bednění nadzákladových zdí oboustranné - zřízení </t>
  </si>
  <si>
    <t>výtah : (3,05+2,07)*2*12,72+(3,45+2,47-0,2)*2*12,72</t>
  </si>
  <si>
    <t>(0,35+2,07+3,25)*2*0,33+(0,5*2+0,2)*(12,12+12,45)</t>
  </si>
  <si>
    <t>(0,7*2,89+0,4*0,61)*2-1,4*2,48*2-1,4*2,43*2*4</t>
  </si>
  <si>
    <t>(2,48*2+2,43*8+1,4*5)*0,3+(1,3+0,8)*2*0,3</t>
  </si>
  <si>
    <t>(3,35+4,9)*2,99*0,5*2+(0,2*2+0,25)*1,25</t>
  </si>
  <si>
    <t>0,35*(1,179+0,532+1,4)+(1,85+0,9+1,4+0,7)*3,45</t>
  </si>
  <si>
    <t>(2,35*2+0,9)*0,3+3,7*3,78*2-1,2*2,75*2+(2,75*2+1,2)*0,3</t>
  </si>
  <si>
    <t>(6,9*3,45-1,6*2,35)*2+(2,35*2+1,6)*0,3</t>
  </si>
  <si>
    <t>(4,59*2+0,3)*8,3*2-1,2*2,43*2+(2,43*2+1,2)*0,3</t>
  </si>
  <si>
    <t xml:space="preserve">střední zeď : </t>
  </si>
  <si>
    <t>1NP : (0,5*3+0,3+0,3*5+2,95*2)*3,45-1,4*2,35*2</t>
  </si>
  <si>
    <t>(2,35*2+1,4)*0,3</t>
  </si>
  <si>
    <t>2NP : (10,37+0,3)*3,8*2-1,4*2,3*6+(2,3*2+1,4)*0,3*3</t>
  </si>
  <si>
    <t>311351106R00</t>
  </si>
  <si>
    <t xml:space="preserve">Bednění nadzákladových zdí oboustranné-odstranění </t>
  </si>
  <si>
    <t>311361821R00</t>
  </si>
  <si>
    <t xml:space="preserve">Výztuž nadzáklad. zdí z betonářské oceli 10505 (R) </t>
  </si>
  <si>
    <t>62,019*0,12</t>
  </si>
  <si>
    <t>317168132R00</t>
  </si>
  <si>
    <t>317168134R00</t>
  </si>
  <si>
    <t>317168136R00</t>
  </si>
  <si>
    <t>317168137R00</t>
  </si>
  <si>
    <t>317168138R00</t>
  </si>
  <si>
    <t>317234410R00</t>
  </si>
  <si>
    <t xml:space="preserve">Vyzdívka mezi nosníky cihlami pálenými na MC </t>
  </si>
  <si>
    <t>2,7*0,98*0,16+4,26*0,3*0,22</t>
  </si>
  <si>
    <t>317321411R00</t>
  </si>
  <si>
    <t xml:space="preserve">Beton překladů železový  C 25/30 </t>
  </si>
  <si>
    <t>nad 2NP : 0,3*0,35*(1,5*4+3,15)</t>
  </si>
  <si>
    <t>ve 3NP : 0,3*0,35*(1,3+0,82+1,6)</t>
  </si>
  <si>
    <t>317351107R00</t>
  </si>
  <si>
    <t xml:space="preserve">Bednění překladů - zřízení </t>
  </si>
  <si>
    <t>nad 2NP : 0,45*(1,5*4+3,15)+0,3*(1,1*4+2,55)</t>
  </si>
  <si>
    <t>ve 3NP : (0,45*2+0,3)*(1,3+0,82+1,6)</t>
  </si>
  <si>
    <t>317351108R00</t>
  </si>
  <si>
    <t xml:space="preserve">Bednění překladů - odstranění </t>
  </si>
  <si>
    <t>317361821R00</t>
  </si>
  <si>
    <t xml:space="preserve">Výztuž překladů a říms z betonářské oceli 10505(R) </t>
  </si>
  <si>
    <t>1,3514*0,12</t>
  </si>
  <si>
    <t>317941123RT3</t>
  </si>
  <si>
    <t>Osazení ocelových válcovaných nosníků  č.14-22 včetně dodávky profilu I č.16</t>
  </si>
  <si>
    <t>2,7*7*0,0179</t>
  </si>
  <si>
    <t>317941123RT6</t>
  </si>
  <si>
    <t>Osazení ocelových válcovaných nosníků  č.14-22 včetně dodávky profilu I č. 22</t>
  </si>
  <si>
    <t>2*4,26*0,0311</t>
  </si>
  <si>
    <t>319201316R00</t>
  </si>
  <si>
    <t xml:space="preserve">Vyrovnání zdiva pod omítku maltou ze SMS tl. 20 mm </t>
  </si>
  <si>
    <t xml:space="preserve">cca 30% ploch : </t>
  </si>
  <si>
    <t>pod omítku na stáv.zdivu : 28,41*0,3</t>
  </si>
  <si>
    <t>pod obklady na stáv.zdivu : 6,94*0,3</t>
  </si>
  <si>
    <t>345321414R00</t>
  </si>
  <si>
    <t xml:space="preserve">Zídky z betonu železového C 25/30 </t>
  </si>
  <si>
    <t>atika nad 2NP : (6,3*2+10,97)*0,16*1,05</t>
  </si>
  <si>
    <t>345351101R00</t>
  </si>
  <si>
    <t xml:space="preserve">Bednění zídek plnostěnných - zřízení </t>
  </si>
  <si>
    <t>1,05*2*(6,3*2+10,97+0,2*2)</t>
  </si>
  <si>
    <t>345351102R00</t>
  </si>
  <si>
    <t xml:space="preserve">Bednění zídek plnostěnných - odstranění </t>
  </si>
  <si>
    <t>345361821R00</t>
  </si>
  <si>
    <t xml:space="preserve">Výztuž zídek ocelí 10 505(R) </t>
  </si>
  <si>
    <t>3,9598*0,12</t>
  </si>
  <si>
    <t>346244381R00</t>
  </si>
  <si>
    <t xml:space="preserve">Plentování ocelových nosníků výšky do 20 cm </t>
  </si>
  <si>
    <t>2,7*0,16*2</t>
  </si>
  <si>
    <t>346244382R00</t>
  </si>
  <si>
    <t xml:space="preserve">Plentování ocelových nosníků výšky 20 - 30 cm </t>
  </si>
  <si>
    <t>4,26*0,22*2</t>
  </si>
  <si>
    <t>346481111R00</t>
  </si>
  <si>
    <t xml:space="preserve">Zaplentování rýh, nosníků rabicovým pletivem </t>
  </si>
  <si>
    <t>2,7*1,5+4,26*0,95</t>
  </si>
  <si>
    <t>R 3-01</t>
  </si>
  <si>
    <t xml:space="preserve">Příplatek za bednění pohledového betonu ŽB zdí </t>
  </si>
  <si>
    <t xml:space="preserve">Přesný popis a požadavky na pohledový beton viz P.D. : </t>
  </si>
  <si>
    <t>R 3-02</t>
  </si>
  <si>
    <t>Uřezání keram.překladu na potřebnou délku včetně likvidace suti</t>
  </si>
  <si>
    <t>4+12+4</t>
  </si>
  <si>
    <t>342091043R00</t>
  </si>
  <si>
    <t xml:space="preserve">Příplatek za nestandardní povrchovou úpravu Q3 </t>
  </si>
  <si>
    <t>příčky : (8,97+31,4+46,74+15,94+63,31+116,38)*2</t>
  </si>
  <si>
    <t>obklady : 52,35</t>
  </si>
  <si>
    <t>podhledy : 112,39+24,8+64,46</t>
  </si>
  <si>
    <t>předstěny : 31,34+6,73</t>
  </si>
  <si>
    <t>úprava podkroví : 15,33+59,9+39,66</t>
  </si>
  <si>
    <t>342261211RS2</t>
  </si>
  <si>
    <t>Příčka sádrokarton. ocel.kce, 2x oplášť. tl.100 mm desky protipožární tl. 12,5 mm, minerál tl. 4 cm</t>
  </si>
  <si>
    <t>3NP : (1,5*2+0,5)*3,3-0,6*2,15*2</t>
  </si>
  <si>
    <t>342261211RS3</t>
  </si>
  <si>
    <t>Příčka sádrokarton. ocel.kce, 2x oplášť. tl.100 mm desky standard impreg. tl. 12,5 mm, minerál 4 cm</t>
  </si>
  <si>
    <t>1NP : (2,6+1,9+1,25*2+0,9)*3,45-0,6*2,3*2+2,3*3,8-0,8*2,3</t>
  </si>
  <si>
    <t>342261213RS1</t>
  </si>
  <si>
    <t>Příčka sádrokarton. ocel.kce, 2x oplášť. tl.150 mm desky standard tl. 12,5 mm, izol. minerál tl. 8 cm</t>
  </si>
  <si>
    <t>242 : 6,15*3,8*2</t>
  </si>
  <si>
    <t>342261213RS2</t>
  </si>
  <si>
    <t>Příčka sádrokarton. ocel.kce, 2x oplášť. tl.150 mm desky protipožární tl. 12,5 mm, minerál tl. 8 cm</t>
  </si>
  <si>
    <t>145 : 4,62*3,45</t>
  </si>
  <si>
    <t>342261213RS3</t>
  </si>
  <si>
    <t>Příčka sádrokarton. ocel.kce, 2x oplášť. tl.150 mm desky standard impreg.tl.12,5 mm, minerál tl. 8 cm</t>
  </si>
  <si>
    <t>245 : 2,17*3,8*2</t>
  </si>
  <si>
    <t>3NP : (0,5+4,72)*2,55+(3,3+1,75)*1,65*0,5+(1,35+9,1)*3,3</t>
  </si>
  <si>
    <t>-1,5*2,15*2+(2,55+3,3)*1,55*0,5-1,5*2,15</t>
  </si>
  <si>
    <t>342261213RS4</t>
  </si>
  <si>
    <t>Příčka sádrokarton. ocel.kce, 2x oplášť. tl.150 mm desky požár. impreg. tl. 12,5 mm, minerál tl.8 cm</t>
  </si>
  <si>
    <t>141-144 : (6,15*2+0,2+0,55+2,6)*3,45-0,4*2,35-0,9*2,3</t>
  </si>
  <si>
    <t>-0,8*2,3*3</t>
  </si>
  <si>
    <t>149 : 2,3*5,1</t>
  </si>
  <si>
    <t>146 : 4*3,8-0,9*2,3</t>
  </si>
  <si>
    <t>244-246 : (7,41+0,35+0,4+0,5+4,65)*3,8-0,4*2,3-0,8*2,25*2</t>
  </si>
  <si>
    <t>342263310RT3</t>
  </si>
  <si>
    <t>Úprava sádrokartonové příčky pro osazení umývadla do ocelové konstrukce, typ 0.50.11</t>
  </si>
  <si>
    <t xml:space="preserve">výztuha č.2 : </t>
  </si>
  <si>
    <t>1NP : 4+1+1</t>
  </si>
  <si>
    <t>2NP : 1</t>
  </si>
  <si>
    <t>342263320RT1</t>
  </si>
  <si>
    <t>Úprava sádrokartonové příčky pro osazení WC WC - univerzální rám, typ 1.10.00</t>
  </si>
  <si>
    <t xml:space="preserve">výztuha č.3 : </t>
  </si>
  <si>
    <t>1NP : 3+1+1+1</t>
  </si>
  <si>
    <t>342263320V02</t>
  </si>
  <si>
    <t>Úprava sádrokartonové příčky pro osazení WC úprava pro výlevku</t>
  </si>
  <si>
    <t>342263361T00</t>
  </si>
  <si>
    <t xml:space="preserve">Úprava SDRK příčky pro osazení kuchyňské linky </t>
  </si>
  <si>
    <t xml:space="preserve">výztuha č.1 : </t>
  </si>
  <si>
    <t>244 : 3,6</t>
  </si>
  <si>
    <t>144 : 2,6</t>
  </si>
  <si>
    <t>342263362T00</t>
  </si>
  <si>
    <t xml:space="preserve">Úprava SDRK příčky pro osazení madla </t>
  </si>
  <si>
    <t xml:space="preserve">výztuha č.4 : </t>
  </si>
  <si>
    <t>1NP : 3</t>
  </si>
  <si>
    <t>2NP : 2</t>
  </si>
  <si>
    <t>342263364T00</t>
  </si>
  <si>
    <t xml:space="preserve">Úprava SDRK příčky pro osazení sprchy </t>
  </si>
  <si>
    <t xml:space="preserve">výztuha č.6 : </t>
  </si>
  <si>
    <t>1NP : 2</t>
  </si>
  <si>
    <t>342263372T00</t>
  </si>
  <si>
    <t xml:space="preserve">Úprava SDRK příčky pro osazení promítacího plátna </t>
  </si>
  <si>
    <t xml:space="preserve">výztuha č.5 : </t>
  </si>
  <si>
    <t>1NP : 2,4</t>
  </si>
  <si>
    <t>342263373T00</t>
  </si>
  <si>
    <t>Úprava SDRK příčky pro osazení zavěšených skříněk volného interiéru</t>
  </si>
  <si>
    <t xml:space="preserve">výztuha č.7 : </t>
  </si>
  <si>
    <t>2NP : 6,15*4</t>
  </si>
  <si>
    <t>342264051RT1</t>
  </si>
  <si>
    <t>Podhled sádrokartonový na zavěšenou ocel. konstr. desky standard tl. 12,5 mm, bez izolace</t>
  </si>
  <si>
    <t xml:space="preserve">Označení podhledu "A" : </t>
  </si>
  <si>
    <t>141 : 2,8*(6,15+0,35)</t>
  </si>
  <si>
    <t>144 : 1,15*6,15+0,35*6,15</t>
  </si>
  <si>
    <t>145 : 9,2*(1,15+0,35)+0,8*0,2</t>
  </si>
  <si>
    <t>146 : 3,86*3,5+0,17*0,45</t>
  </si>
  <si>
    <t>241,242 : 3,25*(3,6+0,9)*2</t>
  </si>
  <si>
    <t>243 : 3,87*(3,6+0,9)</t>
  </si>
  <si>
    <t>244 : 4,1*(1,82+0,8)</t>
  </si>
  <si>
    <t>342264051RT3</t>
  </si>
  <si>
    <t>Podhled sádrokartonový na zavěšenou ocel. konstr. desky standard impreg. tl. 12,5 mm, bez izolace</t>
  </si>
  <si>
    <t xml:space="preserve">Označení podhledu "B" : </t>
  </si>
  <si>
    <t>141.1 : 2,6*1,5+0,9*(1,45+0,9)+0,35*(1,45+0,9)</t>
  </si>
  <si>
    <t>142,143 : 0,9*(1,1+1,25)*2</t>
  </si>
  <si>
    <t>146.1 : 1,77*2,2</t>
  </si>
  <si>
    <t>149 : 2,22*1,03</t>
  </si>
  <si>
    <t>245 : 2,02*0,9+0,9*0,4</t>
  </si>
  <si>
    <t>246 : 1,81*(2,17+0,8)</t>
  </si>
  <si>
    <t>342264051RX1</t>
  </si>
  <si>
    <t>Podhled sádrokartonový na zavěšenou ocel. konstr. desky protipožární tl. 2 x 12,5 mm, bez izolace</t>
  </si>
  <si>
    <t xml:space="preserve">Označení podhledu "D" : </t>
  </si>
  <si>
    <t>140.1 : 2,08*2,3</t>
  </si>
  <si>
    <t>240 : 10,37*2,25+4,4*1,8+2,3*3,01+2,3*(0,29+0,85)</t>
  </si>
  <si>
    <t>3,05*0,85+2,25*0,8</t>
  </si>
  <si>
    <t>347 : 3,05*4,75</t>
  </si>
  <si>
    <t>342265112V09</t>
  </si>
  <si>
    <t>Úprava podkroví sádrokarton. na ocel. rošt, svislá desky protipož. 2x12,5 mm + izolace 200 mm</t>
  </si>
  <si>
    <t xml:space="preserve">S01 (podhled "E") : </t>
  </si>
  <si>
    <t>(10,3+9,7+10,65)*0,5</t>
  </si>
  <si>
    <t>342265122V05</t>
  </si>
  <si>
    <t>Úprava podkroví sádrokarton. na ocel. rošt, šikmá desky protipož. 2x12,5 mm + izolace 200 mm</t>
  </si>
  <si>
    <t>340 : 5,95*3,25</t>
  </si>
  <si>
    <t>340.1 : 1,5*1,9+(3,45+4,65)*2,2*0,5</t>
  </si>
  <si>
    <t>342 : (3+4,3)*2,3*0,5+(1,3+2,95)*3,25*0,5</t>
  </si>
  <si>
    <t>343 : 5,87*2,3</t>
  </si>
  <si>
    <t>342265132V05</t>
  </si>
  <si>
    <t>Úprava podkroví sádrokarton. na ocel. rošt vodor. desky protipož. 2x12,5 mm + izolace 200 mm</t>
  </si>
  <si>
    <t xml:space="preserve">S04 (podhled "E") : </t>
  </si>
  <si>
    <t>340 : 5,95*0,2</t>
  </si>
  <si>
    <t>340.1 : 2,25*3,5+4,65*1</t>
  </si>
  <si>
    <t>342 : 1,3*2,95</t>
  </si>
  <si>
    <t>343 : 1,3*5,87+0,56*1,75</t>
  </si>
  <si>
    <t>341 : 1,5*9</t>
  </si>
  <si>
    <t>342266111RT1</t>
  </si>
  <si>
    <t>Obklad stěn sádrokartonem na ocelovou konstrukci desky standard tl. 12,5 mm, izol. tl. 5 cm</t>
  </si>
  <si>
    <t>340 : 5,95*1,45+(1,45+3,9)*2,5*0,5+2,1*0,4+3,9*0,75</t>
  </si>
  <si>
    <t>340.1 : (3,9+3,0)*1,16*0,5+2,05*3+(3+1,75)*1,2*0,5+3,42*1,75</t>
  </si>
  <si>
    <t>342 : 3,65*1,5</t>
  </si>
  <si>
    <t>343 : 5,87*1,5</t>
  </si>
  <si>
    <t>347016135T00</t>
  </si>
  <si>
    <t>Předstěna SDK,tl.150mm, ocel.kce CW, 2x RBI 12,5mm izolace 60 mm</t>
  </si>
  <si>
    <t>141.1,142,143 : 0,9*3,45*3</t>
  </si>
  <si>
    <t>149 : 1,03*2,6</t>
  </si>
  <si>
    <t>146.1 : 2,02*3,8</t>
  </si>
  <si>
    <t>245 : 0,9*3,8</t>
  </si>
  <si>
    <t>246 : 2,17*3,8</t>
  </si>
  <si>
    <t>347016136T00</t>
  </si>
  <si>
    <t>Předstěna SDK,tl.100mm, ocel.kce CW, 2x RBI 12,5mm izolace 40 mm</t>
  </si>
  <si>
    <t>146.1 : 1,77*3,8</t>
  </si>
  <si>
    <t>R 342-01</t>
  </si>
  <si>
    <t xml:space="preserve">D+M přetažení jedné SDRK desky přes zdivo </t>
  </si>
  <si>
    <t>149 : 0,3*2,6</t>
  </si>
  <si>
    <t>R 342-02</t>
  </si>
  <si>
    <t>C - podhled akustický, děrovaný s absorpční tkaninou (D+M)</t>
  </si>
  <si>
    <t xml:space="preserve">Označení podhledu "C" : </t>
  </si>
  <si>
    <t>144 : (6,15+4,61)*3,52*0,5</t>
  </si>
  <si>
    <t>145 : 9,2*3,52+3,02*0,2</t>
  </si>
  <si>
    <t>241,242 : 3,25*2,55*2</t>
  </si>
  <si>
    <t>243 : (2,55+1,01)*3,87*0,5</t>
  </si>
  <si>
    <t>244 : 0,85*4,1</t>
  </si>
  <si>
    <t>400000001T01</t>
  </si>
  <si>
    <t>D+M ocel.konstrukce vč.svarů, prořezu+zákl.nátěr včetně 2x základ.nátěru + 1x emailu synt.</t>
  </si>
  <si>
    <t>kg</t>
  </si>
  <si>
    <t>pozn.3 (montážní oka výtahu) : 70</t>
  </si>
  <si>
    <t>rámy v krovu : 1220</t>
  </si>
  <si>
    <t>411321414R00</t>
  </si>
  <si>
    <t xml:space="preserve">Stropy deskové ze železobetonu C 25/30 </t>
  </si>
  <si>
    <t>nad 1NP : (10,37*14,7+(10,37+6,8)*1,55*0,5-3,45*7,45)*0,2</t>
  </si>
  <si>
    <t>-2,3*2,39*0,2+3,67*1,49*0,5*0,15</t>
  </si>
  <si>
    <t>nad 2NP : (10,37*14,7+(10,37+6,8)*1,55*0,5-3,45*7,56)*0,2</t>
  </si>
  <si>
    <t>-2,3*1,51*0,2+3,83*1,65*0,5*0,2+1,9*0,45*0,2</t>
  </si>
  <si>
    <t>nad 3NP : 3,45*8,3*0,16</t>
  </si>
  <si>
    <t>411351101RT4</t>
  </si>
  <si>
    <t>Bednění stropů deskových, bednění vlastní -zřízení systémové, včetně podepření, tl. stropu 24 cm</t>
  </si>
  <si>
    <t>nad 1NP : 10,37*14,7+(10,37+6,8)*1,55*0,5-3,45*7,45</t>
  </si>
  <si>
    <t>-2,3*2,39+3,67*1,49*0,5+0,3*(3,45+7,45*2+2,3*2)</t>
  </si>
  <si>
    <t>nad 2NP : 10,37*14,7+(10,37+6,8)*1,55*0,5-3,45*7,56</t>
  </si>
  <si>
    <t>-2,3*1,51+3,83*1,65*0,5+1,9*0,45+0,3*(3,83+1,65+3,45)</t>
  </si>
  <si>
    <t>0,3*(7,56*2+2,3*2)</t>
  </si>
  <si>
    <t>nad 3NP : 3,45*8,3+0,7*0,2*2+(3,45+8,3*2)*0,26</t>
  </si>
  <si>
    <t>411351102R00</t>
  </si>
  <si>
    <t xml:space="preserve">Bednění stropů deskových, vlastní - odstranění </t>
  </si>
  <si>
    <t>411361821R00</t>
  </si>
  <si>
    <t xml:space="preserve">Výztuž stropů z betonářské oceli 10505(R) </t>
  </si>
  <si>
    <t>59,9421*0,12</t>
  </si>
  <si>
    <t>413232221R00</t>
  </si>
  <si>
    <t xml:space="preserve">Zazdívka zhlaví válcovaných nosníků výšky do 30cm </t>
  </si>
  <si>
    <t>413321414R00</t>
  </si>
  <si>
    <t xml:space="preserve">Nosníky z betonu železového C 25/30 </t>
  </si>
  <si>
    <t>nad 1NP : 0,16*0,4*(1,65+3,85)</t>
  </si>
  <si>
    <t>413351107R00</t>
  </si>
  <si>
    <t xml:space="preserve">Bednění nosníků - zřízení </t>
  </si>
  <si>
    <t>(0,24+0,4+0,26)*(1,65+3,85)</t>
  </si>
  <si>
    <t>413351108R00</t>
  </si>
  <si>
    <t xml:space="preserve">Bednění nosníků - odstranění </t>
  </si>
  <si>
    <t>413351215R00</t>
  </si>
  <si>
    <t xml:space="preserve">Podpěrná konstr.nosníků do 4 m,do 20 kPa - zřízení </t>
  </si>
  <si>
    <t>0,26*(1,65+3,85)</t>
  </si>
  <si>
    <t>413351216R00</t>
  </si>
  <si>
    <t xml:space="preserve">Podpěrná konstr.nosníků do 4 m,20 kPa - odstranění </t>
  </si>
  <si>
    <t>413361821R00</t>
  </si>
  <si>
    <t xml:space="preserve">Výztuž nosníků z betonářské oceli 10505(R) </t>
  </si>
  <si>
    <t>0,352*0,12</t>
  </si>
  <si>
    <t>417321212R00</t>
  </si>
  <si>
    <t xml:space="preserve">Ztužující pásy a věnce z betonu železového C 12/15 </t>
  </si>
  <si>
    <t xml:space="preserve">podbetonování zhlaví ocelových překladů : </t>
  </si>
  <si>
    <t>0,2*(0,4*0,1*2+0,98*0,1*2)</t>
  </si>
  <si>
    <t>417321414R00</t>
  </si>
  <si>
    <t xml:space="preserve">Ztužující pásy a věnce z betonu železového C 25/30 </t>
  </si>
  <si>
    <t>nad 1NP : 0,3*0,35*(14,81+4,2+7,14+16,6-2,39+2,75)</t>
  </si>
  <si>
    <t>nad 2NP : 0,3*0,35*(14,81+4,2+7,14+16,95-1,51+1,8-1,5*4-3,15)</t>
  </si>
  <si>
    <t>krov : 0,3*0,25*(10,06+10,37+1,01-1,3-0,82-1,6)</t>
  </si>
  <si>
    <t>(0,5+0,3+0,28)*0,3*0,1+0,3*0,16*(3,7+2,4)</t>
  </si>
  <si>
    <t>0,3*0,185*3,5</t>
  </si>
  <si>
    <t>3NP na zazdívce : 0,98*2,23*0,25</t>
  </si>
  <si>
    <t>417351115R00</t>
  </si>
  <si>
    <t xml:space="preserve">Bednění ztužujících pásů a věnců - zřízení </t>
  </si>
  <si>
    <t>pod zhlavím ocel.překladů : 0,2*2*(0,5+1,05+0,3*2)</t>
  </si>
  <si>
    <t>nad 1NP : (0,45+0,25)*(14,81+7,14+16,6-2,39+2,75)</t>
  </si>
  <si>
    <t>(0,2+0,1+0,25)*4,2</t>
  </si>
  <si>
    <t>nad 2NP : (,45+,25)*(14,81+4,2+7,14+16,95-1,51+1,8-1,5*4-3,15)</t>
  </si>
  <si>
    <t>krov : 0,35*2*(10,06+10,37+1,0)+0,26*2*(3,7+3,4+2,4)</t>
  </si>
  <si>
    <t>0,29*2*3,5</t>
  </si>
  <si>
    <t>3NP na zazdívce : (0,98+2,23)*2*0,35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</si>
  <si>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</si>
  <si>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</si>
  <si>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</si>
  <si>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</si>
  <si>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10,5166*0,12</t>
  </si>
  <si>
    <t>417362021R00</t>
  </si>
  <si>
    <t xml:space="preserve">Výztuž ztužujících pásů a věnců sítí Kari </t>
  </si>
  <si>
    <t xml:space="preserve">podbet.zhlaví ocel.překladů : </t>
  </si>
  <si>
    <t>(0,4*0,2+0,98*0,2)*2*0,00799*1,2</t>
  </si>
  <si>
    <t>430321414R00</t>
  </si>
  <si>
    <t xml:space="preserve">Beton schodišťových konstrukcí železový C 25/30 </t>
  </si>
  <si>
    <t>řez 1 : 1,4*0,16*(4+3,7)+1,2*0,16*(3,7*2+0,75)+0,45*,213*,5*1,4</t>
  </si>
  <si>
    <t>řez 2 : 2,3*0,16*(2,9+2)</t>
  </si>
  <si>
    <t>stupně : 0,29*0,1565*0,5*1,4*(11+12)</t>
  </si>
  <si>
    <t>0,29*0,16*0,5*1,2*(11*2+3)</t>
  </si>
  <si>
    <t>0,29*0,1613*0,5*2,3*8</t>
  </si>
  <si>
    <t>0,29*0,184*0,5*2,3*5</t>
  </si>
  <si>
    <t>podesty : 3,05*1,4*0,206+1,4*1,2*0,208*2</t>
  </si>
  <si>
    <t>430361821R00</t>
  </si>
  <si>
    <t xml:space="preserve">Výztuž schodišťových konstrukcí z ocelí 10505(R) </t>
  </si>
  <si>
    <t>8,9023*0,12</t>
  </si>
  <si>
    <t>431351121R00</t>
  </si>
  <si>
    <t xml:space="preserve">Bednění podest a podstup.desek přímočar.- zřízení </t>
  </si>
  <si>
    <t>1,4*(4+3,7)+1,2*(3,7*2+0,75)+0,5*0,3*2+3,7*0,2*2</t>
  </si>
  <si>
    <t>0,65*0,2+3,05*1,4+1,4*1,2*2+2,3*(2,9+2)</t>
  </si>
  <si>
    <t>431351122R00</t>
  </si>
  <si>
    <t xml:space="preserve">Bednění podest a podstup.desek přímočar.odstranění </t>
  </si>
  <si>
    <t>434351141R00</t>
  </si>
  <si>
    <t xml:space="preserve">Bednění stupňů přímočarých - zřízení </t>
  </si>
  <si>
    <t>(0,3+0,2)*(1,4*23+1,2*25+2,3*13)</t>
  </si>
  <si>
    <t>0,25*2*(4+3,7*3+2,9+2)</t>
  </si>
  <si>
    <t>434351142R00</t>
  </si>
  <si>
    <t xml:space="preserve">Bednění stupňů přímočarých - odstranění </t>
  </si>
  <si>
    <t>R 4-01</t>
  </si>
  <si>
    <t>Příplatek za výztuž a betonáž šikmého věnce + za vyzdívání z tvárnic se šikmou horní plochou</t>
  </si>
  <si>
    <t>1NP : 2,75</t>
  </si>
  <si>
    <t>2NP : 1,8</t>
  </si>
  <si>
    <t>krov : 3,7+2,4</t>
  </si>
  <si>
    <t>R 4-02</t>
  </si>
  <si>
    <t>D+M prefabrikovaného beton.stupně 350/180/1700 dle pozn.č.4</t>
  </si>
  <si>
    <t>R 4-03</t>
  </si>
  <si>
    <t>D+M prefabrikovaného beton.stupně 350/180/2625 dle pozn.č.5</t>
  </si>
  <si>
    <t>564851111RT2</t>
  </si>
  <si>
    <t>Podklad ze štěrkodrti po zhutnění tloušťky 15 cm štěrkodrť frakce 0-32 mm</t>
  </si>
  <si>
    <t>ZP01 : 35,15</t>
  </si>
  <si>
    <t>ZP02 : 46,79</t>
  </si>
  <si>
    <t>564851111RT4</t>
  </si>
  <si>
    <t>Podklad ze štěrkodrti po zhutnění tloušťky 15 cm štěrkodrť frakce 0-63 mm</t>
  </si>
  <si>
    <t>R 5-01</t>
  </si>
  <si>
    <t>D+M žulové dlažby 600/400/80 mm do lože z drti tl. 40 mm, volné spáry</t>
  </si>
  <si>
    <t>R 5-02</t>
  </si>
  <si>
    <t>Vyčištění, srovnání a zhutnění podkladu pod nové zpevněné plochy</t>
  </si>
  <si>
    <t>R 5-03</t>
  </si>
  <si>
    <t>D+M mlatového povrchu dle popisu ve skladbě ZP02 tl. 150 mm</t>
  </si>
  <si>
    <t>611474450RT4</t>
  </si>
  <si>
    <t>Omítka stropů vnitřní tenkovrstvá sádrová - štuk na beton</t>
  </si>
  <si>
    <t>140 : 2,6*1,75+5,55*2,25+2,3*(2,75+4,95)</t>
  </si>
  <si>
    <t>147 : 1,4*(3,4+3,05)</t>
  </si>
  <si>
    <t>240.1 : 2,3*(6,65+1,85)</t>
  </si>
  <si>
    <t>247,347 : 1,4*(3,7*2+1,25*2+0,75)</t>
  </si>
  <si>
    <t>612421615R00</t>
  </si>
  <si>
    <t xml:space="preserve">Omítka vnitřní zdiva, MVC, hrubá zatřená </t>
  </si>
  <si>
    <t>ST 01.1 : 47,6</t>
  </si>
  <si>
    <t>612421626R00</t>
  </si>
  <si>
    <t xml:space="preserve">Omítka vnitřní zdiva, MVC, hladká </t>
  </si>
  <si>
    <t>pod obkladačky na stávajícím zdivu : 6,94</t>
  </si>
  <si>
    <t>612421637R00</t>
  </si>
  <si>
    <t xml:space="preserve">Omítka vnitřní zdiva, MVC, štuková </t>
  </si>
  <si>
    <t xml:space="preserve">Na stávajícím zdivu : </t>
  </si>
  <si>
    <t>140.1 : 2,3*3,1-2,3*2,2+(2,2*2+2,3)*(0,98+0,15)</t>
  </si>
  <si>
    <t>146 : (3,5*2+0,05+0,17)*2,6</t>
  </si>
  <si>
    <t>612442211R00</t>
  </si>
  <si>
    <t xml:space="preserve">Sádrový film stěn v podlaží i ve schodišti tl. 2mm </t>
  </si>
  <si>
    <t>dle omítek : 257,43+28,41</t>
  </si>
  <si>
    <t>612473187T00</t>
  </si>
  <si>
    <t xml:space="preserve">Příplatek za zabudované rohovníky průměr v m2 </t>
  </si>
  <si>
    <t>28,41+324,13+257,43</t>
  </si>
  <si>
    <t>612474450RT4</t>
  </si>
  <si>
    <t>Omítka stěn vnitřní tenkovrstvá sádrová - štuk na beton a vápenopískové zdivo</t>
  </si>
  <si>
    <t>140 : (0,2+0,15+1,85+2,45)*3,25-0,8*2,1-1,6*2,15</t>
  </si>
  <si>
    <t>(6,85+3,7)*0,33*0,5+(3,25+4,6)*2,4*0,5+4,95*4,54</t>
  </si>
  <si>
    <t>-1,4*2,28+(2,28*2+1,4)*0,2</t>
  </si>
  <si>
    <t>145 : 9,2*2,7-1,6*2,15+(2,15*2+1,6)*0,1</t>
  </si>
  <si>
    <t>147 : (3,25+1,63)*3*0,5*2+1,63*(1,4*2+3,05+0,25)</t>
  </si>
  <si>
    <t>1,4*3,25-0,8*2,1</t>
  </si>
  <si>
    <t>240 : (0,2*2+7,41)*2,9-1,4*2,28+(2,28*2+1,4)*0,2</t>
  </si>
  <si>
    <t>240.1 : 0,29*3,65+(3,65+3,8)*1,55*0,5+(3,8+3,28)*0,65*0,5</t>
  </si>
  <si>
    <t>5,3*3,28-1,4*2,28+(2,28*2+1,4)*0,2</t>
  </si>
  <si>
    <t>247,347 : (9,75+8)*3,19*0,5+(9,75+11,5)*3,19*0,5</t>
  </si>
  <si>
    <t>(1,4*2+3,05)*9,75-1,2*2,28-1,2*2,7+(2,28+2,7+1,2)*2*0,2</t>
  </si>
  <si>
    <t>(5,2+4,4)*3,19*0,5*2</t>
  </si>
  <si>
    <t>340 : (0,1+0,2)*3,8</t>
  </si>
  <si>
    <t>340.1 : 0,29*3,9+(3,9+3)*1,16*0,5+6,65*3-1,2*2,28-1,4*2,28</t>
  </si>
  <si>
    <t>-0,7*1,2+(2,28*4+1,2+1,4)*0,2</t>
  </si>
  <si>
    <t>341 : 6,9*3,15-1,4*2,28+(2,28*2+1,4)*0,2</t>
  </si>
  <si>
    <t>612475111RT2</t>
  </si>
  <si>
    <t>pod obkladačky na novém zdivu : 11,17</t>
  </si>
  <si>
    <t>612475121RT3</t>
  </si>
  <si>
    <t xml:space="preserve">Na novém zdivu : </t>
  </si>
  <si>
    <t>140 : 2,4*3,25+(3,25+4,6)*2,4*0,5+4,95*4,54+(6,85+3,7)*0,33*,5</t>
  </si>
  <si>
    <t>-2,25*2,15-2,3*2,2+(2,15*2+2,2*2+2,25+2,3)*0,35</t>
  </si>
  <si>
    <t>140.1 : 2,08*3,1-1,8*2,15+(2,15*2+1,8)*0,4</t>
  </si>
  <si>
    <t>141 : (2,8+1,5)*3,05+4,65*2,7-1,1*2,85+(2,85*2+1,1)*0,15</t>
  </si>
  <si>
    <t>144 : (3,9+4,61)*3,05-2,38*2,85+2,85*(0,4+0,3)</t>
  </si>
  <si>
    <t>2,5*0,3+1,15*2,7-0,6*0,55</t>
  </si>
  <si>
    <t>145 : 9,2*3,05-1,1*2,85*4+(2,85*2+1,1)*0,3*4</t>
  </si>
  <si>
    <t>146 : 3,86*2,6+4*3,8</t>
  </si>
  <si>
    <t>240 : 2,25*3,65-1,1*2,3+(2,3*2+1,1)*0,4+2,25*2,9-2,25*2,15</t>
  </si>
  <si>
    <t>(2,15*2+2,25)*0,25</t>
  </si>
  <si>
    <t>6*3,28</t>
  </si>
  <si>
    <t>241,242 : (3,25*2+2,55)*3,6+3,6*2,7</t>
  </si>
  <si>
    <t>243 : (3,9+1,01)*3,6-2,38*3,5+(3,5*2+2,5)*0,3+3,6*2,7</t>
  </si>
  <si>
    <t>244 : 4,1*3,65-1,1*2,3*2+(2,3*2+1,1)*0,3*2</t>
  </si>
  <si>
    <t>246 : 1,81*0,8-1,1*0,7+(0,7*2+1,1)*0,3</t>
  </si>
  <si>
    <t>612481211RT2</t>
  </si>
  <si>
    <t>140 : 0,2*(3,25+2,4+2,75+4,95)</t>
  </si>
  <si>
    <t>140.1 : 0,2*3,1</t>
  </si>
  <si>
    <t>146 : 0,2*2,6*2</t>
  </si>
  <si>
    <t>240.1 : 0,2*3,28*2</t>
  </si>
  <si>
    <t>ostatní plochy -předpoklad : 25</t>
  </si>
  <si>
    <t>622311832V02</t>
  </si>
  <si>
    <t>ST 01.3 : 8,95</t>
  </si>
  <si>
    <t>622311834RV1</t>
  </si>
  <si>
    <t>ST 01.2 : 5,28</t>
  </si>
  <si>
    <t>622311836RT3</t>
  </si>
  <si>
    <t>622311836RV1</t>
  </si>
  <si>
    <t>ST 01 : 254,73</t>
  </si>
  <si>
    <t>622421121R00</t>
  </si>
  <si>
    <t xml:space="preserve">Omítka vnější stěn, MVC, hrubá zatřená </t>
  </si>
  <si>
    <t>SA02.1 : 10,67*1,5*2</t>
  </si>
  <si>
    <t>R6120007T00</t>
  </si>
  <si>
    <t>Protisprašný transparentní nátěr betonových konstrukcí (vnitřní)</t>
  </si>
  <si>
    <t xml:space="preserve">stropy : </t>
  </si>
  <si>
    <t>147 : 1,4*3,4</t>
  </si>
  <si>
    <t>148,248,348 : 3,05*2,07</t>
  </si>
  <si>
    <t xml:space="preserve">stěny : </t>
  </si>
  <si>
    <t>140 : 2,95*3,25-1,4*2,15</t>
  </si>
  <si>
    <t>141 : 2,45*2,7-1,4*2,15</t>
  </si>
  <si>
    <t>144 : 0,5*3,05+0,35*2,7</t>
  </si>
  <si>
    <t>145 : (0,5+0,2)*3,05+(0,2+0,35)*2,7+2,15*0,1</t>
  </si>
  <si>
    <t>147 : 3*1,63*0,5*2</t>
  </si>
  <si>
    <t>148,248,348 : (3,05+2,07)*2*(14,1-1,38)-1,4*2,28*5</t>
  </si>
  <si>
    <t>240 : 9,52*2,9+0,85*3,65-1,4*2,15*3</t>
  </si>
  <si>
    <t>241,242 : (3,25*2,7-1,4*2,15)*2</t>
  </si>
  <si>
    <t>243 : 3,87*2,7-1,4*2,15</t>
  </si>
  <si>
    <t>343 : (0,2+0,5+3,05+1,06)*3,05-0,7*1,2</t>
  </si>
  <si>
    <t>R 612-01</t>
  </si>
  <si>
    <t>ST 03 - kompletní provedení sanační omítky (podhoz, omítka, štuk)</t>
  </si>
  <si>
    <t xml:space="preserve">Dle popisu ve skladbách stěn a na výkresu "schéma : </t>
  </si>
  <si>
    <t xml:space="preserve">sanací", vč.případného vyrovnání stávajícího zdiva atd. : </t>
  </si>
  <si>
    <t>ST 03 : 146,4</t>
  </si>
  <si>
    <t>R 612-02</t>
  </si>
  <si>
    <t>Nátěrový fas. systém na bázi akrylátové disperze s emulzí silikonových pryskyřic (D+M)</t>
  </si>
  <si>
    <t xml:space="preserve">dle popisu ve skladbách : </t>
  </si>
  <si>
    <t>ST01 : 286,22</t>
  </si>
  <si>
    <t>ST 01.2 obsaženo v ploše ST01 : 0</t>
  </si>
  <si>
    <t>R 612-03</t>
  </si>
  <si>
    <t>Omítka vnější minerální gletovaná ocel.hladítkem vč.penetrace (D+M)</t>
  </si>
  <si>
    <t>ST 01 : 286,22</t>
  </si>
  <si>
    <t>ST 01.2 obsaženo v ploše ST 01 : 0</t>
  </si>
  <si>
    <t>631312511R00</t>
  </si>
  <si>
    <t xml:space="preserve">Mazanina betonová tl. 5 - 8 cm C 12/15 </t>
  </si>
  <si>
    <t>P05 : 175,24*0,075</t>
  </si>
  <si>
    <t>P02 : 16,61*0,075</t>
  </si>
  <si>
    <t>P03 : 0,81*0,065</t>
  </si>
  <si>
    <t>P06 : 6,02*0,065</t>
  </si>
  <si>
    <t>631312621R00</t>
  </si>
  <si>
    <t xml:space="preserve">Mazanina betonová tl. 5 - 8 cm C 20/25 </t>
  </si>
  <si>
    <t>P09 : 3,67*0,075</t>
  </si>
  <si>
    <t>631313511R00</t>
  </si>
  <si>
    <t xml:space="preserve">Mazanina betonová tl. 8 - 12 cm C 12/15 </t>
  </si>
  <si>
    <t xml:space="preserve">podkladní pod ŽB konstrukce : </t>
  </si>
  <si>
    <t>výtah : 4,15*3,32*0,1</t>
  </si>
  <si>
    <t>řez 4+6 : 4,05*6,34*0,1+(0,2+0,1)*0,2*0,5*3,85</t>
  </si>
  <si>
    <t>pod zákl.pasy : 0,6*1,6*0,1*3+9,77*1,4*0,1</t>
  </si>
  <si>
    <t xml:space="preserve">podlahy : </t>
  </si>
  <si>
    <t>P01 : 156,08*0,085</t>
  </si>
  <si>
    <t>P05.1 : 32,71*0,081</t>
  </si>
  <si>
    <t>631313621R00</t>
  </si>
  <si>
    <t xml:space="preserve">Mazanina betonová tl. 8 - 12 cm C 20/25 </t>
  </si>
  <si>
    <t>P07 : 8,93*0,088</t>
  </si>
  <si>
    <t>631315511R00</t>
  </si>
  <si>
    <t xml:space="preserve">Mazanina betonová tl. 12 - 24 cm C 12/15 </t>
  </si>
  <si>
    <t>pod ŽB pasy : (6,66*0,95+4,4*0,1+4*0,95)*0,25</t>
  </si>
  <si>
    <t>vytvoření spádu rampy v mč 140 : 3*0,33*0,5*2,3</t>
  </si>
  <si>
    <t>631319151R00</t>
  </si>
  <si>
    <t xml:space="preserve">Příplatek za přehlaz. mazanin pod povlaky tl. 8 cm </t>
  </si>
  <si>
    <t>14,833+0,275</t>
  </si>
  <si>
    <t>631319153R00</t>
  </si>
  <si>
    <t xml:space="preserve">Příplatek za přehlaz. mazanin pod povlaky tl. 12cm </t>
  </si>
  <si>
    <t>základová deska (podkl.beton) : 15,7235</t>
  </si>
  <si>
    <t>podlahy : 15,916+0,786</t>
  </si>
  <si>
    <t>631319171R00</t>
  </si>
  <si>
    <t xml:space="preserve">Příplatek za stržení povrchu mazaniny tl. 8 cm </t>
  </si>
  <si>
    <t>631319173R00</t>
  </si>
  <si>
    <t xml:space="preserve">Příplatek za stržení povrchu mazaniny tl. 12 cm </t>
  </si>
  <si>
    <t>15,916+0,786</t>
  </si>
  <si>
    <t>631319176T00</t>
  </si>
  <si>
    <t xml:space="preserve">Přípl za dilataci mazanin u zdí+střední dil.spáry </t>
  </si>
  <si>
    <t>14,833+0,275+15,916+0,786</t>
  </si>
  <si>
    <t>631361921RT3</t>
  </si>
  <si>
    <t>Výztuž mazanin svařovanou sítí průměr drátu  5,0, oka 150/150 mm KD37</t>
  </si>
  <si>
    <t xml:space="preserve">P01,02,03,05,05.1,06,07,09 : </t>
  </si>
  <si>
    <t>0,002099*1,2*(156,08+16,61+0,81+175,24+32,71)</t>
  </si>
  <si>
    <t>0,002099*1,2*(6,02+8,93+3,67)</t>
  </si>
  <si>
    <t>631571004R00</t>
  </si>
  <si>
    <t xml:space="preserve">Násyp ze štěrkopísku 0 - 32, tř. I </t>
  </si>
  <si>
    <t xml:space="preserve">pod podkladním betonem : </t>
  </si>
  <si>
    <t>1,6*0,1*(2,22+3,44+2,3)+4,32*9,31*0,1</t>
  </si>
  <si>
    <t>(7,1+10,7)*1,45*0,5*0,1+10,7*4,05*0,1</t>
  </si>
  <si>
    <t>0,1*(2,37*1,12+3,88*2,75+4*3,25)</t>
  </si>
  <si>
    <t>R 634-01</t>
  </si>
  <si>
    <t>D+M betonových dlaždic 600/600/60 mm na střeše včetně podkladních vrstev</t>
  </si>
  <si>
    <t>R 634-02</t>
  </si>
  <si>
    <t>D+M soklíku z nerez plechu v. 100 mm včetně vyplnění spár TPT</t>
  </si>
  <si>
    <t>140 : 5,85*2+11,5*2-0,8*3-0,9-1,6-1,4-2,25-2,3-1,4+0,2*2-0,4</t>
  </si>
  <si>
    <t>141 : 6,15*2+2,8*2-0,8-1,1-1,4+0,15*2</t>
  </si>
  <si>
    <t>144 : 1,15+6,15+0,35+0,5+4,61+3,9+0,4+0,3-0,9-2,38</t>
  </si>
  <si>
    <t>145 : 9,2*2+4,67*2-1,6-1,1*4+0,3*8+0,1*2-3,82</t>
  </si>
  <si>
    <t>146 : 4,03*2+3,5*2-0,9</t>
  </si>
  <si>
    <t>147 : 3*4+1,4*4+0,25+3,05-0,8</t>
  </si>
  <si>
    <t>240 : 10,57*2+9,66*2+0,5*2-1,4*3-2,25-3,05-1,4+0,2*2</t>
  </si>
  <si>
    <t>-0,8*2-0,4-2,67-1,1+0,4*2</t>
  </si>
  <si>
    <t>240.1 : 6*2+2,3-1,4+0,2*2</t>
  </si>
  <si>
    <t>241,242 : 3,25*4+6,15*4-1,4*2-1,1*2+0,3*4</t>
  </si>
  <si>
    <t>243 : 6,15+3,87+4,61+3,9-1,4-2,38+0,3*2</t>
  </si>
  <si>
    <t>244 : 4,1*2+2,67*2-0,9</t>
  </si>
  <si>
    <t>340 : 2,2+5,95+2,49+0,2+0,1-1,55*2+0,4*2+0,29</t>
  </si>
  <si>
    <t>340.1 : 6,65*2+2,25-1,4-0,7-1,2+0,2*4</t>
  </si>
  <si>
    <t>341 : 1,5*2+8,41*2-0,6*2-1,5*3-1,4+0,2*2</t>
  </si>
  <si>
    <t>342 : 2,92*2+3,65*2-1,5</t>
  </si>
  <si>
    <t>343 : 5,87*2+7,85*2+0,5*2-1,5-0,7</t>
  </si>
  <si>
    <t>R 634-03</t>
  </si>
  <si>
    <t xml:space="preserve">Přebroušení betonových mazanin pod PUR stěrky </t>
  </si>
  <si>
    <t xml:space="preserve">vč.případného sesponkování trhlin : </t>
  </si>
  <si>
    <t>P01 : 156,08</t>
  </si>
  <si>
    <t>P05 : 175,24</t>
  </si>
  <si>
    <t>P05.1 : 32,71</t>
  </si>
  <si>
    <t>979990001T00</t>
  </si>
  <si>
    <t xml:space="preserve">Suť z HZS - neoceňovat !!! </t>
  </si>
  <si>
    <t>předpoklad 15 tun : 15</t>
  </si>
  <si>
    <t>900RT1</t>
  </si>
  <si>
    <t>HZS Práce v tarifní třídě 4 (např. tesař)</t>
  </si>
  <si>
    <t>h</t>
  </si>
  <si>
    <t xml:space="preserve">Ostatní demontážní a vyklízecí práce neuvedené v tomto : </t>
  </si>
  <si>
    <t xml:space="preserve">rozpočtu ani v rozpočtech profesí, jiné nezměřitelné : </t>
  </si>
  <si>
    <t>práce. Předpoklad 5 pracovníků x 8 hodin x 4 dny : 5*8*4</t>
  </si>
  <si>
    <t>941941031R00</t>
  </si>
  <si>
    <t xml:space="preserve">Montáž lešení leh.řad.s podlahami,š.do 1 m, H 10 m </t>
  </si>
  <si>
    <t>východ : (6,5+6+6,4)*8,2+6,7*5</t>
  </si>
  <si>
    <t>sever : 13,3*9,7</t>
  </si>
  <si>
    <t>západ : 17,7*9,4</t>
  </si>
  <si>
    <t>941941191R00</t>
  </si>
  <si>
    <t xml:space="preserve">Příplatek za každý měsíc použití lešení k pol.1031 </t>
  </si>
  <si>
    <t>483,87*3</t>
  </si>
  <si>
    <t>941941831R00</t>
  </si>
  <si>
    <t xml:space="preserve">Demontáž lešení leh.řad.s podlahami,š.1 m, H 10 m </t>
  </si>
  <si>
    <t>941955001R00</t>
  </si>
  <si>
    <t>Hospic Sv. Alžběty_Přístavba</t>
  </si>
  <si>
    <t>Stavební objekt</t>
  </si>
  <si>
    <t>Hospic Sv. Alžběty_Přítavba</t>
  </si>
  <si>
    <t>Provozní soubory</t>
  </si>
  <si>
    <t>800-1</t>
  </si>
  <si>
    <t>RTS 19/ I</t>
  </si>
  <si>
    <t>RTS 13/ I</t>
  </si>
  <si>
    <t>pro podzemní vedení s uložením materiálu na vzdálenost do 3 m od kraje výkopu,</t>
  </si>
  <si>
    <t>SPI</t>
  </si>
  <si>
    <t>bez naložení, avšak s vyprázdněním nádoby na hromadu nebo do dopravního prostředku,</t>
  </si>
  <si>
    <t>sypaninou z vhodných hornin tř. 1 - 4 nebo materiálem připraveným podél výkopu ve vzdálenosti do 3 m od jeho kraje, pro jakoukoliv hloubku výkopu a jakoukoliv míru zhutnění,</t>
  </si>
  <si>
    <t>801-1</t>
  </si>
  <si>
    <t>SPCM</t>
  </si>
  <si>
    <t>RTS 14/ I</t>
  </si>
  <si>
    <t>800-721</t>
  </si>
  <si>
    <t>827-1</t>
  </si>
  <si>
    <t>801-4</t>
  </si>
  <si>
    <t>jakékoliv šířky rýhy,</t>
  </si>
  <si>
    <t>AP-HSV</t>
  </si>
  <si>
    <t>hlazená dřevěným hladítkem.</t>
  </si>
  <si>
    <t>základovém nebo nadzákladovém, včetně pomocného lešení o výšce podlahy do 1900 mm a pro zatížení do 1,5 kPa  (150 kg/m2),</t>
  </si>
  <si>
    <t>801-3</t>
  </si>
  <si>
    <t>bez odstranění podlahy a násypu,</t>
  </si>
  <si>
    <t>RTS 18/ II</t>
  </si>
  <si>
    <t>800-713</t>
  </si>
  <si>
    <t>vyvedení a upevnění odpadních výpustek,</t>
  </si>
  <si>
    <t>50 m vodorovně, měřeno od těžiště půdorysné plochy skládky do těžiště půdorysné plochy objektu</t>
  </si>
  <si>
    <t>vodorovně do 50 m</t>
  </si>
  <si>
    <t>800-731</t>
  </si>
  <si>
    <t>800-767</t>
  </si>
  <si>
    <t>URS 18/I</t>
  </si>
  <si>
    <t>50 m vodorovně</t>
  </si>
  <si>
    <t>Potrubí včetně tvarovek, objímek. Bez zednických výpomocí.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</si>
  <si>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</si>
  <si>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pro podzemní vedení pro všechny šířky rýhy,</t>
  </si>
  <si>
    <t>s uložením materiálu na vzdálenost do 3 m od okraje výkopu,</t>
  </si>
  <si>
    <t>bez naložení do dopravní nádoby, ale s vyprázdněním dopravní nádoby na hromadu nebo na dopravní prostředek,</t>
  </si>
  <si>
    <t>po suchu, bez naložení výkopku, avšak se složením bez rozhrnutí, zpáteční cesta vozidla.</t>
  </si>
  <si>
    <t>z jakékoliv horniny s uložením výkopku po vrstvách,</t>
  </si>
  <si>
    <t>v otevřeném výkopu,</t>
  </si>
  <si>
    <t>v otevřeném výkopu ve sklonu do 20 %,</t>
  </si>
  <si>
    <t>vodou nebo vzduchem,</t>
  </si>
  <si>
    <t>vodovodu nebo kanalizace ražené nebo hloubené (827 1.1, 827 1.9, 827 2.1, 827 2.9), drobných objektů</t>
  </si>
  <si>
    <t>RTS 18/ I</t>
  </si>
  <si>
    <t>jakoukoliv maltou, z pomocného pracovního lešení o výšce podlahy do 1900 mm a pro zatížení do 1,5 kPa,</t>
  </si>
  <si>
    <t>prostým betonem (s dodáním hmot) bez potěru,</t>
  </si>
  <si>
    <t>bez odstupu, po hrubém vybourání otvorů v jakémkoliv zdivu cihelném, včetně pomocného lešení o výšce podlahy do 1900 mm a pro zatížení do 1,5 kPa  (150 kg/m2),</t>
  </si>
  <si>
    <t>bezešvých ČSN 42 0250 a běžných ČSN 42 5710 - jakost 11353.0,</t>
  </si>
  <si>
    <t>včetně tvarovek, bez zednických výpomocí,</t>
  </si>
  <si>
    <t>včetně uzavíracích armatur, tvarovek, upevňovacího a těsnícího materiálu,</t>
  </si>
  <si>
    <t>na vzduchu schnoucí</t>
  </si>
  <si>
    <t>800-783</t>
  </si>
  <si>
    <t>základovém nebo nadzákladovém,</t>
  </si>
  <si>
    <t>modulárního, do rozvodné skříně</t>
  </si>
  <si>
    <t>s vestavěným LED modulem</t>
  </si>
  <si>
    <t>Prav.M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</si>
</sst>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5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4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12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 wrapText="1"/>
    </xf>
    <xf numFmtId="3" fontId="10" fillId="4" borderId="18" xfId="0" applyNumberFormat="1" applyFont="1" applyFill="1" applyBorder="1" applyAlignment="1">
      <alignment horizontal="center" vertical="center" wrapText="1" shrinkToFit="1"/>
    </xf>
    <xf numFmtId="3" fontId="7" fillId="4" borderId="12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 wrapText="1" shrinkToFit="1"/>
    </xf>
    <xf numFmtId="3" fontId="3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 shrinkToFit="1"/>
    </xf>
    <xf numFmtId="3" fontId="8" fillId="0" borderId="9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9" xfId="0" applyNumberFormat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12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3" xfId="0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horizontal="center" vertical="top" shrinkToFit="1"/>
    </xf>
    <xf numFmtId="164" fontId="8" fillId="2" borderId="15" xfId="0" applyNumberFormat="1" applyFont="1" applyFill="1" applyBorder="1" applyAlignment="1">
      <alignment vertical="top" shrinkToFit="1"/>
    </xf>
    <xf numFmtId="4" fontId="8" fillId="2" borderId="15" xfId="0" applyNumberFormat="1" applyFont="1" applyFill="1" applyBorder="1" applyAlignment="1">
      <alignment vertical="top" shrinkToFit="1"/>
    </xf>
    <xf numFmtId="4" fontId="8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8" fillId="2" borderId="31" xfId="0" applyNumberFormat="1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0" xfId="0" applyNumberFormat="1" applyFont="1" applyAlignment="1">
      <alignment wrapText="1"/>
    </xf>
    <xf numFmtId="0" fontId="17" fillId="0" borderId="18" xfId="0" applyFont="1" applyBorder="1" applyAlignment="1">
      <alignment vertical="top"/>
    </xf>
    <xf numFmtId="49" fontId="23" fillId="0" borderId="18" xfId="2" applyNumberFormat="1" applyFont="1" applyBorder="1" applyAlignment="1">
      <alignment horizontal="left" vertical="top"/>
    </xf>
    <xf numFmtId="0" fontId="23" fillId="0" borderId="18" xfId="2" applyFont="1" applyBorder="1" applyAlignment="1">
      <alignment vertical="top" wrapText="1"/>
    </xf>
    <xf numFmtId="0" fontId="24" fillId="0" borderId="0" xfId="2" applyFont="1" applyBorder="1" applyAlignment="1">
      <alignment horizontal="center"/>
    </xf>
    <xf numFmtId="49" fontId="24" fillId="0" borderId="0" xfId="2" applyNumberFormat="1" applyFont="1" applyBorder="1" applyAlignment="1">
      <alignment horizontal="right"/>
    </xf>
    <xf numFmtId="4" fontId="25" fillId="0" borderId="0" xfId="2" applyNumberFormat="1" applyFont="1" applyFill="1" applyBorder="1" applyAlignment="1">
      <alignment horizontal="right" wrapText="1"/>
    </xf>
    <xf numFmtId="0" fontId="25" fillId="0" borderId="0" xfId="2" applyFont="1" applyFill="1" applyBorder="1" applyAlignment="1">
      <alignment horizontal="left" wrapText="1"/>
    </xf>
    <xf numFmtId="0" fontId="25" fillId="0" borderId="0" xfId="0" applyFont="1" applyBorder="1" applyAlignment="1">
      <alignment horizontal="right"/>
    </xf>
    <xf numFmtId="0" fontId="22" fillId="0" borderId="0" xfId="2" applyBorder="1"/>
    <xf numFmtId="0" fontId="27" fillId="0" borderId="0" xfId="2" applyFont="1" applyBorder="1" applyAlignment="1">
      <alignment wrapText="1"/>
    </xf>
    <xf numFmtId="0" fontId="28" fillId="0" borderId="0" xfId="2" applyFont="1" applyBorder="1"/>
    <xf numFmtId="0" fontId="22" fillId="0" borderId="0" xfId="2"/>
    <xf numFmtId="0" fontId="24" fillId="0" borderId="6" xfId="2" applyFont="1" applyBorder="1" applyAlignment="1">
      <alignment horizontal="center"/>
    </xf>
    <xf numFmtId="49" fontId="24" fillId="0" borderId="6" xfId="2" applyNumberFormat="1" applyFont="1" applyBorder="1" applyAlignment="1">
      <alignment horizontal="right"/>
    </xf>
    <xf numFmtId="4" fontId="25" fillId="0" borderId="6" xfId="2" applyNumberFormat="1" applyFont="1" applyFill="1" applyBorder="1" applyAlignment="1">
      <alignment horizontal="right" wrapText="1"/>
    </xf>
    <xf numFmtId="0" fontId="25" fillId="0" borderId="6" xfId="2" applyFont="1" applyFill="1" applyBorder="1" applyAlignment="1">
      <alignment horizontal="left" wrapText="1"/>
    </xf>
    <xf numFmtId="0" fontId="25" fillId="0" borderId="6" xfId="0" applyFont="1" applyBorder="1" applyAlignment="1">
      <alignment horizontal="right"/>
    </xf>
    <xf numFmtId="0" fontId="22" fillId="0" borderId="6" xfId="2" applyBorder="1"/>
    <xf numFmtId="0" fontId="27" fillId="0" borderId="6" xfId="2" applyFont="1" applyBorder="1" applyAlignment="1">
      <alignment wrapText="1"/>
    </xf>
    <xf numFmtId="0" fontId="28" fillId="0" borderId="6" xfId="2" applyFont="1" applyBorder="1"/>
    <xf numFmtId="0" fontId="17" fillId="0" borderId="28" xfId="0" applyFont="1" applyFill="1" applyBorder="1" applyAlignment="1">
      <alignment vertical="top"/>
    </xf>
    <xf numFmtId="49" fontId="17" fillId="0" borderId="29" xfId="0" applyNumberFormat="1" applyFont="1" applyFill="1" applyBorder="1" applyAlignment="1">
      <alignment vertical="top"/>
    </xf>
    <xf numFmtId="49" fontId="17" fillId="0" borderId="29" xfId="0" applyNumberFormat="1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center" vertical="top" shrinkToFit="1"/>
    </xf>
    <xf numFmtId="164" fontId="17" fillId="0" borderId="29" xfId="0" applyNumberFormat="1" applyFont="1" applyFill="1" applyBorder="1" applyAlignment="1">
      <alignment vertical="top" shrinkToFit="1"/>
    </xf>
    <xf numFmtId="4" fontId="17" fillId="0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Fill="1" applyBorder="1" applyAlignment="1">
      <alignment vertical="top" shrinkToFit="1"/>
    </xf>
    <xf numFmtId="4" fontId="17" fillId="0" borderId="0" xfId="0" applyNumberFormat="1" applyFont="1" applyFill="1" applyBorder="1" applyAlignment="1">
      <alignment vertical="top" shrinkToFit="1"/>
    </xf>
    <xf numFmtId="0" fontId="17" fillId="0" borderId="0" xfId="0" applyFont="1" applyFill="1"/>
    <xf numFmtId="0" fontId="0" fillId="0" borderId="0" xfId="0" applyFill="1"/>
    <xf numFmtId="4" fontId="17" fillId="0" borderId="26" xfId="0" applyNumberFormat="1" applyFont="1" applyFill="1" applyBorder="1" applyAlignment="1" applyProtection="1">
      <alignment vertical="top" shrinkToFit="1"/>
      <protection locked="0"/>
    </xf>
    <xf numFmtId="0" fontId="17" fillId="0" borderId="25" xfId="0" applyFont="1" applyFill="1" applyBorder="1" applyAlignment="1">
      <alignment vertical="top"/>
    </xf>
    <xf numFmtId="49" fontId="17" fillId="0" borderId="26" xfId="0" applyNumberFormat="1" applyFont="1" applyFill="1" applyBorder="1" applyAlignment="1">
      <alignment vertical="top"/>
    </xf>
    <xf numFmtId="49" fontId="17" fillId="0" borderId="26" xfId="0" applyNumberFormat="1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center" vertical="top" shrinkToFit="1"/>
    </xf>
    <xf numFmtId="164" fontId="17" fillId="0" borderId="26" xfId="0" applyNumberFormat="1" applyFont="1" applyFill="1" applyBorder="1" applyAlignment="1">
      <alignment vertical="top" shrinkToFit="1"/>
    </xf>
    <xf numFmtId="4" fontId="17" fillId="0" borderId="26" xfId="0" applyNumberFormat="1" applyFont="1" applyFill="1" applyBorder="1" applyAlignment="1">
      <alignment vertical="top" shrinkToFit="1"/>
    </xf>
    <xf numFmtId="4" fontId="17" fillId="0" borderId="27" xfId="0" applyNumberFormat="1" applyFont="1" applyFill="1" applyBorder="1" applyAlignment="1">
      <alignment vertical="top" shrinkToFit="1"/>
    </xf>
    <xf numFmtId="0" fontId="17" fillId="0" borderId="0" xfId="0" applyFont="1" applyFill="1" applyBorder="1" applyAlignment="1">
      <alignment vertical="top"/>
    </xf>
    <xf numFmtId="49" fontId="17" fillId="0" borderId="0" xfId="0" applyNumberFormat="1" applyFont="1" applyFill="1" applyBorder="1" applyAlignment="1">
      <alignment vertical="top"/>
    </xf>
    <xf numFmtId="164" fontId="18" fillId="0" borderId="0" xfId="0" quotePrefix="1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center" vertical="top" wrapText="1" shrinkToFit="1"/>
    </xf>
    <xf numFmtId="164" fontId="18" fillId="0" borderId="0" xfId="0" applyNumberFormat="1" applyFont="1" applyFill="1" applyBorder="1" applyAlignment="1">
      <alignment vertical="top" wrapText="1" shrinkToFit="1"/>
    </xf>
    <xf numFmtId="49" fontId="17" fillId="0" borderId="35" xfId="0" applyNumberFormat="1" applyFont="1" applyBorder="1" applyAlignment="1">
      <alignment horizontal="left" vertical="top" wrapText="1"/>
    </xf>
    <xf numFmtId="0" fontId="17" fillId="0" borderId="35" xfId="0" applyFont="1" applyBorder="1" applyAlignment="1">
      <alignment horizontal="center" vertical="top" shrinkToFit="1"/>
    </xf>
    <xf numFmtId="164" fontId="17" fillId="0" borderId="35" xfId="0" applyNumberFormat="1" applyFont="1" applyBorder="1" applyAlignment="1">
      <alignment vertical="top" shrinkToFit="1"/>
    </xf>
    <xf numFmtId="4" fontId="17" fillId="3" borderId="35" xfId="0" applyNumberFormat="1" applyFont="1" applyFill="1" applyBorder="1" applyAlignment="1" applyProtection="1">
      <alignment vertical="top" shrinkToFit="1"/>
      <protection locked="0"/>
    </xf>
    <xf numFmtId="4" fontId="17" fillId="0" borderId="35" xfId="0" applyNumberFormat="1" applyFont="1" applyBorder="1" applyAlignment="1">
      <alignment vertical="top" shrinkToFit="1"/>
    </xf>
    <xf numFmtId="49" fontId="17" fillId="0" borderId="36" xfId="0" applyNumberFormat="1" applyFont="1" applyBorder="1" applyAlignment="1">
      <alignment horizontal="left" vertical="top" wrapText="1"/>
    </xf>
    <xf numFmtId="0" fontId="17" fillId="0" borderId="36" xfId="0" applyFont="1" applyBorder="1" applyAlignment="1">
      <alignment horizontal="center" vertical="top" shrinkToFit="1"/>
    </xf>
    <xf numFmtId="164" fontId="17" fillId="0" borderId="36" xfId="0" applyNumberFormat="1" applyFont="1" applyBorder="1" applyAlignment="1">
      <alignment vertical="top" shrinkToFit="1"/>
    </xf>
    <xf numFmtId="4" fontId="17" fillId="3" borderId="36" xfId="0" applyNumberFormat="1" applyFont="1" applyFill="1" applyBorder="1" applyAlignment="1" applyProtection="1">
      <alignment vertical="top" shrinkToFit="1"/>
      <protection locked="0"/>
    </xf>
    <xf numFmtId="4" fontId="17" fillId="0" borderId="36" xfId="0" applyNumberFormat="1" applyFont="1" applyBorder="1" applyAlignment="1">
      <alignment vertical="top" shrinkToFit="1"/>
    </xf>
    <xf numFmtId="49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vertical="top" shrinkToFit="1"/>
    </xf>
    <xf numFmtId="0" fontId="17" fillId="0" borderId="37" xfId="0" applyFont="1" applyBorder="1" applyAlignment="1">
      <alignment horizontal="center" vertical="top" shrinkToFit="1"/>
    </xf>
    <xf numFmtId="49" fontId="17" fillId="0" borderId="18" xfId="0" applyNumberFormat="1" applyFont="1" applyBorder="1" applyAlignment="1">
      <alignment vertical="top"/>
    </xf>
    <xf numFmtId="49" fontId="17" fillId="0" borderId="18" xfId="0" applyNumberFormat="1" applyFont="1" applyBorder="1" applyAlignment="1">
      <alignment horizontal="left" vertical="top" wrapText="1"/>
    </xf>
    <xf numFmtId="4" fontId="17" fillId="0" borderId="38" xfId="0" applyNumberFormat="1" applyFont="1" applyBorder="1" applyAlignment="1">
      <alignment vertical="top" shrinkToFit="1"/>
    </xf>
    <xf numFmtId="4" fontId="17" fillId="0" borderId="18" xfId="0" applyNumberFormat="1" applyFont="1" applyBorder="1" applyAlignment="1">
      <alignment vertical="top" shrinkToFit="1"/>
    </xf>
    <xf numFmtId="4" fontId="17" fillId="3" borderId="37" xfId="0" applyNumberFormat="1" applyFont="1" applyFill="1" applyBorder="1" applyAlignment="1" applyProtection="1">
      <alignment vertical="top" shrinkToFit="1"/>
      <protection locked="0"/>
    </xf>
    <xf numFmtId="0" fontId="17" fillId="0" borderId="18" xfId="0" applyFont="1" applyBorder="1" applyAlignment="1">
      <alignment horizontal="center" vertical="top" shrinkToFit="1"/>
    </xf>
    <xf numFmtId="164" fontId="17" fillId="0" borderId="18" xfId="0" applyNumberFormat="1" applyFont="1" applyBorder="1" applyAlignment="1">
      <alignment vertical="top" shrinkToFit="1"/>
    </xf>
    <xf numFmtId="4" fontId="17" fillId="3" borderId="18" xfId="0" applyNumberFormat="1" applyFont="1" applyFill="1" applyBorder="1" applyAlignment="1" applyProtection="1">
      <alignment vertical="top" shrinkToFit="1"/>
      <protection locked="0"/>
    </xf>
    <xf numFmtId="49" fontId="17" fillId="0" borderId="39" xfId="0" applyNumberFormat="1" applyFont="1" applyBorder="1" applyAlignment="1">
      <alignment vertical="top"/>
    </xf>
    <xf numFmtId="49" fontId="17" fillId="0" borderId="38" xfId="0" applyNumberFormat="1" applyFont="1" applyBorder="1" applyAlignment="1">
      <alignment vertical="top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9" fontId="17" fillId="0" borderId="37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31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2" fontId="12" fillId="2" borderId="21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3" fontId="0" fillId="2" borderId="12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25" fillId="0" borderId="6" xfId="2" applyNumberFormat="1" applyFont="1" applyFill="1" applyBorder="1" applyAlignment="1">
      <alignment horizontal="left" wrapText="1"/>
    </xf>
    <xf numFmtId="49" fontId="26" fillId="0" borderId="6" xfId="0" applyNumberFormat="1" applyFont="1" applyFill="1" applyBorder="1" applyAlignment="1">
      <alignment horizontal="left" wrapText="1"/>
    </xf>
    <xf numFmtId="49" fontId="25" fillId="0" borderId="0" xfId="2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17" fillId="0" borderId="6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15" xfId="0" applyNumberFormat="1" applyFont="1" applyBorder="1" applyAlignment="1">
      <alignment horizontal="left" vertical="top" wrapText="1"/>
    </xf>
    <xf numFmtId="0" fontId="20" fillId="0" borderId="15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0" fillId="0" borderId="6" xfId="0" applyNumberFormat="1" applyFont="1" applyBorder="1" applyAlignment="1">
      <alignment horizontal="left" vertical="top" wrapText="1"/>
    </xf>
    <xf numFmtId="0" fontId="20" fillId="0" borderId="6" xfId="0" applyNumberFormat="1" applyFont="1" applyBorder="1" applyAlignment="1">
      <alignment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P25" sqref="P25"/>
    </sheetView>
  </sheetViews>
  <sheetFormatPr defaultRowHeight="12.75" x14ac:dyDescent="0.2"/>
  <sheetData>
    <row r="1" spans="1:7" x14ac:dyDescent="0.2">
      <c r="A1" s="35" t="s">
        <v>2734</v>
      </c>
    </row>
    <row r="2" spans="1:7" ht="57.75" customHeight="1" x14ac:dyDescent="0.2">
      <c r="A2" s="267" t="s">
        <v>2735</v>
      </c>
      <c r="B2" s="267"/>
      <c r="C2" s="267"/>
      <c r="D2" s="267"/>
      <c r="E2" s="267"/>
      <c r="F2" s="267"/>
      <c r="G2" s="267"/>
    </row>
  </sheetData>
  <sheetProtection password="E5D8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2732</v>
      </c>
      <c r="B1" s="284" t="s">
        <v>2737</v>
      </c>
      <c r="C1" s="285"/>
      <c r="D1" s="285"/>
      <c r="E1" s="285"/>
      <c r="F1" s="285"/>
      <c r="G1" s="285"/>
      <c r="H1" s="285"/>
      <c r="I1" s="285"/>
      <c r="J1" s="286"/>
    </row>
    <row r="2" spans="1:15" ht="36" customHeight="1" x14ac:dyDescent="0.2">
      <c r="A2" s="3"/>
      <c r="B2" s="77" t="s">
        <v>2718</v>
      </c>
      <c r="C2" s="78"/>
      <c r="D2" s="79" t="s">
        <v>2740</v>
      </c>
      <c r="E2" s="290" t="s">
        <v>3728</v>
      </c>
      <c r="F2" s="291"/>
      <c r="G2" s="291"/>
      <c r="H2" s="291"/>
      <c r="I2" s="291"/>
      <c r="J2" s="292"/>
      <c r="O2" s="2"/>
    </row>
    <row r="3" spans="1:15" ht="27" hidden="1" customHeight="1" x14ac:dyDescent="0.2">
      <c r="A3" s="3"/>
      <c r="B3" s="80"/>
      <c r="C3" s="78"/>
      <c r="D3" s="81"/>
      <c r="E3" s="301"/>
      <c r="F3" s="302"/>
      <c r="G3" s="302"/>
      <c r="H3" s="302"/>
      <c r="I3" s="302"/>
      <c r="J3" s="303"/>
    </row>
    <row r="4" spans="1:15" ht="23.25" customHeight="1" x14ac:dyDescent="0.2">
      <c r="A4" s="3"/>
      <c r="B4" s="82"/>
      <c r="C4" s="83"/>
      <c r="D4" s="84"/>
      <c r="E4" s="296"/>
      <c r="F4" s="296"/>
      <c r="G4" s="296"/>
      <c r="H4" s="296"/>
      <c r="I4" s="296"/>
      <c r="J4" s="297"/>
    </row>
    <row r="5" spans="1:15" ht="24" customHeight="1" x14ac:dyDescent="0.2">
      <c r="A5" s="3"/>
      <c r="B5" s="45" t="s">
        <v>2738</v>
      </c>
      <c r="C5" s="4"/>
      <c r="D5" s="30"/>
      <c r="E5" s="24"/>
      <c r="F5" s="24"/>
      <c r="G5" s="24"/>
      <c r="H5" s="26" t="s">
        <v>2736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2730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2716</v>
      </c>
      <c r="C8" s="4"/>
      <c r="D8" s="33"/>
      <c r="E8" s="4"/>
      <c r="F8" s="4"/>
      <c r="G8" s="43"/>
      <c r="H8" s="26" t="s">
        <v>2736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2730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2715</v>
      </c>
      <c r="C11" s="4"/>
      <c r="D11" s="300"/>
      <c r="E11" s="300"/>
      <c r="F11" s="300"/>
      <c r="G11" s="300"/>
      <c r="H11" s="26" t="s">
        <v>2736</v>
      </c>
      <c r="I11" s="86"/>
      <c r="J11" s="10"/>
    </row>
    <row r="12" spans="1:15" ht="15.75" customHeight="1" x14ac:dyDescent="0.2">
      <c r="A12" s="3"/>
      <c r="B12" s="39"/>
      <c r="C12" s="24"/>
      <c r="D12" s="295"/>
      <c r="E12" s="295"/>
      <c r="F12" s="295"/>
      <c r="G12" s="295"/>
      <c r="H12" s="26" t="s">
        <v>2730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98"/>
      <c r="F13" s="299"/>
      <c r="G13" s="299"/>
      <c r="H13" s="27"/>
      <c r="I13" s="32"/>
      <c r="J13" s="49"/>
    </row>
    <row r="14" spans="1:15" ht="24" hidden="1" customHeight="1" x14ac:dyDescent="0.2">
      <c r="A14" s="3"/>
      <c r="B14" s="64" t="s">
        <v>2717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2728</v>
      </c>
      <c r="C15" s="70"/>
      <c r="D15" s="51"/>
      <c r="E15" s="304"/>
      <c r="F15" s="304"/>
      <c r="G15" s="272"/>
      <c r="H15" s="272"/>
      <c r="I15" s="272" t="s">
        <v>2725</v>
      </c>
      <c r="J15" s="273"/>
    </row>
    <row r="16" spans="1:15" ht="23.25" customHeight="1" x14ac:dyDescent="0.2">
      <c r="A16" s="142" t="s">
        <v>2720</v>
      </c>
      <c r="B16" s="55" t="s">
        <v>2720</v>
      </c>
      <c r="C16" s="56"/>
      <c r="D16" s="57"/>
      <c r="E16" s="274"/>
      <c r="F16" s="281"/>
      <c r="G16" s="274"/>
      <c r="H16" s="281"/>
      <c r="I16" s="274">
        <f>SUMIF(F62:F157,A16,I62:I157)+SUMIF(F62:F157,"PSU",I62:I157)</f>
        <v>0</v>
      </c>
      <c r="J16" s="275"/>
    </row>
    <row r="17" spans="1:10" ht="23.25" customHeight="1" x14ac:dyDescent="0.2">
      <c r="A17" s="142" t="s">
        <v>2721</v>
      </c>
      <c r="B17" s="55" t="s">
        <v>2721</v>
      </c>
      <c r="C17" s="56"/>
      <c r="D17" s="57"/>
      <c r="E17" s="274"/>
      <c r="F17" s="281"/>
      <c r="G17" s="274"/>
      <c r="H17" s="281"/>
      <c r="I17" s="274">
        <f>SUMIF(F62:F157,A17,I62:I157)</f>
        <v>0</v>
      </c>
      <c r="J17" s="275"/>
    </row>
    <row r="18" spans="1:10" ht="23.25" customHeight="1" x14ac:dyDescent="0.2">
      <c r="A18" s="142" t="s">
        <v>2722</v>
      </c>
      <c r="B18" s="55" t="s">
        <v>2722</v>
      </c>
      <c r="C18" s="56"/>
      <c r="D18" s="57"/>
      <c r="E18" s="274"/>
      <c r="F18" s="281"/>
      <c r="G18" s="274"/>
      <c r="H18" s="281"/>
      <c r="I18" s="274">
        <f>SUMIF(F62:F157,A18,I62:I157)</f>
        <v>0</v>
      </c>
      <c r="J18" s="275"/>
    </row>
    <row r="19" spans="1:10" ht="23.25" customHeight="1" x14ac:dyDescent="0.2">
      <c r="A19" s="142" t="s">
        <v>2944</v>
      </c>
      <c r="B19" s="55" t="s">
        <v>2723</v>
      </c>
      <c r="C19" s="56"/>
      <c r="D19" s="57"/>
      <c r="E19" s="274"/>
      <c r="F19" s="281"/>
      <c r="G19" s="274"/>
      <c r="H19" s="281"/>
      <c r="I19" s="274">
        <f>SUMIF(F62:F157,A19,I62:I157)</f>
        <v>0</v>
      </c>
      <c r="J19" s="275"/>
    </row>
    <row r="20" spans="1:10" ht="23.25" customHeight="1" x14ac:dyDescent="0.2">
      <c r="A20" s="142" t="s">
        <v>2945</v>
      </c>
      <c r="B20" s="55" t="s">
        <v>2724</v>
      </c>
      <c r="C20" s="56"/>
      <c r="D20" s="57"/>
      <c r="E20" s="274"/>
      <c r="F20" s="281"/>
      <c r="G20" s="274"/>
      <c r="H20" s="281"/>
      <c r="I20" s="274">
        <f>SUMIF(F62:F157,A20,I62:I157)</f>
        <v>0</v>
      </c>
      <c r="J20" s="275"/>
    </row>
    <row r="21" spans="1:10" ht="23.25" customHeight="1" x14ac:dyDescent="0.2">
      <c r="A21" s="3"/>
      <c r="B21" s="72" t="s">
        <v>2725</v>
      </c>
      <c r="C21" s="73"/>
      <c r="D21" s="74"/>
      <c r="E21" s="270"/>
      <c r="F21" s="271"/>
      <c r="G21" s="270"/>
      <c r="H21" s="271"/>
      <c r="I21" s="270">
        <f>SUM(I16:J20)</f>
        <v>0</v>
      </c>
      <c r="J21" s="282"/>
    </row>
    <row r="22" spans="1:10" ht="33" customHeight="1" x14ac:dyDescent="0.2">
      <c r="A22" s="3"/>
      <c r="B22" s="63" t="s">
        <v>2729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2708</v>
      </c>
      <c r="C23" s="56"/>
      <c r="D23" s="57"/>
      <c r="E23" s="58">
        <v>15</v>
      </c>
      <c r="F23" s="59" t="s">
        <v>2696</v>
      </c>
      <c r="G23" s="279">
        <f>ZakladDPHSniVypocet</f>
        <v>0</v>
      </c>
      <c r="H23" s="280"/>
      <c r="I23" s="280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2709</v>
      </c>
      <c r="C24" s="56"/>
      <c r="D24" s="57"/>
      <c r="E24" s="58">
        <f>SazbaDPH1</f>
        <v>15</v>
      </c>
      <c r="F24" s="59" t="s">
        <v>2696</v>
      </c>
      <c r="G24" s="277">
        <f>I23*E23/100</f>
        <v>0</v>
      </c>
      <c r="H24" s="278"/>
      <c r="I24" s="278"/>
      <c r="J24" s="60" t="str">
        <f t="shared" si="0"/>
        <v>CZK</v>
      </c>
    </row>
    <row r="25" spans="1:10" ht="23.25" customHeight="1" x14ac:dyDescent="0.2">
      <c r="A25" s="3"/>
      <c r="B25" s="55" t="s">
        <v>2710</v>
      </c>
      <c r="C25" s="56"/>
      <c r="D25" s="57"/>
      <c r="E25" s="58">
        <v>21</v>
      </c>
      <c r="F25" s="59" t="s">
        <v>2696</v>
      </c>
      <c r="G25" s="279">
        <f>ZakladDPHZaklVypocet</f>
        <v>0</v>
      </c>
      <c r="H25" s="280"/>
      <c r="I25" s="280"/>
      <c r="J25" s="60" t="str">
        <f t="shared" si="0"/>
        <v>CZK</v>
      </c>
    </row>
    <row r="26" spans="1:10" ht="23.25" hidden="1" customHeight="1" x14ac:dyDescent="0.2">
      <c r="A26" s="3"/>
      <c r="B26" s="47" t="s">
        <v>2711</v>
      </c>
      <c r="C26" s="21"/>
      <c r="D26" s="17"/>
      <c r="E26" s="41">
        <f>SazbaDPH2</f>
        <v>21</v>
      </c>
      <c r="F26" s="42" t="s">
        <v>2696</v>
      </c>
      <c r="G26" s="287">
        <f>I25*E25/100</f>
        <v>0</v>
      </c>
      <c r="H26" s="288"/>
      <c r="I26" s="288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2700</v>
      </c>
      <c r="C27" s="19"/>
      <c r="D27" s="22"/>
      <c r="E27" s="19"/>
      <c r="F27" s="20"/>
      <c r="G27" s="289">
        <f>CenaCelkemBezDPH-(ZakladDPHSni+ZakladDPHZakl)</f>
        <v>0</v>
      </c>
      <c r="H27" s="289"/>
      <c r="I27" s="289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9" t="s">
        <v>2719</v>
      </c>
      <c r="C28" s="120"/>
      <c r="D28" s="120"/>
      <c r="E28" s="121"/>
      <c r="F28" s="122"/>
      <c r="G28" s="305">
        <f>IF(A28&gt;50, ROUNDUP(A27, 0), ROUNDDOWN(A27, 0))</f>
        <v>0</v>
      </c>
      <c r="H28" s="305"/>
      <c r="I28" s="305"/>
      <c r="J28" s="123" t="str">
        <f t="shared" si="0"/>
        <v>CZK</v>
      </c>
    </row>
    <row r="29" spans="1:10" ht="27.75" hidden="1" customHeight="1" thickBot="1" x14ac:dyDescent="0.25">
      <c r="A29" s="3"/>
      <c r="B29" s="119" t="s">
        <v>2731</v>
      </c>
      <c r="C29" s="124"/>
      <c r="D29" s="124"/>
      <c r="E29" s="124"/>
      <c r="F29" s="124"/>
      <c r="G29" s="283">
        <f>ZakladDPHSni+DPHSni+ZakladDPHZakl+DPHZakl+Zaokrouhleni</f>
        <v>0</v>
      </c>
      <c r="H29" s="283"/>
      <c r="I29" s="283"/>
      <c r="J29" s="125" t="s">
        <v>2768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2707</v>
      </c>
      <c r="D32" s="37"/>
      <c r="E32" s="37"/>
      <c r="F32" s="18" t="s">
        <v>2706</v>
      </c>
      <c r="G32" s="37"/>
      <c r="H32" s="38">
        <f ca="1">TODAY()</f>
        <v>43728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68" t="s">
        <v>2739</v>
      </c>
      <c r="E34" s="269"/>
      <c r="F34" s="29"/>
      <c r="G34" s="268"/>
      <c r="H34" s="269"/>
      <c r="I34" s="269"/>
      <c r="J34" s="36"/>
    </row>
    <row r="35" spans="1:10" ht="12.75" customHeight="1" x14ac:dyDescent="0.2">
      <c r="A35" s="3"/>
      <c r="B35" s="3"/>
      <c r="C35" s="4"/>
      <c r="D35" s="276" t="s">
        <v>2698</v>
      </c>
      <c r="E35" s="276"/>
      <c r="F35" s="4"/>
      <c r="G35" s="43"/>
      <c r="H35" s="12" t="s">
        <v>2699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2712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2733</v>
      </c>
      <c r="B38" s="95" t="s">
        <v>2713</v>
      </c>
      <c r="C38" s="96" t="s">
        <v>2701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2714</v>
      </c>
      <c r="I38" s="100" t="s">
        <v>2697</v>
      </c>
      <c r="J38" s="101" t="s">
        <v>2696</v>
      </c>
    </row>
    <row r="39" spans="1:10" ht="25.5" hidden="1" customHeight="1" x14ac:dyDescent="0.2">
      <c r="A39" s="91">
        <v>1</v>
      </c>
      <c r="B39" s="102" t="s">
        <v>2741</v>
      </c>
      <c r="C39" s="293"/>
      <c r="D39" s="294"/>
      <c r="E39" s="294"/>
      <c r="F39" s="103">
        <f>'01 D.1.1.04 Pol'!AE1571+'01 D.1.4.01 Pol'!AE286+'01 D.1.4.01 P1'!AE113+'01 D.1.4.02 Pol'!AE69+'01 D.1.4.03 Pol'!AE173+'01 D.1.4.04 Pol'!AE188+'01 D.1.4.05 Pol'!AE72+'01 D.1.4.07 Pol'!AE186+'01 D.1.4.07 P1'!AE31+'01 D.1.4.08 Pol'!AE125+'01 D.1.4.10 Pol'!AE25+'01 VRN Pol'!AE64+'02 PS01 Pol'!AE21</f>
        <v>0</v>
      </c>
      <c r="G39" s="104">
        <f>'01 D.1.1.04 Pol'!AF1571+'01 D.1.4.01 Pol'!AF286+'01 D.1.4.01 P1'!AF113+'01 D.1.4.02 Pol'!AF69+'01 D.1.4.03 Pol'!AF173+'01 D.1.4.04 Pol'!AF188+'01 D.1.4.05 Pol'!AF72+'01 D.1.4.07 Pol'!AF186+'01 D.1.4.07 P1'!AF31+'01 D.1.4.08 Pol'!AF125+'01 D.1.4.10 Pol'!AF25+'01 VRN Pol'!AF64+'02 PS01 Pol'!AF21</f>
        <v>0</v>
      </c>
      <c r="H39" s="105"/>
      <c r="I39" s="106">
        <f t="shared" ref="I39:I54" si="1">F39+G39+H39</f>
        <v>0</v>
      </c>
      <c r="J39" s="107" t="str">
        <f t="shared" ref="J39:J54" si="2">IF(CenaCelkemVypocet=0,"",I39/CenaCelkemVypocet*100)</f>
        <v/>
      </c>
    </row>
    <row r="40" spans="1:10" ht="25.5" customHeight="1" x14ac:dyDescent="0.2">
      <c r="A40" s="91">
        <v>2</v>
      </c>
      <c r="B40" s="108" t="s">
        <v>2742</v>
      </c>
      <c r="C40" s="306" t="s">
        <v>3729</v>
      </c>
      <c r="D40" s="307"/>
      <c r="E40" s="307"/>
      <c r="F40" s="109">
        <f>'01 D.1.1.04 Pol'!AE1571+'01 D.1.4.01 Pol'!AE286+'01 D.1.4.01 P1'!AE113+'01 D.1.4.02 Pol'!AE69+'01 D.1.4.03 Pol'!AE173+'01 D.1.4.04 Pol'!AE188+'01 D.1.4.05 Pol'!AE72+'01 D.1.4.07 Pol'!AE186+'01 D.1.4.07 P1'!AE31+'01 D.1.4.08 Pol'!AE125+'01 D.1.4.10 Pol'!AE25+'01 VRN Pol'!AE64</f>
        <v>0</v>
      </c>
      <c r="G40" s="110">
        <f>'01 D.1.1.04 Pol'!AF1571+'01 D.1.4.01 Pol'!AF286+'01 D.1.4.01 P1'!AF113+'01 D.1.4.02 Pol'!AF69+'01 D.1.4.03 Pol'!AF173+'01 D.1.4.04 Pol'!AF188+'01 D.1.4.05 Pol'!AF72+'01 D.1.4.07 Pol'!AF186+'01 D.1.4.07 P1'!AF31+'01 D.1.4.08 Pol'!AF125+'01 D.1.4.10 Pol'!AF25+'01 VRN Pol'!AF64</f>
        <v>0</v>
      </c>
      <c r="H40" s="110"/>
      <c r="I40" s="111">
        <f t="shared" si="1"/>
        <v>0</v>
      </c>
      <c r="J40" s="112" t="str">
        <f t="shared" si="2"/>
        <v/>
      </c>
    </row>
    <row r="41" spans="1:10" ht="25.5" customHeight="1" x14ac:dyDescent="0.2">
      <c r="A41" s="91">
        <v>3</v>
      </c>
      <c r="B41" s="113" t="s">
        <v>2743</v>
      </c>
      <c r="C41" s="293" t="s">
        <v>2744</v>
      </c>
      <c r="D41" s="294"/>
      <c r="E41" s="294"/>
      <c r="F41" s="114">
        <f>'01 D.1.1.04 Pol'!AE1571</f>
        <v>0</v>
      </c>
      <c r="G41" s="105">
        <f>'01 D.1.1.04 Pol'!AF1571</f>
        <v>0</v>
      </c>
      <c r="H41" s="105"/>
      <c r="I41" s="106">
        <f t="shared" si="1"/>
        <v>0</v>
      </c>
      <c r="J41" s="107" t="str">
        <f t="shared" si="2"/>
        <v/>
      </c>
    </row>
    <row r="42" spans="1:10" ht="25.5" customHeight="1" x14ac:dyDescent="0.2">
      <c r="A42" s="91">
        <v>3</v>
      </c>
      <c r="B42" s="113" t="s">
        <v>2745</v>
      </c>
      <c r="C42" s="293" t="s">
        <v>2746</v>
      </c>
      <c r="D42" s="294"/>
      <c r="E42" s="294"/>
      <c r="F42" s="114">
        <f>'01 D.1.4.01 Pol'!AE286</f>
        <v>0</v>
      </c>
      <c r="G42" s="105">
        <f>'01 D.1.4.01 Pol'!AF286</f>
        <v>0</v>
      </c>
      <c r="H42" s="105"/>
      <c r="I42" s="106">
        <f t="shared" si="1"/>
        <v>0</v>
      </c>
      <c r="J42" s="107" t="str">
        <f t="shared" si="2"/>
        <v/>
      </c>
    </row>
    <row r="43" spans="1:10" ht="25.5" customHeight="1" x14ac:dyDescent="0.2">
      <c r="A43" s="91">
        <v>3</v>
      </c>
      <c r="B43" s="113" t="s">
        <v>2745</v>
      </c>
      <c r="C43" s="293" t="s">
        <v>2747</v>
      </c>
      <c r="D43" s="294"/>
      <c r="E43" s="294"/>
      <c r="F43" s="114">
        <f>'01 D.1.4.01 P1'!AE113</f>
        <v>0</v>
      </c>
      <c r="G43" s="105">
        <f>'01 D.1.4.01 P1'!AF113</f>
        <v>0</v>
      </c>
      <c r="H43" s="105"/>
      <c r="I43" s="106">
        <f t="shared" si="1"/>
        <v>0</v>
      </c>
      <c r="J43" s="107" t="str">
        <f t="shared" si="2"/>
        <v/>
      </c>
    </row>
    <row r="44" spans="1:10" ht="25.5" customHeight="1" x14ac:dyDescent="0.2">
      <c r="A44" s="91">
        <v>3</v>
      </c>
      <c r="B44" s="113" t="s">
        <v>2748</v>
      </c>
      <c r="C44" s="293" t="s">
        <v>2749</v>
      </c>
      <c r="D44" s="294"/>
      <c r="E44" s="294"/>
      <c r="F44" s="114">
        <f>'01 D.1.4.02 Pol'!AE69</f>
        <v>0</v>
      </c>
      <c r="G44" s="105">
        <f>'01 D.1.4.02 Pol'!AF69</f>
        <v>0</v>
      </c>
      <c r="H44" s="105"/>
      <c r="I44" s="106">
        <f t="shared" si="1"/>
        <v>0</v>
      </c>
      <c r="J44" s="107" t="str">
        <f t="shared" si="2"/>
        <v/>
      </c>
    </row>
    <row r="45" spans="1:10" ht="25.5" customHeight="1" x14ac:dyDescent="0.2">
      <c r="A45" s="91">
        <v>3</v>
      </c>
      <c r="B45" s="113" t="s">
        <v>2750</v>
      </c>
      <c r="C45" s="293" t="s">
        <v>2751</v>
      </c>
      <c r="D45" s="294"/>
      <c r="E45" s="294"/>
      <c r="F45" s="114">
        <f>'01 D.1.4.03 Pol'!AE173</f>
        <v>0</v>
      </c>
      <c r="G45" s="105">
        <f>'01 D.1.4.03 Pol'!AF173</f>
        <v>0</v>
      </c>
      <c r="H45" s="105"/>
      <c r="I45" s="106">
        <f t="shared" si="1"/>
        <v>0</v>
      </c>
      <c r="J45" s="107" t="str">
        <f t="shared" si="2"/>
        <v/>
      </c>
    </row>
    <row r="46" spans="1:10" ht="25.5" customHeight="1" x14ac:dyDescent="0.2">
      <c r="A46" s="91">
        <v>3</v>
      </c>
      <c r="B46" s="113" t="s">
        <v>2752</v>
      </c>
      <c r="C46" s="293" t="s">
        <v>2753</v>
      </c>
      <c r="D46" s="294"/>
      <c r="E46" s="294"/>
      <c r="F46" s="114">
        <f>'01 D.1.4.04 Pol'!AE188</f>
        <v>0</v>
      </c>
      <c r="G46" s="105">
        <f>'01 D.1.4.04 Pol'!AF188</f>
        <v>0</v>
      </c>
      <c r="H46" s="105"/>
      <c r="I46" s="106">
        <f t="shared" si="1"/>
        <v>0</v>
      </c>
      <c r="J46" s="107" t="str">
        <f t="shared" si="2"/>
        <v/>
      </c>
    </row>
    <row r="47" spans="1:10" ht="25.5" customHeight="1" x14ac:dyDescent="0.2">
      <c r="A47" s="91">
        <v>3</v>
      </c>
      <c r="B47" s="113" t="s">
        <v>2754</v>
      </c>
      <c r="C47" s="293" t="s">
        <v>2755</v>
      </c>
      <c r="D47" s="294"/>
      <c r="E47" s="294"/>
      <c r="F47" s="114">
        <f>'01 D.1.4.05 Pol'!AE72</f>
        <v>0</v>
      </c>
      <c r="G47" s="105">
        <f>'01 D.1.4.05 Pol'!AF72</f>
        <v>0</v>
      </c>
      <c r="H47" s="105"/>
      <c r="I47" s="106">
        <f t="shared" si="1"/>
        <v>0</v>
      </c>
      <c r="J47" s="107" t="str">
        <f t="shared" si="2"/>
        <v/>
      </c>
    </row>
    <row r="48" spans="1:10" ht="25.5" customHeight="1" x14ac:dyDescent="0.2">
      <c r="A48" s="91">
        <v>3</v>
      </c>
      <c r="B48" s="113" t="s">
        <v>2756</v>
      </c>
      <c r="C48" s="293" t="s">
        <v>2757</v>
      </c>
      <c r="D48" s="294"/>
      <c r="E48" s="294"/>
      <c r="F48" s="114">
        <f>'01 D.1.4.07 Pol'!AE186</f>
        <v>0</v>
      </c>
      <c r="G48" s="105">
        <f>'01 D.1.4.07 Pol'!AF186</f>
        <v>0</v>
      </c>
      <c r="H48" s="105"/>
      <c r="I48" s="106">
        <f t="shared" si="1"/>
        <v>0</v>
      </c>
      <c r="J48" s="107" t="str">
        <f t="shared" si="2"/>
        <v/>
      </c>
    </row>
    <row r="49" spans="1:10" ht="25.5" customHeight="1" x14ac:dyDescent="0.2">
      <c r="A49" s="91">
        <v>3</v>
      </c>
      <c r="B49" s="113" t="s">
        <v>2756</v>
      </c>
      <c r="C49" s="293" t="s">
        <v>2758</v>
      </c>
      <c r="D49" s="294"/>
      <c r="E49" s="294"/>
      <c r="F49" s="114">
        <f>'01 D.1.4.07 P1'!AE31</f>
        <v>0</v>
      </c>
      <c r="G49" s="105">
        <f>'01 D.1.4.07 P1'!AF31</f>
        <v>0</v>
      </c>
      <c r="H49" s="105"/>
      <c r="I49" s="106">
        <f t="shared" si="1"/>
        <v>0</v>
      </c>
      <c r="J49" s="107" t="str">
        <f t="shared" si="2"/>
        <v/>
      </c>
    </row>
    <row r="50" spans="1:10" ht="25.5" customHeight="1" x14ac:dyDescent="0.2">
      <c r="A50" s="91">
        <v>3</v>
      </c>
      <c r="B50" s="113" t="s">
        <v>2759</v>
      </c>
      <c r="C50" s="293" t="s">
        <v>2760</v>
      </c>
      <c r="D50" s="294"/>
      <c r="E50" s="294"/>
      <c r="F50" s="114">
        <f>'01 D.1.4.08 Pol'!AE125</f>
        <v>0</v>
      </c>
      <c r="G50" s="105">
        <f>'01 D.1.4.08 Pol'!AF125</f>
        <v>0</v>
      </c>
      <c r="H50" s="105"/>
      <c r="I50" s="106">
        <f t="shared" si="1"/>
        <v>0</v>
      </c>
      <c r="J50" s="107" t="str">
        <f t="shared" si="2"/>
        <v/>
      </c>
    </row>
    <row r="51" spans="1:10" ht="25.5" customHeight="1" x14ac:dyDescent="0.2">
      <c r="A51" s="91">
        <v>3</v>
      </c>
      <c r="B51" s="113" t="s">
        <v>2761</v>
      </c>
      <c r="C51" s="293" t="s">
        <v>2762</v>
      </c>
      <c r="D51" s="294"/>
      <c r="E51" s="294"/>
      <c r="F51" s="114">
        <f>'01 D.1.4.10 Pol'!AE25</f>
        <v>0</v>
      </c>
      <c r="G51" s="105">
        <f>'01 D.1.4.10 Pol'!AF25</f>
        <v>0</v>
      </c>
      <c r="H51" s="105"/>
      <c r="I51" s="106">
        <f t="shared" si="1"/>
        <v>0</v>
      </c>
      <c r="J51" s="107" t="str">
        <f t="shared" si="2"/>
        <v/>
      </c>
    </row>
    <row r="52" spans="1:10" ht="25.5" customHeight="1" x14ac:dyDescent="0.2">
      <c r="A52" s="91">
        <v>3</v>
      </c>
      <c r="B52" s="113" t="s">
        <v>2763</v>
      </c>
      <c r="C52" s="293" t="s">
        <v>2763</v>
      </c>
      <c r="D52" s="294"/>
      <c r="E52" s="294"/>
      <c r="F52" s="114">
        <f>'01 VRN Pol'!AE64</f>
        <v>0</v>
      </c>
      <c r="G52" s="105">
        <f>'01 VRN Pol'!AF64</f>
        <v>0</v>
      </c>
      <c r="H52" s="105"/>
      <c r="I52" s="106">
        <f t="shared" si="1"/>
        <v>0</v>
      </c>
      <c r="J52" s="107" t="str">
        <f t="shared" si="2"/>
        <v/>
      </c>
    </row>
    <row r="53" spans="1:10" ht="25.5" customHeight="1" x14ac:dyDescent="0.2">
      <c r="A53" s="91">
        <v>2</v>
      </c>
      <c r="B53" s="108" t="s">
        <v>2764</v>
      </c>
      <c r="C53" s="306" t="s">
        <v>3731</v>
      </c>
      <c r="D53" s="307"/>
      <c r="E53" s="307"/>
      <c r="F53" s="109">
        <f>'02 PS01 Pol'!AE21</f>
        <v>0</v>
      </c>
      <c r="G53" s="110">
        <f>'02 PS01 Pol'!AF21</f>
        <v>0</v>
      </c>
      <c r="H53" s="110"/>
      <c r="I53" s="111">
        <f t="shared" si="1"/>
        <v>0</v>
      </c>
      <c r="J53" s="112" t="str">
        <f t="shared" si="2"/>
        <v/>
      </c>
    </row>
    <row r="54" spans="1:10" ht="25.5" customHeight="1" x14ac:dyDescent="0.2">
      <c r="A54" s="91">
        <v>3</v>
      </c>
      <c r="B54" s="113" t="s">
        <v>2765</v>
      </c>
      <c r="C54" s="293" t="s">
        <v>2766</v>
      </c>
      <c r="D54" s="294"/>
      <c r="E54" s="294"/>
      <c r="F54" s="114">
        <f>'02 PS01 Pol'!AE21</f>
        <v>0</v>
      </c>
      <c r="G54" s="105">
        <f>'02 PS01 Pol'!AF21</f>
        <v>0</v>
      </c>
      <c r="H54" s="105"/>
      <c r="I54" s="106">
        <f t="shared" si="1"/>
        <v>0</v>
      </c>
      <c r="J54" s="107" t="str">
        <f t="shared" si="2"/>
        <v/>
      </c>
    </row>
    <row r="55" spans="1:10" ht="25.5" customHeight="1" x14ac:dyDescent="0.2">
      <c r="A55" s="91"/>
      <c r="B55" s="310" t="s">
        <v>2767</v>
      </c>
      <c r="C55" s="311"/>
      <c r="D55" s="311"/>
      <c r="E55" s="311"/>
      <c r="F55" s="115">
        <f>SUMIF(A39:A54,"=1",F39:F54)</f>
        <v>0</v>
      </c>
      <c r="G55" s="116">
        <f>SUMIF(A39:A54,"=1",G39:G54)</f>
        <v>0</v>
      </c>
      <c r="H55" s="116">
        <f>SUMIF(A39:A54,"=1",H39:H54)</f>
        <v>0</v>
      </c>
      <c r="I55" s="117">
        <f>SUMIF(A39:A54,"=1",I39:I54)</f>
        <v>0</v>
      </c>
      <c r="J55" s="118">
        <f>SUMIF(A39:A54,"=1",J39:J54)</f>
        <v>0</v>
      </c>
    </row>
    <row r="59" spans="1:10" ht="15.75" x14ac:dyDescent="0.25">
      <c r="B59" s="126" t="s">
        <v>2769</v>
      </c>
    </row>
    <row r="61" spans="1:10" ht="25.5" customHeight="1" x14ac:dyDescent="0.2">
      <c r="A61" s="127"/>
      <c r="B61" s="130" t="s">
        <v>2713</v>
      </c>
      <c r="C61" s="130" t="s">
        <v>2701</v>
      </c>
      <c r="D61" s="131"/>
      <c r="E61" s="131"/>
      <c r="F61" s="132" t="s">
        <v>2770</v>
      </c>
      <c r="G61" s="132"/>
      <c r="H61" s="132"/>
      <c r="I61" s="132" t="s">
        <v>2725</v>
      </c>
      <c r="J61" s="132" t="s">
        <v>2696</v>
      </c>
    </row>
    <row r="62" spans="1:10" ht="25.5" customHeight="1" x14ac:dyDescent="0.2">
      <c r="A62" s="128"/>
      <c r="B62" s="133" t="s">
        <v>2771</v>
      </c>
      <c r="C62" s="308" t="s">
        <v>2772</v>
      </c>
      <c r="D62" s="309"/>
      <c r="E62" s="309"/>
      <c r="F62" s="138" t="s">
        <v>2720</v>
      </c>
      <c r="G62" s="139"/>
      <c r="H62" s="139"/>
      <c r="I62" s="139">
        <f>'01 D.1.4.05 Pol'!G8</f>
        <v>0</v>
      </c>
      <c r="J62" s="136" t="str">
        <f>IF(I158=0,"",I62/I158*100)</f>
        <v/>
      </c>
    </row>
    <row r="63" spans="1:10" ht="25.5" customHeight="1" x14ac:dyDescent="0.2">
      <c r="A63" s="128"/>
      <c r="B63" s="133" t="s">
        <v>2771</v>
      </c>
      <c r="C63" s="308" t="s">
        <v>2773</v>
      </c>
      <c r="D63" s="309"/>
      <c r="E63" s="309"/>
      <c r="F63" s="138" t="s">
        <v>2720</v>
      </c>
      <c r="G63" s="139"/>
      <c r="H63" s="139"/>
      <c r="I63" s="139">
        <f>'01 D.1.4.04 Pol'!G8</f>
        <v>0</v>
      </c>
      <c r="J63" s="136" t="str">
        <f>IF(I158=0,"",I63/I158*100)</f>
        <v/>
      </c>
    </row>
    <row r="64" spans="1:10" ht="25.5" customHeight="1" x14ac:dyDescent="0.2">
      <c r="A64" s="128"/>
      <c r="B64" s="133" t="s">
        <v>2774</v>
      </c>
      <c r="C64" s="308" t="s">
        <v>2775</v>
      </c>
      <c r="D64" s="309"/>
      <c r="E64" s="309"/>
      <c r="F64" s="138" t="s">
        <v>2720</v>
      </c>
      <c r="G64" s="139"/>
      <c r="H64" s="139"/>
      <c r="I64" s="139">
        <f>'01 D.1.4.05 Pol'!G25</f>
        <v>0</v>
      </c>
      <c r="J64" s="136" t="str">
        <f>IF(I158=0,"",I64/I158*100)</f>
        <v/>
      </c>
    </row>
    <row r="65" spans="1:10" ht="25.5" customHeight="1" x14ac:dyDescent="0.2">
      <c r="A65" s="128"/>
      <c r="B65" s="133" t="s">
        <v>2774</v>
      </c>
      <c r="C65" s="308" t="s">
        <v>2776</v>
      </c>
      <c r="D65" s="309"/>
      <c r="E65" s="309"/>
      <c r="F65" s="138" t="s">
        <v>2720</v>
      </c>
      <c r="G65" s="139"/>
      <c r="H65" s="139"/>
      <c r="I65" s="139">
        <f>'01 D.1.4.08 Pol'!G29</f>
        <v>0</v>
      </c>
      <c r="J65" s="136" t="str">
        <f>IF(I158=0,"",I65/I158*100)</f>
        <v/>
      </c>
    </row>
    <row r="66" spans="1:10" ht="25.5" customHeight="1" x14ac:dyDescent="0.2">
      <c r="A66" s="128"/>
      <c r="B66" s="133" t="s">
        <v>2777</v>
      </c>
      <c r="C66" s="308" t="s">
        <v>2778</v>
      </c>
      <c r="D66" s="309"/>
      <c r="E66" s="309"/>
      <c r="F66" s="138" t="s">
        <v>2720</v>
      </c>
      <c r="G66" s="139"/>
      <c r="H66" s="139"/>
      <c r="I66" s="139">
        <f>'01 D.1.4.08 Pol'!G40</f>
        <v>0</v>
      </c>
      <c r="J66" s="136" t="str">
        <f>IF(I158=0,"",I66/I158*100)</f>
        <v/>
      </c>
    </row>
    <row r="67" spans="1:10" ht="25.5" customHeight="1" x14ac:dyDescent="0.2">
      <c r="A67" s="128"/>
      <c r="B67" s="133" t="s">
        <v>2777</v>
      </c>
      <c r="C67" s="308" t="s">
        <v>2779</v>
      </c>
      <c r="D67" s="309"/>
      <c r="E67" s="309"/>
      <c r="F67" s="138" t="s">
        <v>2720</v>
      </c>
      <c r="G67" s="139"/>
      <c r="H67" s="139"/>
      <c r="I67" s="139">
        <f>'01 D.1.4.05 Pol'!G34</f>
        <v>0</v>
      </c>
      <c r="J67" s="136" t="str">
        <f>IF(I158=0,"",I67/I158*100)</f>
        <v/>
      </c>
    </row>
    <row r="68" spans="1:10" ht="25.5" customHeight="1" x14ac:dyDescent="0.2">
      <c r="A68" s="128"/>
      <c r="B68" s="133" t="s">
        <v>2780</v>
      </c>
      <c r="C68" s="308" t="s">
        <v>2781</v>
      </c>
      <c r="D68" s="309"/>
      <c r="E68" s="309"/>
      <c r="F68" s="138" t="s">
        <v>2720</v>
      </c>
      <c r="G68" s="139"/>
      <c r="H68" s="139"/>
      <c r="I68" s="139">
        <f>'01 D.1.4.08 Pol'!G59</f>
        <v>0</v>
      </c>
      <c r="J68" s="136" t="str">
        <f>IF(I158=0,"",I68/I158*100)</f>
        <v/>
      </c>
    </row>
    <row r="69" spans="1:10" ht="25.5" customHeight="1" x14ac:dyDescent="0.2">
      <c r="A69" s="128"/>
      <c r="B69" s="133" t="s">
        <v>2780</v>
      </c>
      <c r="C69" s="308" t="s">
        <v>2782</v>
      </c>
      <c r="D69" s="309"/>
      <c r="E69" s="309"/>
      <c r="F69" s="138" t="s">
        <v>2720</v>
      </c>
      <c r="G69" s="139"/>
      <c r="H69" s="139"/>
      <c r="I69" s="139">
        <f>'01 D.1.4.05 Pol'!G49</f>
        <v>0</v>
      </c>
      <c r="J69" s="136" t="str">
        <f>IF(I158=0,"",I69/I158*100)</f>
        <v/>
      </c>
    </row>
    <row r="70" spans="1:10" ht="25.5" customHeight="1" x14ac:dyDescent="0.2">
      <c r="A70" s="128"/>
      <c r="B70" s="133" t="s">
        <v>2780</v>
      </c>
      <c r="C70" s="308" t="s">
        <v>2783</v>
      </c>
      <c r="D70" s="309"/>
      <c r="E70" s="309"/>
      <c r="F70" s="138" t="s">
        <v>2720</v>
      </c>
      <c r="G70" s="139"/>
      <c r="H70" s="139"/>
      <c r="I70" s="139">
        <f>'01 D.1.4.04 Pol'!G114</f>
        <v>0</v>
      </c>
      <c r="J70" s="136" t="str">
        <f>IF(I158=0,"",I70/I158*100)</f>
        <v/>
      </c>
    </row>
    <row r="71" spans="1:10" ht="25.5" customHeight="1" x14ac:dyDescent="0.2">
      <c r="A71" s="128"/>
      <c r="B71" s="133" t="s">
        <v>2784</v>
      </c>
      <c r="C71" s="308" t="s">
        <v>2785</v>
      </c>
      <c r="D71" s="309"/>
      <c r="E71" s="309"/>
      <c r="F71" s="138" t="s">
        <v>2720</v>
      </c>
      <c r="G71" s="139"/>
      <c r="H71" s="139"/>
      <c r="I71" s="139">
        <f>'01 D.1.4.08 Pol'!G72</f>
        <v>0</v>
      </c>
      <c r="J71" s="136" t="str">
        <f>IF(I158=0,"",I71/I158*100)</f>
        <v/>
      </c>
    </row>
    <row r="72" spans="1:10" ht="25.5" customHeight="1" x14ac:dyDescent="0.2">
      <c r="A72" s="128"/>
      <c r="B72" s="133" t="s">
        <v>2784</v>
      </c>
      <c r="C72" s="308" t="s">
        <v>2786</v>
      </c>
      <c r="D72" s="309"/>
      <c r="E72" s="309"/>
      <c r="F72" s="138" t="s">
        <v>2720</v>
      </c>
      <c r="G72" s="139"/>
      <c r="H72" s="139"/>
      <c r="I72" s="139">
        <f>'01 D.1.4.05 Pol'!G57</f>
        <v>0</v>
      </c>
      <c r="J72" s="136" t="str">
        <f>IF(I158=0,"",I72/I158*100)</f>
        <v/>
      </c>
    </row>
    <row r="73" spans="1:10" ht="25.5" customHeight="1" x14ac:dyDescent="0.2">
      <c r="A73" s="128"/>
      <c r="B73" s="133" t="s">
        <v>2784</v>
      </c>
      <c r="C73" s="308" t="s">
        <v>2787</v>
      </c>
      <c r="D73" s="309"/>
      <c r="E73" s="309"/>
      <c r="F73" s="138" t="s">
        <v>2720</v>
      </c>
      <c r="G73" s="139"/>
      <c r="H73" s="139"/>
      <c r="I73" s="139">
        <f>'01 D.1.4.04 Pol'!G140</f>
        <v>0</v>
      </c>
      <c r="J73" s="136" t="str">
        <f>IF(I158=0,"",I73/I158*100)</f>
        <v/>
      </c>
    </row>
    <row r="74" spans="1:10" ht="25.5" customHeight="1" x14ac:dyDescent="0.2">
      <c r="A74" s="128"/>
      <c r="B74" s="133" t="s">
        <v>2788</v>
      </c>
      <c r="C74" s="308" t="s">
        <v>2789</v>
      </c>
      <c r="D74" s="309"/>
      <c r="E74" s="309"/>
      <c r="F74" s="138" t="s">
        <v>2720</v>
      </c>
      <c r="G74" s="139"/>
      <c r="H74" s="139"/>
      <c r="I74" s="139">
        <f>'01 D.1.4.08 Pol'!G80</f>
        <v>0</v>
      </c>
      <c r="J74" s="136" t="str">
        <f>IF(I158=0,"",I74/I158*100)</f>
        <v/>
      </c>
    </row>
    <row r="75" spans="1:10" ht="25.5" customHeight="1" x14ac:dyDescent="0.2">
      <c r="A75" s="128"/>
      <c r="B75" s="133" t="s">
        <v>2788</v>
      </c>
      <c r="C75" s="308" t="s">
        <v>2790</v>
      </c>
      <c r="D75" s="309"/>
      <c r="E75" s="309"/>
      <c r="F75" s="138" t="s">
        <v>2720</v>
      </c>
      <c r="G75" s="139"/>
      <c r="H75" s="139"/>
      <c r="I75" s="139">
        <f>'01 D.1.4.05 Pol'!G63</f>
        <v>0</v>
      </c>
      <c r="J75" s="136" t="str">
        <f>IF(I158=0,"",I75/I158*100)</f>
        <v/>
      </c>
    </row>
    <row r="76" spans="1:10" ht="25.5" customHeight="1" x14ac:dyDescent="0.2">
      <c r="A76" s="128"/>
      <c r="B76" s="133" t="s">
        <v>2788</v>
      </c>
      <c r="C76" s="308" t="s">
        <v>2791</v>
      </c>
      <c r="D76" s="309"/>
      <c r="E76" s="309"/>
      <c r="F76" s="138" t="s">
        <v>2720</v>
      </c>
      <c r="G76" s="139"/>
      <c r="H76" s="139"/>
      <c r="I76" s="139">
        <f>'01 D.1.4.04 Pol'!G162</f>
        <v>0</v>
      </c>
      <c r="J76" s="136" t="str">
        <f>IF(I158=0,"",I76/I158*100)</f>
        <v/>
      </c>
    </row>
    <row r="77" spans="1:10" ht="25.5" customHeight="1" x14ac:dyDescent="0.2">
      <c r="A77" s="128"/>
      <c r="B77" s="133" t="s">
        <v>2792</v>
      </c>
      <c r="C77" s="308" t="s">
        <v>2793</v>
      </c>
      <c r="D77" s="309"/>
      <c r="E77" s="309"/>
      <c r="F77" s="138" t="s">
        <v>2720</v>
      </c>
      <c r="G77" s="139"/>
      <c r="H77" s="139"/>
      <c r="I77" s="139">
        <f>'01 D.1.4.08 Pol'!G90</f>
        <v>0</v>
      </c>
      <c r="J77" s="136" t="str">
        <f>IF(I158=0,"",I77/I158*100)</f>
        <v/>
      </c>
    </row>
    <row r="78" spans="1:10" ht="25.5" customHeight="1" x14ac:dyDescent="0.2">
      <c r="A78" s="128"/>
      <c r="B78" s="133" t="s">
        <v>2792</v>
      </c>
      <c r="C78" s="308" t="s">
        <v>2794</v>
      </c>
      <c r="D78" s="309"/>
      <c r="E78" s="309"/>
      <c r="F78" s="138" t="s">
        <v>2720</v>
      </c>
      <c r="G78" s="139"/>
      <c r="H78" s="139"/>
      <c r="I78" s="139">
        <f>'01 D.1.4.04 Pol'!G166</f>
        <v>0</v>
      </c>
      <c r="J78" s="136" t="str">
        <f>IF(I158=0,"",I78/I158*100)</f>
        <v/>
      </c>
    </row>
    <row r="79" spans="1:10" ht="25.5" customHeight="1" x14ac:dyDescent="0.2">
      <c r="A79" s="128"/>
      <c r="B79" s="133" t="s">
        <v>2795</v>
      </c>
      <c r="C79" s="308" t="s">
        <v>2796</v>
      </c>
      <c r="D79" s="309"/>
      <c r="E79" s="309"/>
      <c r="F79" s="138" t="s">
        <v>2720</v>
      </c>
      <c r="G79" s="139"/>
      <c r="H79" s="139"/>
      <c r="I79" s="139">
        <f>'01 D.1.4.08 Pol'!G113</f>
        <v>0</v>
      </c>
      <c r="J79" s="136" t="str">
        <f>IF(I158=0,"",I79/I158*100)</f>
        <v/>
      </c>
    </row>
    <row r="80" spans="1:10" ht="25.5" customHeight="1" x14ac:dyDescent="0.2">
      <c r="A80" s="128"/>
      <c r="B80" s="133" t="s">
        <v>334</v>
      </c>
      <c r="C80" s="312" t="s">
        <v>335</v>
      </c>
      <c r="D80" s="313"/>
      <c r="E80" s="314"/>
      <c r="F80" s="138" t="s">
        <v>2720</v>
      </c>
      <c r="G80" s="139"/>
      <c r="H80" s="139"/>
      <c r="I80" s="139">
        <f>'01 D.1.1.04 Pol'!G8</f>
        <v>0</v>
      </c>
      <c r="J80" s="136" t="str">
        <f>IF(I158=0,"",I80/I158*100)</f>
        <v/>
      </c>
    </row>
    <row r="81" spans="1:10" ht="25.5" customHeight="1" x14ac:dyDescent="0.2">
      <c r="A81" s="128"/>
      <c r="B81" s="133" t="s">
        <v>2797</v>
      </c>
      <c r="C81" s="308" t="s">
        <v>2798</v>
      </c>
      <c r="D81" s="309"/>
      <c r="E81" s="309"/>
      <c r="F81" s="138" t="s">
        <v>2720</v>
      </c>
      <c r="G81" s="139"/>
      <c r="H81" s="139"/>
      <c r="I81" s="139">
        <f>'01 D.1.4.08 Pol'!G8</f>
        <v>0</v>
      </c>
      <c r="J81" s="136" t="str">
        <f>IF(I158=0,"",I81/I158*100)</f>
        <v/>
      </c>
    </row>
    <row r="82" spans="1:10" ht="25.5" customHeight="1" x14ac:dyDescent="0.2">
      <c r="A82" s="128"/>
      <c r="B82" s="133" t="s">
        <v>2799</v>
      </c>
      <c r="C82" s="308" t="s">
        <v>2723</v>
      </c>
      <c r="D82" s="309"/>
      <c r="E82" s="309"/>
      <c r="F82" s="138" t="s">
        <v>2720</v>
      </c>
      <c r="G82" s="139"/>
      <c r="H82" s="139"/>
      <c r="I82" s="139">
        <f>'01 VRN Pol'!G8</f>
        <v>0</v>
      </c>
      <c r="J82" s="136" t="str">
        <f>IF(I158=0,"",I82/I158*100)</f>
        <v/>
      </c>
    </row>
    <row r="83" spans="1:10" ht="25.5" customHeight="1" x14ac:dyDescent="0.2">
      <c r="A83" s="128"/>
      <c r="B83" s="133" t="s">
        <v>2800</v>
      </c>
      <c r="C83" s="308" t="s">
        <v>2724</v>
      </c>
      <c r="D83" s="309"/>
      <c r="E83" s="309"/>
      <c r="F83" s="138" t="s">
        <v>2720</v>
      </c>
      <c r="G83" s="139"/>
      <c r="H83" s="139"/>
      <c r="I83" s="139">
        <f>'01 VRN Pol'!G25</f>
        <v>0</v>
      </c>
      <c r="J83" s="136" t="str">
        <f>IF(I158=0,"",I83/I158*100)</f>
        <v/>
      </c>
    </row>
    <row r="84" spans="1:10" ht="25.5" customHeight="1" x14ac:dyDescent="0.2">
      <c r="A84" s="128"/>
      <c r="B84" s="133" t="s">
        <v>2740</v>
      </c>
      <c r="C84" s="308" t="s">
        <v>2801</v>
      </c>
      <c r="D84" s="309"/>
      <c r="E84" s="309"/>
      <c r="F84" s="138" t="s">
        <v>2720</v>
      </c>
      <c r="G84" s="139"/>
      <c r="H84" s="139"/>
      <c r="I84" s="139">
        <f>'01 D.1.1.04 Pol'!G38+'01 D.1.4.01 Pol'!G8+'01 D.1.4.01 P1'!G8</f>
        <v>0</v>
      </c>
      <c r="J84" s="136" t="str">
        <f>IF(I158=0,"",I84/I158*100)</f>
        <v/>
      </c>
    </row>
    <row r="85" spans="1:10" ht="25.5" customHeight="1" x14ac:dyDescent="0.2">
      <c r="A85" s="128"/>
      <c r="B85" s="133" t="s">
        <v>2802</v>
      </c>
      <c r="C85" s="308" t="s">
        <v>2803</v>
      </c>
      <c r="D85" s="309"/>
      <c r="E85" s="309"/>
      <c r="F85" s="138" t="s">
        <v>2720</v>
      </c>
      <c r="G85" s="139"/>
      <c r="H85" s="139"/>
      <c r="I85" s="139">
        <f>'01 D.1.1.04 Pol'!G77</f>
        <v>0</v>
      </c>
      <c r="J85" s="136" t="str">
        <f>IF(I158=0,"",I85/I158*100)</f>
        <v/>
      </c>
    </row>
    <row r="86" spans="1:10" ht="25.5" customHeight="1" x14ac:dyDescent="0.2">
      <c r="A86" s="128"/>
      <c r="B86" s="133" t="s">
        <v>2804</v>
      </c>
      <c r="C86" s="308" t="s">
        <v>2805</v>
      </c>
      <c r="D86" s="309"/>
      <c r="E86" s="309"/>
      <c r="F86" s="138" t="s">
        <v>2720</v>
      </c>
      <c r="G86" s="139"/>
      <c r="H86" s="139"/>
      <c r="I86" s="139">
        <f>'01 D.1.1.04 Pol'!G92</f>
        <v>0</v>
      </c>
      <c r="J86" s="136" t="str">
        <f>IF(I158=0,"",I86/I158*100)</f>
        <v/>
      </c>
    </row>
    <row r="87" spans="1:10" ht="25.5" customHeight="1" x14ac:dyDescent="0.2">
      <c r="A87" s="128"/>
      <c r="B87" s="133" t="s">
        <v>2806</v>
      </c>
      <c r="C87" s="308" t="s">
        <v>2807</v>
      </c>
      <c r="D87" s="309"/>
      <c r="E87" s="309"/>
      <c r="F87" s="138" t="s">
        <v>2720</v>
      </c>
      <c r="G87" s="139"/>
      <c r="H87" s="139"/>
      <c r="I87" s="139">
        <f>'01 D.1.1.04 Pol'!G94</f>
        <v>0</v>
      </c>
      <c r="J87" s="136" t="str">
        <f>IF(I158=0,"",I87/I158*100)</f>
        <v/>
      </c>
    </row>
    <row r="88" spans="1:10" ht="25.5" customHeight="1" x14ac:dyDescent="0.2">
      <c r="A88" s="128"/>
      <c r="B88" s="133" t="s">
        <v>2808</v>
      </c>
      <c r="C88" s="308" t="s">
        <v>2809</v>
      </c>
      <c r="D88" s="309"/>
      <c r="E88" s="309"/>
      <c r="F88" s="138" t="s">
        <v>2720</v>
      </c>
      <c r="G88" s="139"/>
      <c r="H88" s="139"/>
      <c r="I88" s="139">
        <f>'01 D.1.1.04 Pol'!G106</f>
        <v>0</v>
      </c>
      <c r="J88" s="136" t="str">
        <f>IF(I158=0,"",I88/I158*100)</f>
        <v/>
      </c>
    </row>
    <row r="89" spans="1:10" ht="25.5" customHeight="1" x14ac:dyDescent="0.2">
      <c r="A89" s="128"/>
      <c r="B89" s="133" t="s">
        <v>2810</v>
      </c>
      <c r="C89" s="308" t="s">
        <v>2811</v>
      </c>
      <c r="D89" s="309"/>
      <c r="E89" s="309"/>
      <c r="F89" s="138" t="s">
        <v>2720</v>
      </c>
      <c r="G89" s="139"/>
      <c r="H89" s="139"/>
      <c r="I89" s="139">
        <f>'01 D.1.1.04 Pol'!G113</f>
        <v>0</v>
      </c>
      <c r="J89" s="136" t="str">
        <f>IF(I158=0,"",I89/I158*100)</f>
        <v/>
      </c>
    </row>
    <row r="90" spans="1:10" ht="25.5" customHeight="1" x14ac:dyDescent="0.2">
      <c r="A90" s="128"/>
      <c r="B90" s="133" t="s">
        <v>2812</v>
      </c>
      <c r="C90" s="308" t="s">
        <v>2813</v>
      </c>
      <c r="D90" s="309"/>
      <c r="E90" s="309"/>
      <c r="F90" s="138" t="s">
        <v>2720</v>
      </c>
      <c r="G90" s="139"/>
      <c r="H90" s="139"/>
      <c r="I90" s="139">
        <f>'01 D.1.1.04 Pol'!G174+'01 D.1.4.01 Pol'!G50</f>
        <v>0</v>
      </c>
      <c r="J90" s="136" t="str">
        <f>IF(I158=0,"",I90/I158*100)</f>
        <v/>
      </c>
    </row>
    <row r="91" spans="1:10" ht="25.5" customHeight="1" x14ac:dyDescent="0.2">
      <c r="A91" s="128"/>
      <c r="B91" s="133" t="s">
        <v>2814</v>
      </c>
      <c r="C91" s="308" t="s">
        <v>2815</v>
      </c>
      <c r="D91" s="309"/>
      <c r="E91" s="309"/>
      <c r="F91" s="138" t="s">
        <v>2720</v>
      </c>
      <c r="G91" s="139"/>
      <c r="H91" s="139"/>
      <c r="I91" s="139">
        <f>'01 D.1.1.04 Pol'!G272</f>
        <v>0</v>
      </c>
      <c r="J91" s="136" t="str">
        <f>IF(I158=0,"",I91/I158*100)</f>
        <v/>
      </c>
    </row>
    <row r="92" spans="1:10" ht="25.5" customHeight="1" x14ac:dyDescent="0.2">
      <c r="A92" s="128"/>
      <c r="B92" s="133" t="s">
        <v>2816</v>
      </c>
      <c r="C92" s="308" t="s">
        <v>2817</v>
      </c>
      <c r="D92" s="309"/>
      <c r="E92" s="309"/>
      <c r="F92" s="138" t="s">
        <v>2720</v>
      </c>
      <c r="G92" s="139"/>
      <c r="H92" s="139"/>
      <c r="I92" s="139">
        <f>'01 D.1.1.04 Pol'!G386</f>
        <v>0</v>
      </c>
      <c r="J92" s="136" t="str">
        <f>IF(I158=0,"",I92/I158*100)</f>
        <v/>
      </c>
    </row>
    <row r="93" spans="1:10" ht="25.5" customHeight="1" x14ac:dyDescent="0.2">
      <c r="A93" s="128"/>
      <c r="B93" s="133" t="s">
        <v>2818</v>
      </c>
      <c r="C93" s="308" t="s">
        <v>2819</v>
      </c>
      <c r="D93" s="309"/>
      <c r="E93" s="309"/>
      <c r="F93" s="138" t="s">
        <v>2720</v>
      </c>
      <c r="G93" s="139"/>
      <c r="H93" s="139"/>
      <c r="I93" s="139">
        <f>'01 D.1.4.01 Pol'!G58+'01 D.1.4.01 P1'!G53</f>
        <v>0</v>
      </c>
      <c r="J93" s="136" t="str">
        <f>IF(I158=0,"",I93/I158*100)</f>
        <v/>
      </c>
    </row>
    <row r="94" spans="1:10" ht="25.5" customHeight="1" x14ac:dyDescent="0.2">
      <c r="A94" s="128"/>
      <c r="B94" s="133" t="s">
        <v>2820</v>
      </c>
      <c r="C94" s="308" t="s">
        <v>2821</v>
      </c>
      <c r="D94" s="309"/>
      <c r="E94" s="309"/>
      <c r="F94" s="138" t="s">
        <v>2720</v>
      </c>
      <c r="G94" s="139"/>
      <c r="H94" s="139"/>
      <c r="I94" s="139">
        <f>'01 D.1.1.04 Pol'!G465</f>
        <v>0</v>
      </c>
      <c r="J94" s="136" t="str">
        <f>IF(I158=0,"",I94/I158*100)</f>
        <v/>
      </c>
    </row>
    <row r="95" spans="1:10" ht="25.5" customHeight="1" x14ac:dyDescent="0.2">
      <c r="A95" s="128"/>
      <c r="B95" s="133" t="s">
        <v>2822</v>
      </c>
      <c r="C95" s="308" t="s">
        <v>2823</v>
      </c>
      <c r="D95" s="309"/>
      <c r="E95" s="309"/>
      <c r="F95" s="138" t="s">
        <v>2720</v>
      </c>
      <c r="G95" s="139"/>
      <c r="H95" s="139"/>
      <c r="I95" s="139">
        <f>'01 D.1.4.01 Pol'!G64+'01 D.1.4.02 Pol'!G8</f>
        <v>0</v>
      </c>
      <c r="J95" s="136" t="str">
        <f>IF(I158=0,"",I95/I158*100)</f>
        <v/>
      </c>
    </row>
    <row r="96" spans="1:10" ht="25.5" customHeight="1" x14ac:dyDescent="0.2">
      <c r="A96" s="128"/>
      <c r="B96" s="133" t="s">
        <v>2824</v>
      </c>
      <c r="C96" s="308" t="s">
        <v>2825</v>
      </c>
      <c r="D96" s="309"/>
      <c r="E96" s="309"/>
      <c r="F96" s="138" t="s">
        <v>2720</v>
      </c>
      <c r="G96" s="139"/>
      <c r="H96" s="139"/>
      <c r="I96" s="139">
        <f>'01 D.1.1.04 Pol'!G477</f>
        <v>0</v>
      </c>
      <c r="J96" s="136" t="str">
        <f>IF(I158=0,"",I96/I158*100)</f>
        <v/>
      </c>
    </row>
    <row r="97" spans="1:10" ht="25.5" customHeight="1" x14ac:dyDescent="0.2">
      <c r="A97" s="128"/>
      <c r="B97" s="133" t="s">
        <v>2826</v>
      </c>
      <c r="C97" s="308" t="s">
        <v>2827</v>
      </c>
      <c r="D97" s="309"/>
      <c r="E97" s="309"/>
      <c r="F97" s="138" t="s">
        <v>2720</v>
      </c>
      <c r="G97" s="139"/>
      <c r="H97" s="139"/>
      <c r="I97" s="139">
        <f>'01 D.1.1.04 Pol'!G578</f>
        <v>0</v>
      </c>
      <c r="J97" s="136" t="str">
        <f>IF(I158=0,"",I97/I158*100)</f>
        <v/>
      </c>
    </row>
    <row r="98" spans="1:10" ht="25.5" customHeight="1" x14ac:dyDescent="0.2">
      <c r="A98" s="128"/>
      <c r="B98" s="133" t="s">
        <v>2828</v>
      </c>
      <c r="C98" s="308" t="s">
        <v>2829</v>
      </c>
      <c r="D98" s="309"/>
      <c r="E98" s="309"/>
      <c r="F98" s="138" t="s">
        <v>2720</v>
      </c>
      <c r="G98" s="139"/>
      <c r="H98" s="139"/>
      <c r="I98" s="139">
        <f>'01 D.1.4.01 P1'!G59</f>
        <v>0</v>
      </c>
      <c r="J98" s="136" t="str">
        <f>IF(I158=0,"",I98/I158*100)</f>
        <v/>
      </c>
    </row>
    <row r="99" spans="1:10" ht="25.5" customHeight="1" x14ac:dyDescent="0.2">
      <c r="A99" s="128"/>
      <c r="B99" s="133" t="s">
        <v>2830</v>
      </c>
      <c r="C99" s="308" t="s">
        <v>2831</v>
      </c>
      <c r="D99" s="309"/>
      <c r="E99" s="309"/>
      <c r="F99" s="138" t="s">
        <v>2720</v>
      </c>
      <c r="G99" s="139"/>
      <c r="H99" s="139"/>
      <c r="I99" s="139">
        <f>'01 D.1.1.04 Pol'!G645</f>
        <v>0</v>
      </c>
      <c r="J99" s="136" t="str">
        <f>IF(I158=0,"",I99/I158*100)</f>
        <v/>
      </c>
    </row>
    <row r="100" spans="1:10" ht="25.5" customHeight="1" x14ac:dyDescent="0.2">
      <c r="A100" s="128"/>
      <c r="B100" s="133" t="s">
        <v>2832</v>
      </c>
      <c r="C100" s="308" t="s">
        <v>2833</v>
      </c>
      <c r="D100" s="309"/>
      <c r="E100" s="309"/>
      <c r="F100" s="138" t="s">
        <v>2720</v>
      </c>
      <c r="G100" s="139"/>
      <c r="H100" s="139"/>
      <c r="I100" s="139">
        <f>'01 D.1.4.01 P1'!G85</f>
        <v>0</v>
      </c>
      <c r="J100" s="136" t="str">
        <f>IF(I158=0,"",I100/I158*100)</f>
        <v/>
      </c>
    </row>
    <row r="101" spans="1:10" ht="25.5" customHeight="1" x14ac:dyDescent="0.2">
      <c r="A101" s="128"/>
      <c r="B101" s="133" t="s">
        <v>2834</v>
      </c>
      <c r="C101" s="308" t="s">
        <v>2835</v>
      </c>
      <c r="D101" s="309"/>
      <c r="E101" s="309"/>
      <c r="F101" s="138" t="s">
        <v>2720</v>
      </c>
      <c r="G101" s="139"/>
      <c r="H101" s="139"/>
      <c r="I101" s="139">
        <f>'01 D.1.4.01 Pol'!G83</f>
        <v>0</v>
      </c>
      <c r="J101" s="136" t="str">
        <f>IF(I158=0,"",I101/I158*100)</f>
        <v/>
      </c>
    </row>
    <row r="102" spans="1:10" ht="25.5" customHeight="1" x14ac:dyDescent="0.2">
      <c r="A102" s="128"/>
      <c r="B102" s="133" t="s">
        <v>2836</v>
      </c>
      <c r="C102" s="308" t="s">
        <v>2837</v>
      </c>
      <c r="D102" s="309"/>
      <c r="E102" s="309"/>
      <c r="F102" s="138" t="s">
        <v>2720</v>
      </c>
      <c r="G102" s="139"/>
      <c r="H102" s="139"/>
      <c r="I102" s="139">
        <f>'01 D.1.1.04 Pol'!G652</f>
        <v>0</v>
      </c>
      <c r="J102" s="136" t="str">
        <f>IF(I158=0,"",I102/I158*100)</f>
        <v/>
      </c>
    </row>
    <row r="103" spans="1:10" ht="25.5" customHeight="1" x14ac:dyDescent="0.2">
      <c r="A103" s="128"/>
      <c r="B103" s="133" t="s">
        <v>2838</v>
      </c>
      <c r="C103" s="308" t="s">
        <v>2839</v>
      </c>
      <c r="D103" s="309"/>
      <c r="E103" s="309"/>
      <c r="F103" s="138" t="s">
        <v>2720</v>
      </c>
      <c r="G103" s="139"/>
      <c r="H103" s="139"/>
      <c r="I103" s="139">
        <f>'01 D.1.1.04 Pol'!G703</f>
        <v>0</v>
      </c>
      <c r="J103" s="136" t="str">
        <f>IF(I158=0,"",I103/I158*100)</f>
        <v/>
      </c>
    </row>
    <row r="104" spans="1:10" ht="25.5" customHeight="1" x14ac:dyDescent="0.2">
      <c r="A104" s="128"/>
      <c r="B104" s="133" t="s">
        <v>2840</v>
      </c>
      <c r="C104" s="308" t="s">
        <v>2841</v>
      </c>
      <c r="D104" s="309"/>
      <c r="E104" s="309"/>
      <c r="F104" s="138" t="s">
        <v>2720</v>
      </c>
      <c r="G104" s="139"/>
      <c r="H104" s="139"/>
      <c r="I104" s="139">
        <f>'01 D.1.4.02 Pol'!G18</f>
        <v>0</v>
      </c>
      <c r="J104" s="136" t="str">
        <f>IF(I158=0,"",I104/I158*100)</f>
        <v/>
      </c>
    </row>
    <row r="105" spans="1:10" ht="25.5" customHeight="1" x14ac:dyDescent="0.2">
      <c r="A105" s="128"/>
      <c r="B105" s="133" t="s">
        <v>2842</v>
      </c>
      <c r="C105" s="308" t="s">
        <v>2843</v>
      </c>
      <c r="D105" s="309"/>
      <c r="E105" s="309"/>
      <c r="F105" s="138" t="s">
        <v>2720</v>
      </c>
      <c r="G105" s="139"/>
      <c r="H105" s="139"/>
      <c r="I105" s="139">
        <f>'01 D.1.1.04 Pol'!G718</f>
        <v>0</v>
      </c>
      <c r="J105" s="136" t="str">
        <f>IF(I158=0,"",I105/I158*100)</f>
        <v/>
      </c>
    </row>
    <row r="106" spans="1:10" ht="25.5" customHeight="1" x14ac:dyDescent="0.2">
      <c r="A106" s="128"/>
      <c r="B106" s="133" t="s">
        <v>2844</v>
      </c>
      <c r="C106" s="308" t="s">
        <v>2845</v>
      </c>
      <c r="D106" s="309"/>
      <c r="E106" s="309"/>
      <c r="F106" s="138" t="s">
        <v>2720</v>
      </c>
      <c r="G106" s="139"/>
      <c r="H106" s="139"/>
      <c r="I106" s="139">
        <f>'01 D.1.4.07 Pol'!G8</f>
        <v>0</v>
      </c>
      <c r="J106" s="136" t="str">
        <f>IF(I158=0,"",I106/I158*100)</f>
        <v/>
      </c>
    </row>
    <row r="107" spans="1:10" ht="25.5" customHeight="1" x14ac:dyDescent="0.2">
      <c r="A107" s="128"/>
      <c r="B107" s="133" t="s">
        <v>2846</v>
      </c>
      <c r="C107" s="308" t="s">
        <v>2847</v>
      </c>
      <c r="D107" s="309"/>
      <c r="E107" s="309"/>
      <c r="F107" s="138" t="s">
        <v>2720</v>
      </c>
      <c r="G107" s="139"/>
      <c r="H107" s="139"/>
      <c r="I107" s="139">
        <f>'01 D.1.1.04 Pol'!G863+'01 D.1.4.01 P1'!G98</f>
        <v>0</v>
      </c>
      <c r="J107" s="136" t="str">
        <f>IF(I158=0,"",I107/I158*100)</f>
        <v/>
      </c>
    </row>
    <row r="108" spans="1:10" ht="25.5" customHeight="1" x14ac:dyDescent="0.2">
      <c r="A108" s="128"/>
      <c r="B108" s="133" t="s">
        <v>2848</v>
      </c>
      <c r="C108" s="308" t="s">
        <v>2849</v>
      </c>
      <c r="D108" s="309"/>
      <c r="E108" s="309"/>
      <c r="F108" s="138" t="s">
        <v>2720</v>
      </c>
      <c r="G108" s="139"/>
      <c r="H108" s="139"/>
      <c r="I108" s="139">
        <f>'01 D.1.1.04 Pol'!G865</f>
        <v>0</v>
      </c>
      <c r="J108" s="136" t="str">
        <f>IF(I158=0,"",I108/I158*100)</f>
        <v/>
      </c>
    </row>
    <row r="109" spans="1:10" ht="25.5" customHeight="1" x14ac:dyDescent="0.2">
      <c r="A109" s="128"/>
      <c r="B109" s="133" t="s">
        <v>2850</v>
      </c>
      <c r="C109" s="308" t="s">
        <v>2851</v>
      </c>
      <c r="D109" s="309"/>
      <c r="E109" s="309"/>
      <c r="F109" s="138" t="s">
        <v>2720</v>
      </c>
      <c r="G109" s="139"/>
      <c r="H109" s="139"/>
      <c r="I109" s="139">
        <f>'01 D.1.4.03 Pol'!G8</f>
        <v>0</v>
      </c>
      <c r="J109" s="136" t="str">
        <f>IF(I158=0,"",I109/I158*100)</f>
        <v/>
      </c>
    </row>
    <row r="110" spans="1:10" ht="25.5" customHeight="1" x14ac:dyDescent="0.2">
      <c r="A110" s="128"/>
      <c r="B110" s="133" t="s">
        <v>2852</v>
      </c>
      <c r="C110" s="308" t="s">
        <v>2853</v>
      </c>
      <c r="D110" s="309"/>
      <c r="E110" s="309"/>
      <c r="F110" s="138" t="s">
        <v>2720</v>
      </c>
      <c r="G110" s="139"/>
      <c r="H110" s="139"/>
      <c r="I110" s="139">
        <f>'01 D.1.4.03 Pol'!G72</f>
        <v>0</v>
      </c>
      <c r="J110" s="136" t="str">
        <f>IF(I158=0,"",I110/I158*100)</f>
        <v/>
      </c>
    </row>
    <row r="111" spans="1:10" ht="25.5" customHeight="1" x14ac:dyDescent="0.2">
      <c r="A111" s="128"/>
      <c r="B111" s="133" t="s">
        <v>2854</v>
      </c>
      <c r="C111" s="308" t="s">
        <v>2855</v>
      </c>
      <c r="D111" s="309"/>
      <c r="E111" s="309"/>
      <c r="F111" s="138" t="s">
        <v>2720</v>
      </c>
      <c r="G111" s="139"/>
      <c r="H111" s="139"/>
      <c r="I111" s="139">
        <f>'01 D.1.4.03 Pol'!G93</f>
        <v>0</v>
      </c>
      <c r="J111" s="136" t="str">
        <f>IF(I158=0,"",I111/I158*100)</f>
        <v/>
      </c>
    </row>
    <row r="112" spans="1:10" ht="25.5" customHeight="1" x14ac:dyDescent="0.2">
      <c r="A112" s="128"/>
      <c r="B112" s="133" t="s">
        <v>2856</v>
      </c>
      <c r="C112" s="308" t="s">
        <v>2857</v>
      </c>
      <c r="D112" s="309"/>
      <c r="E112" s="309"/>
      <c r="F112" s="138" t="s">
        <v>2720</v>
      </c>
      <c r="G112" s="139"/>
      <c r="H112" s="139"/>
      <c r="I112" s="139">
        <f>'01 D.1.4.03 Pol'!G107</f>
        <v>0</v>
      </c>
      <c r="J112" s="136" t="str">
        <f>IF(I158=0,"",I112/I158*100)</f>
        <v/>
      </c>
    </row>
    <row r="113" spans="1:10" ht="25.5" customHeight="1" x14ac:dyDescent="0.2">
      <c r="A113" s="128"/>
      <c r="B113" s="133" t="s">
        <v>2858</v>
      </c>
      <c r="C113" s="308" t="s">
        <v>2859</v>
      </c>
      <c r="D113" s="309"/>
      <c r="E113" s="309"/>
      <c r="F113" s="138" t="s">
        <v>2720</v>
      </c>
      <c r="G113" s="139"/>
      <c r="H113" s="139"/>
      <c r="I113" s="139">
        <f>'01 D.1.4.03 Pol'!G115</f>
        <v>0</v>
      </c>
      <c r="J113" s="136" t="str">
        <f>IF(I158=0,"",I113/I158*100)</f>
        <v/>
      </c>
    </row>
    <row r="114" spans="1:10" ht="25.5" customHeight="1" x14ac:dyDescent="0.2">
      <c r="A114" s="128"/>
      <c r="B114" s="133" t="s">
        <v>2860</v>
      </c>
      <c r="C114" s="308" t="s">
        <v>2861</v>
      </c>
      <c r="D114" s="309"/>
      <c r="E114" s="309"/>
      <c r="F114" s="138" t="s">
        <v>2720</v>
      </c>
      <c r="G114" s="139"/>
      <c r="H114" s="139"/>
      <c r="I114" s="139">
        <f>'01 D.1.4.03 Pol'!G126</f>
        <v>0</v>
      </c>
      <c r="J114" s="136" t="str">
        <f>IF(I158=0,"",I114/I158*100)</f>
        <v/>
      </c>
    </row>
    <row r="115" spans="1:10" ht="25.5" customHeight="1" x14ac:dyDescent="0.2">
      <c r="A115" s="128"/>
      <c r="B115" s="133" t="s">
        <v>2862</v>
      </c>
      <c r="C115" s="308" t="s">
        <v>2863</v>
      </c>
      <c r="D115" s="309"/>
      <c r="E115" s="309"/>
      <c r="F115" s="138" t="s">
        <v>2720</v>
      </c>
      <c r="G115" s="139"/>
      <c r="H115" s="139"/>
      <c r="I115" s="139">
        <f>'01 D.1.4.03 Pol'!G137</f>
        <v>0</v>
      </c>
      <c r="J115" s="136" t="str">
        <f>IF(I158=0,"",I115/I158*100)</f>
        <v/>
      </c>
    </row>
    <row r="116" spans="1:10" ht="25.5" customHeight="1" x14ac:dyDescent="0.2">
      <c r="A116" s="128"/>
      <c r="B116" s="133" t="s">
        <v>2864</v>
      </c>
      <c r="C116" s="308" t="s">
        <v>2865</v>
      </c>
      <c r="D116" s="309"/>
      <c r="E116" s="309"/>
      <c r="F116" s="138" t="s">
        <v>2720</v>
      </c>
      <c r="G116" s="139"/>
      <c r="H116" s="139"/>
      <c r="I116" s="139">
        <f>'01 D.1.4.03 Pol'!G157</f>
        <v>0</v>
      </c>
      <c r="J116" s="136" t="str">
        <f>IF(I158=0,"",I116/I158*100)</f>
        <v/>
      </c>
    </row>
    <row r="117" spans="1:10" ht="25.5" customHeight="1" x14ac:dyDescent="0.2">
      <c r="A117" s="128"/>
      <c r="B117" s="133" t="s">
        <v>2866</v>
      </c>
      <c r="C117" s="308" t="s">
        <v>2867</v>
      </c>
      <c r="D117" s="309"/>
      <c r="E117" s="309"/>
      <c r="F117" s="138" t="s">
        <v>2720</v>
      </c>
      <c r="G117" s="139"/>
      <c r="H117" s="139"/>
      <c r="I117" s="139">
        <f>'01 D.1.4.03 Pol'!G161</f>
        <v>0</v>
      </c>
      <c r="J117" s="136" t="str">
        <f>IF(I158=0,"",I117/I158*100)</f>
        <v/>
      </c>
    </row>
    <row r="118" spans="1:10" ht="25.5" customHeight="1" x14ac:dyDescent="0.2">
      <c r="A118" s="128"/>
      <c r="B118" s="133" t="s">
        <v>2868</v>
      </c>
      <c r="C118" s="308" t="s">
        <v>2869</v>
      </c>
      <c r="D118" s="309"/>
      <c r="E118" s="309"/>
      <c r="F118" s="138" t="s">
        <v>2721</v>
      </c>
      <c r="G118" s="139"/>
      <c r="H118" s="139"/>
      <c r="I118" s="139">
        <f>'01 D.1.1.04 Pol'!G984</f>
        <v>0</v>
      </c>
      <c r="J118" s="136" t="str">
        <f>IF(I158=0,"",I118/I158*100)</f>
        <v/>
      </c>
    </row>
    <row r="119" spans="1:10" ht="25.5" customHeight="1" x14ac:dyDescent="0.2">
      <c r="A119" s="128"/>
      <c r="B119" s="133" t="s">
        <v>2870</v>
      </c>
      <c r="C119" s="308" t="s">
        <v>2871</v>
      </c>
      <c r="D119" s="309"/>
      <c r="E119" s="309"/>
      <c r="F119" s="138" t="s">
        <v>2721</v>
      </c>
      <c r="G119" s="139"/>
      <c r="H119" s="139"/>
      <c r="I119" s="139">
        <f>'01 D.1.1.04 Pol'!G1052</f>
        <v>0</v>
      </c>
      <c r="J119" s="136" t="str">
        <f>IF(I158=0,"",I119/I158*100)</f>
        <v/>
      </c>
    </row>
    <row r="120" spans="1:10" ht="25.5" customHeight="1" x14ac:dyDescent="0.2">
      <c r="A120" s="128"/>
      <c r="B120" s="133" t="s">
        <v>2872</v>
      </c>
      <c r="C120" s="308" t="s">
        <v>2873</v>
      </c>
      <c r="D120" s="309"/>
      <c r="E120" s="309"/>
      <c r="F120" s="138" t="s">
        <v>2721</v>
      </c>
      <c r="G120" s="139"/>
      <c r="H120" s="139"/>
      <c r="I120" s="139">
        <f>'01 D.1.1.04 Pol'!G1060+'01 D.1.4.01 Pol'!G98</f>
        <v>0</v>
      </c>
      <c r="J120" s="136" t="str">
        <f>IF(I158=0,"",I120/I158*100)</f>
        <v/>
      </c>
    </row>
    <row r="121" spans="1:10" ht="25.5" customHeight="1" x14ac:dyDescent="0.2">
      <c r="A121" s="128"/>
      <c r="B121" s="133" t="s">
        <v>2874</v>
      </c>
      <c r="C121" s="308" t="s">
        <v>2875</v>
      </c>
      <c r="D121" s="309"/>
      <c r="E121" s="309"/>
      <c r="F121" s="138" t="s">
        <v>2721</v>
      </c>
      <c r="G121" s="139"/>
      <c r="H121" s="139"/>
      <c r="I121" s="139">
        <f>'01 D.1.1.04 Pol'!G1166</f>
        <v>0</v>
      </c>
      <c r="J121" s="136" t="str">
        <f>IF(I158=0,"",I121/I158*100)</f>
        <v/>
      </c>
    </row>
    <row r="122" spans="1:10" ht="25.5" customHeight="1" x14ac:dyDescent="0.2">
      <c r="A122" s="128"/>
      <c r="B122" s="133" t="s">
        <v>2876</v>
      </c>
      <c r="C122" s="308" t="s">
        <v>2877</v>
      </c>
      <c r="D122" s="309"/>
      <c r="E122" s="309"/>
      <c r="F122" s="138" t="s">
        <v>2721</v>
      </c>
      <c r="G122" s="139"/>
      <c r="H122" s="139"/>
      <c r="I122" s="139">
        <f>'01 D.1.1.04 Pol'!G1169+'01 D.1.4.01 Pol'!G101</f>
        <v>0</v>
      </c>
      <c r="J122" s="136" t="str">
        <f>IF(I158=0,"",I122/I158*100)</f>
        <v/>
      </c>
    </row>
    <row r="123" spans="1:10" ht="25.5" customHeight="1" x14ac:dyDescent="0.2">
      <c r="A123" s="128"/>
      <c r="B123" s="133" t="s">
        <v>2878</v>
      </c>
      <c r="C123" s="308" t="s">
        <v>2879</v>
      </c>
      <c r="D123" s="309"/>
      <c r="E123" s="309"/>
      <c r="F123" s="138" t="s">
        <v>2721</v>
      </c>
      <c r="G123" s="139"/>
      <c r="H123" s="139"/>
      <c r="I123" s="139">
        <f>'01 D.1.4.01 Pol'!G140</f>
        <v>0</v>
      </c>
      <c r="J123" s="136" t="str">
        <f>IF(I158=0,"",I123/I158*100)</f>
        <v/>
      </c>
    </row>
    <row r="124" spans="1:10" ht="25.5" customHeight="1" x14ac:dyDescent="0.2">
      <c r="A124" s="128"/>
      <c r="B124" s="133" t="s">
        <v>2880</v>
      </c>
      <c r="C124" s="308" t="s">
        <v>2881</v>
      </c>
      <c r="D124" s="309"/>
      <c r="E124" s="309"/>
      <c r="F124" s="138" t="s">
        <v>2721</v>
      </c>
      <c r="G124" s="139"/>
      <c r="H124" s="139"/>
      <c r="I124" s="139">
        <f>'01 D.1.4.02 Pol'!G27</f>
        <v>0</v>
      </c>
      <c r="J124" s="136" t="str">
        <f>IF(I158=0,"",I124/I158*100)</f>
        <v/>
      </c>
    </row>
    <row r="125" spans="1:10" ht="25.5" customHeight="1" x14ac:dyDescent="0.2">
      <c r="A125" s="128"/>
      <c r="B125" s="133" t="s">
        <v>2882</v>
      </c>
      <c r="C125" s="308" t="s">
        <v>2883</v>
      </c>
      <c r="D125" s="309"/>
      <c r="E125" s="309"/>
      <c r="F125" s="138" t="s">
        <v>2721</v>
      </c>
      <c r="G125" s="139"/>
      <c r="H125" s="139"/>
      <c r="I125" s="139">
        <f>'01 D.1.4.01 Pol'!G220</f>
        <v>0</v>
      </c>
      <c r="J125" s="136" t="str">
        <f>IF(I158=0,"",I125/I158*100)</f>
        <v/>
      </c>
    </row>
    <row r="126" spans="1:10" ht="25.5" customHeight="1" x14ac:dyDescent="0.2">
      <c r="A126" s="128"/>
      <c r="B126" s="133" t="s">
        <v>2884</v>
      </c>
      <c r="C126" s="308" t="s">
        <v>2885</v>
      </c>
      <c r="D126" s="309"/>
      <c r="E126" s="309"/>
      <c r="F126" s="138" t="s">
        <v>2721</v>
      </c>
      <c r="G126" s="139"/>
      <c r="H126" s="139"/>
      <c r="I126" s="139">
        <f>'01 D.1.4.01 Pol'!G225</f>
        <v>0</v>
      </c>
      <c r="J126" s="136" t="str">
        <f>IF(I158=0,"",I126/I158*100)</f>
        <v/>
      </c>
    </row>
    <row r="127" spans="1:10" ht="25.5" customHeight="1" x14ac:dyDescent="0.2">
      <c r="A127" s="128"/>
      <c r="B127" s="133" t="s">
        <v>2886</v>
      </c>
      <c r="C127" s="308" t="s">
        <v>2887</v>
      </c>
      <c r="D127" s="309"/>
      <c r="E127" s="309"/>
      <c r="F127" s="138" t="s">
        <v>2721</v>
      </c>
      <c r="G127" s="139"/>
      <c r="H127" s="139"/>
      <c r="I127" s="139">
        <f>'01 D.1.4.01 Pol'!G257</f>
        <v>0</v>
      </c>
      <c r="J127" s="136" t="str">
        <f>IF(I158=0,"",I127/I158*100)</f>
        <v/>
      </c>
    </row>
    <row r="128" spans="1:10" ht="25.5" customHeight="1" x14ac:dyDescent="0.2">
      <c r="A128" s="128"/>
      <c r="B128" s="133" t="s">
        <v>2888</v>
      </c>
      <c r="C128" s="308" t="s">
        <v>2889</v>
      </c>
      <c r="D128" s="309"/>
      <c r="E128" s="309"/>
      <c r="F128" s="138" t="s">
        <v>2721</v>
      </c>
      <c r="G128" s="139"/>
      <c r="H128" s="139"/>
      <c r="I128" s="139">
        <f>'01 D.1.1.04 Pol'!G1173</f>
        <v>0</v>
      </c>
      <c r="J128" s="136" t="str">
        <f>IF(I158=0,"",I128/I158*100)</f>
        <v/>
      </c>
    </row>
    <row r="129" spans="1:10" ht="25.5" customHeight="1" x14ac:dyDescent="0.2">
      <c r="A129" s="128"/>
      <c r="B129" s="133" t="s">
        <v>2890</v>
      </c>
      <c r="C129" s="308" t="s">
        <v>2891</v>
      </c>
      <c r="D129" s="309"/>
      <c r="E129" s="309"/>
      <c r="F129" s="138" t="s">
        <v>2721</v>
      </c>
      <c r="G129" s="139"/>
      <c r="H129" s="139"/>
      <c r="I129" s="139">
        <f>'02 PS01 Pol'!G11</f>
        <v>0</v>
      </c>
      <c r="J129" s="136" t="str">
        <f>IF(I158=0,"",I129/I158*100)</f>
        <v/>
      </c>
    </row>
    <row r="130" spans="1:10" ht="25.5" customHeight="1" x14ac:dyDescent="0.2">
      <c r="A130" s="128"/>
      <c r="B130" s="133" t="s">
        <v>2892</v>
      </c>
      <c r="C130" s="308" t="s">
        <v>2893</v>
      </c>
      <c r="D130" s="309"/>
      <c r="E130" s="309"/>
      <c r="F130" s="138" t="s">
        <v>2721</v>
      </c>
      <c r="G130" s="139"/>
      <c r="H130" s="139"/>
      <c r="I130" s="139">
        <f>'01 D.1.4.04 Pol'!G33</f>
        <v>0</v>
      </c>
      <c r="J130" s="136" t="str">
        <f>IF(I158=0,"",I130/I158*100)</f>
        <v/>
      </c>
    </row>
    <row r="131" spans="1:10" ht="25.5" customHeight="1" x14ac:dyDescent="0.2">
      <c r="A131" s="128"/>
      <c r="B131" s="133" t="s">
        <v>2894</v>
      </c>
      <c r="C131" s="308" t="s">
        <v>2895</v>
      </c>
      <c r="D131" s="309"/>
      <c r="E131" s="309"/>
      <c r="F131" s="138" t="s">
        <v>2721</v>
      </c>
      <c r="G131" s="139"/>
      <c r="H131" s="139"/>
      <c r="I131" s="139">
        <f>'01 D.1.4.04 Pol'!G79</f>
        <v>0</v>
      </c>
      <c r="J131" s="136" t="str">
        <f>IF(I158=0,"",I131/I158*100)</f>
        <v/>
      </c>
    </row>
    <row r="132" spans="1:10" ht="25.5" customHeight="1" x14ac:dyDescent="0.2">
      <c r="A132" s="128"/>
      <c r="B132" s="133" t="s">
        <v>2896</v>
      </c>
      <c r="C132" s="308" t="s">
        <v>2897</v>
      </c>
      <c r="D132" s="309"/>
      <c r="E132" s="309"/>
      <c r="F132" s="138" t="s">
        <v>2721</v>
      </c>
      <c r="G132" s="139"/>
      <c r="H132" s="139"/>
      <c r="I132" s="139">
        <f>'01 D.1.1.04 Pol'!G1190</f>
        <v>0</v>
      </c>
      <c r="J132" s="136" t="str">
        <f>IF(I158=0,"",I132/I158*100)</f>
        <v/>
      </c>
    </row>
    <row r="133" spans="1:10" ht="25.5" customHeight="1" x14ac:dyDescent="0.2">
      <c r="A133" s="128"/>
      <c r="B133" s="133" t="s">
        <v>2898</v>
      </c>
      <c r="C133" s="308" t="s">
        <v>2899</v>
      </c>
      <c r="D133" s="309"/>
      <c r="E133" s="309"/>
      <c r="F133" s="138" t="s">
        <v>2721</v>
      </c>
      <c r="G133" s="139"/>
      <c r="H133" s="139"/>
      <c r="I133" s="139">
        <f>'01 D.1.1.04 Pol'!G1258</f>
        <v>0</v>
      </c>
      <c r="J133" s="136" t="str">
        <f>IF(I158=0,"",I133/I158*100)</f>
        <v/>
      </c>
    </row>
    <row r="134" spans="1:10" ht="25.5" customHeight="1" x14ac:dyDescent="0.2">
      <c r="A134" s="128"/>
      <c r="B134" s="133" t="s">
        <v>2900</v>
      </c>
      <c r="C134" s="308" t="s">
        <v>2901</v>
      </c>
      <c r="D134" s="309"/>
      <c r="E134" s="309"/>
      <c r="F134" s="138" t="s">
        <v>2721</v>
      </c>
      <c r="G134" s="139"/>
      <c r="H134" s="139"/>
      <c r="I134" s="139">
        <f>'01 D.1.1.04 Pol'!G1302</f>
        <v>0</v>
      </c>
      <c r="J134" s="136" t="str">
        <f>IF(I158=0,"",I134/I158*100)</f>
        <v/>
      </c>
    </row>
    <row r="135" spans="1:10" ht="25.5" customHeight="1" x14ac:dyDescent="0.2">
      <c r="A135" s="128"/>
      <c r="B135" s="133" t="s">
        <v>2902</v>
      </c>
      <c r="C135" s="308" t="s">
        <v>2903</v>
      </c>
      <c r="D135" s="309"/>
      <c r="E135" s="309"/>
      <c r="F135" s="138" t="s">
        <v>2721</v>
      </c>
      <c r="G135" s="139"/>
      <c r="H135" s="139"/>
      <c r="I135" s="139">
        <f>'01 D.1.1.04 Pol'!G1308</f>
        <v>0</v>
      </c>
      <c r="J135" s="136" t="str">
        <f>IF(I158=0,"",I135/I158*100)</f>
        <v/>
      </c>
    </row>
    <row r="136" spans="1:10" ht="25.5" customHeight="1" x14ac:dyDescent="0.2">
      <c r="A136" s="128"/>
      <c r="B136" s="133" t="s">
        <v>2904</v>
      </c>
      <c r="C136" s="308" t="s">
        <v>2905</v>
      </c>
      <c r="D136" s="309"/>
      <c r="E136" s="309"/>
      <c r="F136" s="138" t="s">
        <v>2721</v>
      </c>
      <c r="G136" s="139"/>
      <c r="H136" s="139"/>
      <c r="I136" s="139">
        <f>'01 D.1.1.04 Pol'!G1325</f>
        <v>0</v>
      </c>
      <c r="J136" s="136" t="str">
        <f>IF(I158=0,"",I136/I158*100)</f>
        <v/>
      </c>
    </row>
    <row r="137" spans="1:10" ht="25.5" customHeight="1" x14ac:dyDescent="0.2">
      <c r="A137" s="128"/>
      <c r="B137" s="133" t="s">
        <v>2906</v>
      </c>
      <c r="C137" s="308" t="s">
        <v>2907</v>
      </c>
      <c r="D137" s="309"/>
      <c r="E137" s="309"/>
      <c r="F137" s="138" t="s">
        <v>2721</v>
      </c>
      <c r="G137" s="139"/>
      <c r="H137" s="139"/>
      <c r="I137" s="139">
        <f>'01 D.1.1.04 Pol'!G1334</f>
        <v>0</v>
      </c>
      <c r="J137" s="136" t="str">
        <f>IF(I158=0,"",I137/I158*100)</f>
        <v/>
      </c>
    </row>
    <row r="138" spans="1:10" ht="25.5" customHeight="1" x14ac:dyDescent="0.2">
      <c r="A138" s="128"/>
      <c r="B138" s="133" t="s">
        <v>2908</v>
      </c>
      <c r="C138" s="308" t="s">
        <v>2909</v>
      </c>
      <c r="D138" s="309"/>
      <c r="E138" s="309"/>
      <c r="F138" s="138" t="s">
        <v>2721</v>
      </c>
      <c r="G138" s="139"/>
      <c r="H138" s="139"/>
      <c r="I138" s="139">
        <f>'01 D.1.1.04 Pol'!G1346</f>
        <v>0</v>
      </c>
      <c r="J138" s="136" t="str">
        <f>IF(I158=0,"",I138/I158*100)</f>
        <v/>
      </c>
    </row>
    <row r="139" spans="1:10" ht="25.5" customHeight="1" x14ac:dyDescent="0.2">
      <c r="A139" s="128"/>
      <c r="B139" s="133" t="s">
        <v>2910</v>
      </c>
      <c r="C139" s="308" t="s">
        <v>2911</v>
      </c>
      <c r="D139" s="309"/>
      <c r="E139" s="309"/>
      <c r="F139" s="138" t="s">
        <v>2721</v>
      </c>
      <c r="G139" s="139"/>
      <c r="H139" s="139"/>
      <c r="I139" s="139">
        <f>'01 D.1.1.04 Pol'!G1367+'01 D.1.4.01 Pol'!G266+'01 D.1.4.02 Pol'!G50</f>
        <v>0</v>
      </c>
      <c r="J139" s="136" t="str">
        <f>IF(I158=0,"",I139/I158*100)</f>
        <v/>
      </c>
    </row>
    <row r="140" spans="1:10" ht="25.5" customHeight="1" x14ac:dyDescent="0.2">
      <c r="A140" s="128"/>
      <c r="B140" s="133" t="s">
        <v>2912</v>
      </c>
      <c r="C140" s="308" t="s">
        <v>2913</v>
      </c>
      <c r="D140" s="309"/>
      <c r="E140" s="309"/>
      <c r="F140" s="138" t="s">
        <v>2721</v>
      </c>
      <c r="G140" s="139"/>
      <c r="H140" s="139"/>
      <c r="I140" s="139">
        <f>'01 D.1.1.04 Pol'!G1423</f>
        <v>0</v>
      </c>
      <c r="J140" s="136" t="str">
        <f>IF(I158=0,"",I140/I158*100)</f>
        <v/>
      </c>
    </row>
    <row r="141" spans="1:10" ht="25.5" customHeight="1" x14ac:dyDescent="0.2">
      <c r="A141" s="128"/>
      <c r="B141" s="133" t="s">
        <v>2914</v>
      </c>
      <c r="C141" s="308" t="s">
        <v>2915</v>
      </c>
      <c r="D141" s="309"/>
      <c r="E141" s="309"/>
      <c r="F141" s="138" t="s">
        <v>2721</v>
      </c>
      <c r="G141" s="139"/>
      <c r="H141" s="139"/>
      <c r="I141" s="139">
        <f>'01 D.1.1.04 Pol'!G1451</f>
        <v>0</v>
      </c>
      <c r="J141" s="136" t="str">
        <f>IF(I158=0,"",I141/I158*100)</f>
        <v/>
      </c>
    </row>
    <row r="142" spans="1:10" ht="25.5" customHeight="1" x14ac:dyDescent="0.2">
      <c r="A142" s="128"/>
      <c r="B142" s="133" t="s">
        <v>2916</v>
      </c>
      <c r="C142" s="308" t="s">
        <v>2917</v>
      </c>
      <c r="D142" s="309"/>
      <c r="E142" s="309"/>
      <c r="F142" s="138" t="s">
        <v>2721</v>
      </c>
      <c r="G142" s="139"/>
      <c r="H142" s="139"/>
      <c r="I142" s="139">
        <f>'01 D.1.1.04 Pol'!G1463</f>
        <v>0</v>
      </c>
      <c r="J142" s="136" t="str">
        <f>IF(I158=0,"",I142/I158*100)</f>
        <v/>
      </c>
    </row>
    <row r="143" spans="1:10" ht="25.5" customHeight="1" x14ac:dyDescent="0.2">
      <c r="A143" s="128"/>
      <c r="B143" s="133" t="s">
        <v>2918</v>
      </c>
      <c r="C143" s="308" t="s">
        <v>2919</v>
      </c>
      <c r="D143" s="309"/>
      <c r="E143" s="309"/>
      <c r="F143" s="138" t="s">
        <v>2721</v>
      </c>
      <c r="G143" s="139"/>
      <c r="H143" s="139"/>
      <c r="I143" s="139">
        <f>'01 D.1.1.04 Pol'!G1473</f>
        <v>0</v>
      </c>
      <c r="J143" s="136" t="str">
        <f>IF(I158=0,"",I143/I158*100)</f>
        <v/>
      </c>
    </row>
    <row r="144" spans="1:10" ht="25.5" customHeight="1" x14ac:dyDescent="0.2">
      <c r="A144" s="128"/>
      <c r="B144" s="133" t="s">
        <v>2920</v>
      </c>
      <c r="C144" s="308" t="s">
        <v>2921</v>
      </c>
      <c r="D144" s="309"/>
      <c r="E144" s="309"/>
      <c r="F144" s="138" t="s">
        <v>2721</v>
      </c>
      <c r="G144" s="139"/>
      <c r="H144" s="139"/>
      <c r="I144" s="139">
        <f>'01 D.1.1.04 Pol'!G1492+'01 D.1.4.02 Pol'!G55</f>
        <v>0</v>
      </c>
      <c r="J144" s="136" t="str">
        <f>IF(I158=0,"",I144/I158*100)</f>
        <v/>
      </c>
    </row>
    <row r="145" spans="1:10" ht="25.5" customHeight="1" x14ac:dyDescent="0.2">
      <c r="A145" s="128"/>
      <c r="B145" s="133" t="s">
        <v>2922</v>
      </c>
      <c r="C145" s="308" t="s">
        <v>2923</v>
      </c>
      <c r="D145" s="309"/>
      <c r="E145" s="309"/>
      <c r="F145" s="138" t="s">
        <v>2721</v>
      </c>
      <c r="G145" s="139"/>
      <c r="H145" s="139"/>
      <c r="I145" s="139">
        <f>'01 D.1.1.04 Pol'!G1500</f>
        <v>0</v>
      </c>
      <c r="J145" s="136" t="str">
        <f>IF(I158=0,"",I145/I158*100)</f>
        <v/>
      </c>
    </row>
    <row r="146" spans="1:10" ht="25.5" customHeight="1" x14ac:dyDescent="0.2">
      <c r="A146" s="128"/>
      <c r="B146" s="133" t="s">
        <v>2924</v>
      </c>
      <c r="C146" s="308" t="s">
        <v>2925</v>
      </c>
      <c r="D146" s="309"/>
      <c r="E146" s="309"/>
      <c r="F146" s="138" t="s">
        <v>2721</v>
      </c>
      <c r="G146" s="139"/>
      <c r="H146" s="139"/>
      <c r="I146" s="139">
        <f>'01 D.1.1.04 Pol'!G1536</f>
        <v>0</v>
      </c>
      <c r="J146" s="136" t="str">
        <f>IF(I158=0,"",I146/I158*100)</f>
        <v/>
      </c>
    </row>
    <row r="147" spans="1:10" ht="25.5" customHeight="1" x14ac:dyDescent="0.2">
      <c r="A147" s="128"/>
      <c r="B147" s="133" t="s">
        <v>2926</v>
      </c>
      <c r="C147" s="308" t="s">
        <v>2927</v>
      </c>
      <c r="D147" s="309"/>
      <c r="E147" s="309"/>
      <c r="F147" s="138" t="s">
        <v>2721</v>
      </c>
      <c r="G147" s="139"/>
      <c r="H147" s="139"/>
      <c r="I147" s="139">
        <f>'01 D.1.1.04 Pol'!G1547</f>
        <v>0</v>
      </c>
      <c r="J147" s="136" t="str">
        <f>IF(I158=0,"",I147/I158*100)</f>
        <v/>
      </c>
    </row>
    <row r="148" spans="1:10" ht="25.5" customHeight="1" x14ac:dyDescent="0.2">
      <c r="A148" s="128"/>
      <c r="B148" s="133" t="s">
        <v>2928</v>
      </c>
      <c r="C148" s="308" t="s">
        <v>2929</v>
      </c>
      <c r="D148" s="309"/>
      <c r="E148" s="309"/>
      <c r="F148" s="138" t="s">
        <v>2721</v>
      </c>
      <c r="G148" s="139"/>
      <c r="H148" s="139"/>
      <c r="I148" s="139">
        <f>'01 D.1.4.04 Pol'!G168</f>
        <v>0</v>
      </c>
      <c r="J148" s="136" t="str">
        <f>IF(I158=0,"",I148/I158*100)</f>
        <v/>
      </c>
    </row>
    <row r="149" spans="1:10" ht="25.5" customHeight="1" x14ac:dyDescent="0.2">
      <c r="A149" s="128"/>
      <c r="B149" s="133" t="s">
        <v>2928</v>
      </c>
      <c r="C149" s="308" t="s">
        <v>2930</v>
      </c>
      <c r="D149" s="309"/>
      <c r="E149" s="309"/>
      <c r="F149" s="138" t="s">
        <v>2721</v>
      </c>
      <c r="G149" s="139"/>
      <c r="H149" s="139"/>
      <c r="I149" s="139">
        <f>'01 D.1.1.04 Pol'!G1558</f>
        <v>0</v>
      </c>
      <c r="J149" s="136" t="str">
        <f>IF(I158=0,"",I149/I158*100)</f>
        <v/>
      </c>
    </row>
    <row r="150" spans="1:10" ht="25.5" customHeight="1" x14ac:dyDescent="0.2">
      <c r="A150" s="128"/>
      <c r="B150" s="133" t="s">
        <v>2931</v>
      </c>
      <c r="C150" s="308" t="s">
        <v>2932</v>
      </c>
      <c r="D150" s="309"/>
      <c r="E150" s="309"/>
      <c r="F150" s="138" t="s">
        <v>2722</v>
      </c>
      <c r="G150" s="139"/>
      <c r="H150" s="139"/>
      <c r="I150" s="139">
        <f>'01 D.1.4.07 Pol'!G20+'01 D.1.4.07 P1'!G8</f>
        <v>0</v>
      </c>
      <c r="J150" s="136" t="str">
        <f>IF(I158=0,"",I150/I158*100)</f>
        <v/>
      </c>
    </row>
    <row r="151" spans="1:10" ht="25.5" customHeight="1" x14ac:dyDescent="0.2">
      <c r="A151" s="128"/>
      <c r="B151" s="133" t="s">
        <v>2933</v>
      </c>
      <c r="C151" s="308" t="s">
        <v>2934</v>
      </c>
      <c r="D151" s="309"/>
      <c r="E151" s="309"/>
      <c r="F151" s="138" t="s">
        <v>2722</v>
      </c>
      <c r="G151" s="139"/>
      <c r="H151" s="139"/>
      <c r="I151" s="139">
        <f>'01 D.1.4.07 Pol'!G178</f>
        <v>0</v>
      </c>
      <c r="J151" s="136" t="str">
        <f>IF(I158=0,"",I151/I158*100)</f>
        <v/>
      </c>
    </row>
    <row r="152" spans="1:10" ht="25.5" customHeight="1" x14ac:dyDescent="0.2">
      <c r="A152" s="128"/>
      <c r="B152" s="133" t="s">
        <v>2935</v>
      </c>
      <c r="C152" s="308" t="s">
        <v>2936</v>
      </c>
      <c r="D152" s="309"/>
      <c r="E152" s="309"/>
      <c r="F152" s="138" t="s">
        <v>2722</v>
      </c>
      <c r="G152" s="139"/>
      <c r="H152" s="139"/>
      <c r="I152" s="139">
        <f>'02 PS01 Pol'!G17</f>
        <v>0</v>
      </c>
      <c r="J152" s="136" t="str">
        <f>IF(I158=0,"",I152/I158*100)</f>
        <v/>
      </c>
    </row>
    <row r="153" spans="1:10" ht="25.5" customHeight="1" x14ac:dyDescent="0.2">
      <c r="A153" s="128"/>
      <c r="B153" s="133" t="s">
        <v>2937</v>
      </c>
      <c r="C153" s="308" t="s">
        <v>2938</v>
      </c>
      <c r="D153" s="309"/>
      <c r="E153" s="309"/>
      <c r="F153" s="138" t="s">
        <v>2722</v>
      </c>
      <c r="G153" s="139"/>
      <c r="H153" s="139"/>
      <c r="I153" s="139">
        <f>'02 PS01 Pol'!G8+'02 PS01 Pol'!G14</f>
        <v>0</v>
      </c>
      <c r="J153" s="136" t="str">
        <f>IF(I158=0,"",I153/I158*100)</f>
        <v/>
      </c>
    </row>
    <row r="154" spans="1:10" ht="25.5" customHeight="1" x14ac:dyDescent="0.2">
      <c r="A154" s="128"/>
      <c r="B154" s="133" t="s">
        <v>2939</v>
      </c>
      <c r="C154" s="308" t="s">
        <v>2940</v>
      </c>
      <c r="D154" s="309"/>
      <c r="E154" s="309"/>
      <c r="F154" s="138" t="s">
        <v>2722</v>
      </c>
      <c r="G154" s="139"/>
      <c r="H154" s="139"/>
      <c r="I154" s="139">
        <f>'01 D.1.4.10 Pol'!G8</f>
        <v>0</v>
      </c>
      <c r="J154" s="136" t="str">
        <f>IF(I158=0,"",I154/I158*100)</f>
        <v/>
      </c>
    </row>
    <row r="155" spans="1:10" ht="25.5" customHeight="1" x14ac:dyDescent="0.2">
      <c r="A155" s="128"/>
      <c r="B155" s="133" t="s">
        <v>2941</v>
      </c>
      <c r="C155" s="308" t="s">
        <v>2942</v>
      </c>
      <c r="D155" s="309"/>
      <c r="E155" s="309"/>
      <c r="F155" s="138" t="s">
        <v>2943</v>
      </c>
      <c r="G155" s="139"/>
      <c r="H155" s="139"/>
      <c r="I155" s="139">
        <f>'01 D.1.1.04 Pol'!G1562</f>
        <v>0</v>
      </c>
      <c r="J155" s="136" t="str">
        <f>IF(I158=0,"",I155/I158*100)</f>
        <v/>
      </c>
    </row>
    <row r="156" spans="1:10" ht="25.5" customHeight="1" x14ac:dyDescent="0.2">
      <c r="A156" s="128"/>
      <c r="B156" s="133" t="s">
        <v>2944</v>
      </c>
      <c r="C156" s="308" t="s">
        <v>2723</v>
      </c>
      <c r="D156" s="309"/>
      <c r="E156" s="309"/>
      <c r="F156" s="138" t="s">
        <v>2944</v>
      </c>
      <c r="G156" s="139"/>
      <c r="H156" s="139"/>
      <c r="I156" s="139">
        <f>'01 D.1.4.01 Pol'!G275+'01 D.1.4.01 P1'!G102+'01 D.1.4.02 Pol'!G58+'01 D.1.4.07 Pol'!G181+'01 D.1.4.10 Pol'!G18</f>
        <v>0</v>
      </c>
      <c r="J156" s="136" t="str">
        <f>IF(I158=0,"",I156/I158*100)</f>
        <v/>
      </c>
    </row>
    <row r="157" spans="1:10" ht="25.5" customHeight="1" x14ac:dyDescent="0.2">
      <c r="A157" s="128"/>
      <c r="B157" s="133" t="s">
        <v>2945</v>
      </c>
      <c r="C157" s="308" t="s">
        <v>2946</v>
      </c>
      <c r="D157" s="309"/>
      <c r="E157" s="309"/>
      <c r="F157" s="138" t="s">
        <v>2945</v>
      </c>
      <c r="G157" s="139"/>
      <c r="H157" s="139"/>
      <c r="I157" s="139">
        <f>'01 D.1.4.03 Pol'!G165</f>
        <v>0</v>
      </c>
      <c r="J157" s="136" t="str">
        <f>IF(I158=0,"",I157/I158*100)</f>
        <v/>
      </c>
    </row>
    <row r="158" spans="1:10" ht="25.5" customHeight="1" x14ac:dyDescent="0.2">
      <c r="A158" s="129"/>
      <c r="B158" s="134" t="s">
        <v>2697</v>
      </c>
      <c r="C158" s="134"/>
      <c r="D158" s="135"/>
      <c r="E158" s="135"/>
      <c r="F158" s="140"/>
      <c r="G158" s="141"/>
      <c r="H158" s="141"/>
      <c r="I158" s="141">
        <f>SUM(I62:I157)</f>
        <v>0</v>
      </c>
      <c r="J158" s="137">
        <f>SUM(J62:J157)</f>
        <v>0</v>
      </c>
    </row>
    <row r="159" spans="1:10" x14ac:dyDescent="0.2">
      <c r="F159" s="89"/>
      <c r="G159" s="88"/>
      <c r="H159" s="89"/>
      <c r="I159" s="88"/>
      <c r="J159" s="90"/>
    </row>
    <row r="160" spans="1:10" x14ac:dyDescent="0.2">
      <c r="F160" s="89"/>
      <c r="G160" s="88"/>
      <c r="H160" s="89"/>
      <c r="I160" s="88"/>
      <c r="J160" s="90"/>
    </row>
    <row r="161" spans="6:10" x14ac:dyDescent="0.2">
      <c r="F161" s="89"/>
      <c r="G161" s="88"/>
      <c r="H161" s="89"/>
      <c r="I161" s="88"/>
      <c r="J161" s="90"/>
    </row>
  </sheetData>
  <sheetProtection password="E5D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1">
    <mergeCell ref="C157:E157"/>
    <mergeCell ref="C151:E151"/>
    <mergeCell ref="C152:E152"/>
    <mergeCell ref="C153:E153"/>
    <mergeCell ref="C154:E154"/>
    <mergeCell ref="C155:E155"/>
    <mergeCell ref="C150:E150"/>
    <mergeCell ref="C146:E146"/>
    <mergeCell ref="C147:E147"/>
    <mergeCell ref="C148:E148"/>
    <mergeCell ref="C149:E149"/>
    <mergeCell ref="C156:E156"/>
    <mergeCell ref="C145:E14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35:E13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25:E12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15:E11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05:E10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95:E9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85:E85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74:E7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64:E64"/>
    <mergeCell ref="C49:E49"/>
    <mergeCell ref="C50:E50"/>
    <mergeCell ref="C51:E51"/>
    <mergeCell ref="C52:E52"/>
    <mergeCell ref="C53:E53"/>
    <mergeCell ref="C54:E54"/>
    <mergeCell ref="B55:E55"/>
    <mergeCell ref="C62:E62"/>
    <mergeCell ref="C63:E63"/>
    <mergeCell ref="C48:E48"/>
    <mergeCell ref="C39:E39"/>
    <mergeCell ref="C40:E40"/>
    <mergeCell ref="C41:E41"/>
    <mergeCell ref="C42:E42"/>
    <mergeCell ref="C43:E43"/>
    <mergeCell ref="C44:E44"/>
    <mergeCell ref="C45:E45"/>
    <mergeCell ref="C46:E46"/>
    <mergeCell ref="B1:J1"/>
    <mergeCell ref="G26:I26"/>
    <mergeCell ref="G27:I27"/>
    <mergeCell ref="G18:H18"/>
    <mergeCell ref="I17:J17"/>
    <mergeCell ref="I18:J18"/>
    <mergeCell ref="E18:F18"/>
    <mergeCell ref="E2:J2"/>
    <mergeCell ref="C47:E47"/>
    <mergeCell ref="E17:F17"/>
    <mergeCell ref="D12:G12"/>
    <mergeCell ref="E4:J4"/>
    <mergeCell ref="G16:H16"/>
    <mergeCell ref="G17:H17"/>
    <mergeCell ref="E16:F16"/>
    <mergeCell ref="E13:G13"/>
    <mergeCell ref="D11:G11"/>
    <mergeCell ref="G15:H15"/>
    <mergeCell ref="E3:J3"/>
    <mergeCell ref="E15:F15"/>
    <mergeCell ref="G25:I25"/>
    <mergeCell ref="I19:J19"/>
    <mergeCell ref="G28:I28"/>
    <mergeCell ref="D34:E34"/>
    <mergeCell ref="G34:I34"/>
    <mergeCell ref="E21:F21"/>
    <mergeCell ref="G21:H21"/>
    <mergeCell ref="I15:J15"/>
    <mergeCell ref="I16:J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15" t="s">
        <v>2702</v>
      </c>
      <c r="B1" s="315"/>
      <c r="C1" s="316"/>
      <c r="D1" s="315"/>
      <c r="E1" s="315"/>
      <c r="F1" s="315"/>
      <c r="G1" s="315"/>
    </row>
    <row r="2" spans="1:7" ht="24.95" customHeight="1" x14ac:dyDescent="0.2">
      <c r="A2" s="76" t="s">
        <v>2703</v>
      </c>
      <c r="B2" s="75"/>
      <c r="C2" s="317"/>
      <c r="D2" s="317"/>
      <c r="E2" s="317"/>
      <c r="F2" s="317"/>
      <c r="G2" s="318"/>
    </row>
    <row r="3" spans="1:7" ht="24.95" customHeight="1" x14ac:dyDescent="0.2">
      <c r="A3" s="76" t="s">
        <v>2704</v>
      </c>
      <c r="B3" s="75"/>
      <c r="C3" s="317"/>
      <c r="D3" s="317"/>
      <c r="E3" s="317"/>
      <c r="F3" s="317"/>
      <c r="G3" s="318"/>
    </row>
    <row r="4" spans="1:7" ht="24.95" customHeight="1" x14ac:dyDescent="0.2">
      <c r="A4" s="76" t="s">
        <v>2705</v>
      </c>
      <c r="B4" s="75"/>
      <c r="C4" s="317"/>
      <c r="D4" s="317"/>
      <c r="E4" s="317"/>
      <c r="F4" s="317"/>
      <c r="G4" s="318"/>
    </row>
    <row r="5" spans="1:7" x14ac:dyDescent="0.2">
      <c r="B5" s="6"/>
      <c r="C5" s="7"/>
      <c r="D5" s="8"/>
    </row>
  </sheetData>
  <sheetProtection password="E5D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30"/>
  <sheetViews>
    <sheetView zoomScale="115" zoomScaleNormal="115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2743</v>
      </c>
      <c r="C4" s="327" t="s">
        <v>2744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334</v>
      </c>
      <c r="C8" s="188" t="s">
        <v>335</v>
      </c>
      <c r="D8" s="169"/>
      <c r="E8" s="170"/>
      <c r="F8" s="171"/>
      <c r="G8" s="171">
        <f>SUMIF(AG9:AG37,"&lt;&gt;NOR",G9:G37)</f>
        <v>0</v>
      </c>
      <c r="H8" s="171"/>
      <c r="I8" s="171">
        <f>SUM(I9:I37)</f>
        <v>0</v>
      </c>
      <c r="J8" s="171"/>
      <c r="K8" s="171">
        <f>SUM(K9:K37)</f>
        <v>0</v>
      </c>
      <c r="L8" s="171"/>
      <c r="M8" s="171">
        <f>SUM(M9:M37)</f>
        <v>0</v>
      </c>
      <c r="N8" s="171"/>
      <c r="O8" s="171">
        <f>SUM(O9:O37)</f>
        <v>0</v>
      </c>
      <c r="P8" s="171"/>
      <c r="Q8" s="171">
        <f>SUM(Q9:Q37)</f>
        <v>0</v>
      </c>
      <c r="R8" s="171"/>
      <c r="S8" s="171"/>
      <c r="T8" s="172"/>
      <c r="U8" s="166"/>
      <c r="V8" s="166">
        <f>SUM(V9:V37)</f>
        <v>0</v>
      </c>
      <c r="W8" s="166"/>
      <c r="AG8" t="s">
        <v>2972</v>
      </c>
    </row>
    <row r="9" spans="1:60" outlineLevel="1" x14ac:dyDescent="0.2">
      <c r="A9" s="197">
        <v>0</v>
      </c>
      <c r="B9" s="198" t="s">
        <v>222</v>
      </c>
      <c r="C9" s="199" t="s">
        <v>336</v>
      </c>
      <c r="D9" s="175"/>
      <c r="E9" s="176"/>
      <c r="F9" s="177"/>
      <c r="G9" s="178"/>
      <c r="H9" s="177">
        <v>0</v>
      </c>
      <c r="I9" s="178">
        <f>ROUND(E9*H9,2)</f>
        <v>0</v>
      </c>
      <c r="J9" s="177">
        <v>0</v>
      </c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2976</v>
      </c>
      <c r="T9" s="179" t="s">
        <v>2977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2978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s="208" customFormat="1" ht="12.75" customHeight="1" x14ac:dyDescent="0.2">
      <c r="A10" s="200"/>
      <c r="B10" s="201"/>
      <c r="C10" s="321" t="s">
        <v>337</v>
      </c>
      <c r="D10" s="322"/>
      <c r="E10" s="202"/>
      <c r="F10" s="203"/>
      <c r="G10" s="204"/>
      <c r="H10" s="205"/>
      <c r="I10" s="205"/>
      <c r="J10" s="205"/>
      <c r="K10" s="205"/>
      <c r="L10" s="205"/>
      <c r="M10" s="206" t="s">
        <v>337</v>
      </c>
      <c r="N10" s="205"/>
      <c r="O10" s="207"/>
      <c r="P10" s="205"/>
      <c r="Q10" s="205"/>
      <c r="R10" s="205"/>
      <c r="S10" s="205"/>
      <c r="T10" s="205"/>
      <c r="AG10" s="152" t="s">
        <v>2980</v>
      </c>
      <c r="AH10" s="152">
        <v>0</v>
      </c>
    </row>
    <row r="11" spans="1:60" s="208" customFormat="1" ht="12.75" customHeight="1" x14ac:dyDescent="0.2">
      <c r="A11" s="200"/>
      <c r="B11" s="201"/>
      <c r="C11" s="321" t="s">
        <v>338</v>
      </c>
      <c r="D11" s="322"/>
      <c r="E11" s="202"/>
      <c r="F11" s="203"/>
      <c r="G11" s="204"/>
      <c r="H11" s="205"/>
      <c r="I11" s="205"/>
      <c r="J11" s="205"/>
      <c r="K11" s="205"/>
      <c r="L11" s="205"/>
      <c r="M11" s="206" t="s">
        <v>338</v>
      </c>
      <c r="N11" s="205"/>
      <c r="O11" s="207"/>
      <c r="P11" s="205"/>
      <c r="Q11" s="205"/>
      <c r="R11" s="205"/>
      <c r="S11" s="205"/>
      <c r="T11" s="205"/>
      <c r="AG11" s="152" t="s">
        <v>2980</v>
      </c>
      <c r="AH11" s="152">
        <v>0</v>
      </c>
    </row>
    <row r="12" spans="1:60" s="208" customFormat="1" ht="12.75" customHeight="1" x14ac:dyDescent="0.2">
      <c r="A12" s="200"/>
      <c r="B12" s="201"/>
      <c r="C12" s="321" t="s">
        <v>339</v>
      </c>
      <c r="D12" s="322"/>
      <c r="E12" s="202"/>
      <c r="F12" s="203"/>
      <c r="G12" s="204"/>
      <c r="H12" s="205"/>
      <c r="I12" s="205"/>
      <c r="J12" s="205"/>
      <c r="K12" s="205"/>
      <c r="L12" s="205"/>
      <c r="M12" s="206" t="s">
        <v>339</v>
      </c>
      <c r="N12" s="205"/>
      <c r="O12" s="207"/>
      <c r="P12" s="205"/>
      <c r="Q12" s="205"/>
      <c r="R12" s="205"/>
      <c r="S12" s="205"/>
      <c r="T12" s="205"/>
      <c r="AG12" s="152" t="s">
        <v>2980</v>
      </c>
      <c r="AH12" s="152">
        <v>0</v>
      </c>
    </row>
    <row r="13" spans="1:60" s="208" customFormat="1" ht="12.75" customHeight="1" x14ac:dyDescent="0.2">
      <c r="A13" s="200"/>
      <c r="B13" s="201"/>
      <c r="C13" s="321" t="s">
        <v>340</v>
      </c>
      <c r="D13" s="322"/>
      <c r="E13" s="202"/>
      <c r="F13" s="203"/>
      <c r="G13" s="204"/>
      <c r="H13" s="205"/>
      <c r="I13" s="205"/>
      <c r="J13" s="205"/>
      <c r="K13" s="205"/>
      <c r="L13" s="205"/>
      <c r="M13" s="206" t="s">
        <v>340</v>
      </c>
      <c r="N13" s="205"/>
      <c r="O13" s="207"/>
      <c r="P13" s="205"/>
      <c r="Q13" s="205"/>
      <c r="R13" s="205"/>
      <c r="S13" s="205"/>
      <c r="T13" s="205"/>
      <c r="AG13" s="152" t="s">
        <v>2980</v>
      </c>
      <c r="AH13" s="152">
        <v>0</v>
      </c>
    </row>
    <row r="14" spans="1:60" s="208" customFormat="1" ht="12.75" customHeight="1" x14ac:dyDescent="0.2">
      <c r="A14" s="200"/>
      <c r="B14" s="201"/>
      <c r="C14" s="321" t="s">
        <v>341</v>
      </c>
      <c r="D14" s="322"/>
      <c r="E14" s="202"/>
      <c r="F14" s="203"/>
      <c r="G14" s="204"/>
      <c r="H14" s="205"/>
      <c r="I14" s="205"/>
      <c r="J14" s="205"/>
      <c r="K14" s="205"/>
      <c r="L14" s="205"/>
      <c r="M14" s="206" t="s">
        <v>341</v>
      </c>
      <c r="N14" s="205"/>
      <c r="O14" s="207"/>
      <c r="P14" s="205"/>
      <c r="Q14" s="205"/>
      <c r="R14" s="205"/>
      <c r="S14" s="205"/>
      <c r="T14" s="205"/>
      <c r="AG14" s="152" t="s">
        <v>2980</v>
      </c>
      <c r="AH14" s="152">
        <v>0</v>
      </c>
    </row>
    <row r="15" spans="1:60" s="208" customFormat="1" ht="12.75" customHeight="1" x14ac:dyDescent="0.2">
      <c r="A15" s="200"/>
      <c r="B15" s="201"/>
      <c r="C15" s="321" t="s">
        <v>342</v>
      </c>
      <c r="D15" s="322"/>
      <c r="E15" s="202"/>
      <c r="F15" s="203"/>
      <c r="G15" s="204"/>
      <c r="H15" s="205"/>
      <c r="I15" s="205"/>
      <c r="J15" s="205"/>
      <c r="K15" s="205"/>
      <c r="L15" s="205"/>
      <c r="M15" s="206" t="s">
        <v>342</v>
      </c>
      <c r="N15" s="205"/>
      <c r="O15" s="207"/>
      <c r="P15" s="205"/>
      <c r="Q15" s="205"/>
      <c r="R15" s="205"/>
      <c r="S15" s="205"/>
      <c r="T15" s="205"/>
      <c r="AG15" s="152" t="s">
        <v>2980</v>
      </c>
      <c r="AH15" s="152">
        <v>0</v>
      </c>
    </row>
    <row r="16" spans="1:60" s="208" customFormat="1" ht="12.75" customHeight="1" x14ac:dyDescent="0.2">
      <c r="A16" s="200"/>
      <c r="B16" s="201"/>
      <c r="C16" s="321" t="s">
        <v>343</v>
      </c>
      <c r="D16" s="322"/>
      <c r="E16" s="202"/>
      <c r="F16" s="203"/>
      <c r="G16" s="204"/>
      <c r="H16" s="205"/>
      <c r="I16" s="205"/>
      <c r="J16" s="205"/>
      <c r="K16" s="205"/>
      <c r="L16" s="205"/>
      <c r="M16" s="206" t="s">
        <v>343</v>
      </c>
      <c r="N16" s="205"/>
      <c r="O16" s="207"/>
      <c r="P16" s="205"/>
      <c r="Q16" s="205"/>
      <c r="R16" s="205"/>
      <c r="S16" s="205"/>
      <c r="T16" s="205"/>
      <c r="AG16" s="152" t="s">
        <v>2980</v>
      </c>
      <c r="AH16" s="152">
        <v>0</v>
      </c>
    </row>
    <row r="17" spans="1:34" s="208" customFormat="1" ht="12.75" customHeight="1" x14ac:dyDescent="0.2">
      <c r="A17" s="200"/>
      <c r="B17" s="201"/>
      <c r="C17" s="321" t="s">
        <v>344</v>
      </c>
      <c r="D17" s="322"/>
      <c r="E17" s="202"/>
      <c r="F17" s="203"/>
      <c r="G17" s="204"/>
      <c r="H17" s="205"/>
      <c r="I17" s="205"/>
      <c r="J17" s="205"/>
      <c r="K17" s="205"/>
      <c r="L17" s="205"/>
      <c r="M17" s="206" t="s">
        <v>344</v>
      </c>
      <c r="N17" s="205"/>
      <c r="O17" s="207"/>
      <c r="P17" s="205"/>
      <c r="Q17" s="205"/>
      <c r="R17" s="205"/>
      <c r="S17" s="205"/>
      <c r="T17" s="205"/>
      <c r="AG17" s="152" t="s">
        <v>2980</v>
      </c>
      <c r="AH17" s="152">
        <v>0</v>
      </c>
    </row>
    <row r="18" spans="1:34" s="208" customFormat="1" ht="12.75" customHeight="1" x14ac:dyDescent="0.2">
      <c r="A18" s="200"/>
      <c r="B18" s="201"/>
      <c r="C18" s="321" t="s">
        <v>345</v>
      </c>
      <c r="D18" s="322"/>
      <c r="E18" s="202"/>
      <c r="F18" s="203"/>
      <c r="G18" s="204"/>
      <c r="H18" s="205"/>
      <c r="I18" s="205"/>
      <c r="J18" s="205"/>
      <c r="K18" s="205"/>
      <c r="L18" s="205"/>
      <c r="M18" s="206" t="s">
        <v>345</v>
      </c>
      <c r="N18" s="205"/>
      <c r="O18" s="207"/>
      <c r="P18" s="205"/>
      <c r="Q18" s="205"/>
      <c r="R18" s="205"/>
      <c r="S18" s="205"/>
      <c r="T18" s="205"/>
      <c r="AG18" s="152" t="s">
        <v>2980</v>
      </c>
      <c r="AH18" s="152">
        <v>0</v>
      </c>
    </row>
    <row r="19" spans="1:34" s="208" customFormat="1" ht="12.75" customHeight="1" x14ac:dyDescent="0.2">
      <c r="A19" s="200"/>
      <c r="B19" s="201"/>
      <c r="C19" s="321" t="s">
        <v>346</v>
      </c>
      <c r="D19" s="322"/>
      <c r="E19" s="202"/>
      <c r="F19" s="203"/>
      <c r="G19" s="204"/>
      <c r="H19" s="205"/>
      <c r="I19" s="205"/>
      <c r="J19" s="205"/>
      <c r="K19" s="205"/>
      <c r="L19" s="205"/>
      <c r="M19" s="206" t="s">
        <v>346</v>
      </c>
      <c r="N19" s="205"/>
      <c r="O19" s="207"/>
      <c r="P19" s="205"/>
      <c r="Q19" s="205"/>
      <c r="R19" s="205"/>
      <c r="S19" s="205"/>
      <c r="T19" s="205"/>
      <c r="AG19" s="152" t="s">
        <v>2980</v>
      </c>
      <c r="AH19" s="152">
        <v>0</v>
      </c>
    </row>
    <row r="20" spans="1:34" s="208" customFormat="1" ht="12.75" customHeight="1" x14ac:dyDescent="0.2">
      <c r="A20" s="200"/>
      <c r="B20" s="201"/>
      <c r="C20" s="321" t="s">
        <v>347</v>
      </c>
      <c r="D20" s="322"/>
      <c r="E20" s="202"/>
      <c r="F20" s="203"/>
      <c r="G20" s="204"/>
      <c r="H20" s="205"/>
      <c r="I20" s="205"/>
      <c r="J20" s="205"/>
      <c r="K20" s="205"/>
      <c r="L20" s="205"/>
      <c r="M20" s="206" t="s">
        <v>347</v>
      </c>
      <c r="N20" s="205"/>
      <c r="O20" s="207"/>
      <c r="P20" s="205"/>
      <c r="Q20" s="205"/>
      <c r="R20" s="205"/>
      <c r="S20" s="205"/>
      <c r="T20" s="205"/>
      <c r="AG20" s="152" t="s">
        <v>2980</v>
      </c>
      <c r="AH20" s="152">
        <v>0</v>
      </c>
    </row>
    <row r="21" spans="1:34" s="208" customFormat="1" ht="12.75" customHeight="1" x14ac:dyDescent="0.2">
      <c r="A21" s="200"/>
      <c r="B21" s="201"/>
      <c r="C21" s="321" t="s">
        <v>348</v>
      </c>
      <c r="D21" s="322"/>
      <c r="E21" s="202"/>
      <c r="F21" s="203"/>
      <c r="G21" s="204"/>
      <c r="H21" s="205"/>
      <c r="I21" s="205"/>
      <c r="J21" s="205"/>
      <c r="K21" s="205"/>
      <c r="L21" s="205"/>
      <c r="M21" s="206" t="s">
        <v>348</v>
      </c>
      <c r="N21" s="205"/>
      <c r="O21" s="207"/>
      <c r="P21" s="205"/>
      <c r="Q21" s="205"/>
      <c r="R21" s="205"/>
      <c r="S21" s="205"/>
      <c r="T21" s="205"/>
      <c r="AG21" s="152" t="s">
        <v>2980</v>
      </c>
      <c r="AH21" s="152">
        <v>0</v>
      </c>
    </row>
    <row r="22" spans="1:34" s="208" customFormat="1" ht="12.75" customHeight="1" x14ac:dyDescent="0.2">
      <c r="A22" s="200"/>
      <c r="B22" s="201"/>
      <c r="C22" s="321" t="s">
        <v>349</v>
      </c>
      <c r="D22" s="322"/>
      <c r="E22" s="202"/>
      <c r="F22" s="203"/>
      <c r="G22" s="204"/>
      <c r="H22" s="205"/>
      <c r="I22" s="205"/>
      <c r="J22" s="205"/>
      <c r="K22" s="205"/>
      <c r="L22" s="205"/>
      <c r="M22" s="206" t="s">
        <v>349</v>
      </c>
      <c r="N22" s="205"/>
      <c r="O22" s="207"/>
      <c r="P22" s="205"/>
      <c r="Q22" s="205"/>
      <c r="R22" s="205"/>
      <c r="S22" s="205"/>
      <c r="T22" s="205"/>
      <c r="AG22" s="152" t="s">
        <v>2980</v>
      </c>
      <c r="AH22" s="152">
        <v>0</v>
      </c>
    </row>
    <row r="23" spans="1:34" s="208" customFormat="1" ht="12.75" customHeight="1" x14ac:dyDescent="0.2">
      <c r="A23" s="200"/>
      <c r="B23" s="201"/>
      <c r="C23" s="321" t="s">
        <v>350</v>
      </c>
      <c r="D23" s="322"/>
      <c r="E23" s="202"/>
      <c r="F23" s="203"/>
      <c r="G23" s="204"/>
      <c r="H23" s="205"/>
      <c r="I23" s="205"/>
      <c r="J23" s="205"/>
      <c r="K23" s="205"/>
      <c r="L23" s="205"/>
      <c r="M23" s="206" t="s">
        <v>350</v>
      </c>
      <c r="N23" s="205"/>
      <c r="O23" s="207"/>
      <c r="P23" s="205"/>
      <c r="Q23" s="205"/>
      <c r="R23" s="205"/>
      <c r="S23" s="205"/>
      <c r="T23" s="205"/>
      <c r="AG23" s="152" t="s">
        <v>2980</v>
      </c>
      <c r="AH23" s="152">
        <v>0</v>
      </c>
    </row>
    <row r="24" spans="1:34" s="208" customFormat="1" ht="12.75" customHeight="1" x14ac:dyDescent="0.2">
      <c r="A24" s="200"/>
      <c r="B24" s="201"/>
      <c r="C24" s="321" t="s">
        <v>351</v>
      </c>
      <c r="D24" s="322"/>
      <c r="E24" s="202"/>
      <c r="F24" s="203"/>
      <c r="G24" s="204"/>
      <c r="H24" s="205"/>
      <c r="I24" s="205"/>
      <c r="J24" s="205"/>
      <c r="K24" s="205"/>
      <c r="L24" s="205"/>
      <c r="M24" s="206" t="s">
        <v>351</v>
      </c>
      <c r="N24" s="205"/>
      <c r="O24" s="207"/>
      <c r="P24" s="205"/>
      <c r="Q24" s="205"/>
      <c r="R24" s="205"/>
      <c r="S24" s="205"/>
      <c r="T24" s="205"/>
      <c r="AG24" s="152" t="s">
        <v>2980</v>
      </c>
      <c r="AH24" s="152">
        <v>0</v>
      </c>
    </row>
    <row r="25" spans="1:34" s="208" customFormat="1" ht="12.75" customHeight="1" x14ac:dyDescent="0.2">
      <c r="A25" s="200"/>
      <c r="B25" s="201"/>
      <c r="C25" s="321" t="s">
        <v>352</v>
      </c>
      <c r="D25" s="322"/>
      <c r="E25" s="202"/>
      <c r="F25" s="203"/>
      <c r="G25" s="204"/>
      <c r="H25" s="205"/>
      <c r="I25" s="205"/>
      <c r="J25" s="205"/>
      <c r="K25" s="205"/>
      <c r="L25" s="205"/>
      <c r="M25" s="206" t="s">
        <v>352</v>
      </c>
      <c r="N25" s="205"/>
      <c r="O25" s="207"/>
      <c r="P25" s="205"/>
      <c r="Q25" s="205"/>
      <c r="R25" s="205"/>
      <c r="S25" s="205"/>
      <c r="T25" s="205"/>
      <c r="AG25" s="152" t="s">
        <v>2980</v>
      </c>
      <c r="AH25" s="152">
        <v>0</v>
      </c>
    </row>
    <row r="26" spans="1:34" s="208" customFormat="1" ht="12.75" customHeight="1" x14ac:dyDescent="0.2">
      <c r="A26" s="200"/>
      <c r="B26" s="201"/>
      <c r="C26" s="321" t="s">
        <v>353</v>
      </c>
      <c r="D26" s="322"/>
      <c r="E26" s="202"/>
      <c r="F26" s="203"/>
      <c r="G26" s="204"/>
      <c r="H26" s="205"/>
      <c r="I26" s="205"/>
      <c r="J26" s="205"/>
      <c r="K26" s="205"/>
      <c r="L26" s="205"/>
      <c r="M26" s="206" t="s">
        <v>353</v>
      </c>
      <c r="N26" s="205"/>
      <c r="O26" s="207"/>
      <c r="P26" s="205"/>
      <c r="Q26" s="205"/>
      <c r="R26" s="205"/>
      <c r="S26" s="205"/>
      <c r="T26" s="205"/>
      <c r="AG26" s="152" t="s">
        <v>2980</v>
      </c>
      <c r="AH26" s="152">
        <v>0</v>
      </c>
    </row>
    <row r="27" spans="1:34" s="208" customFormat="1" ht="12.75" customHeight="1" x14ac:dyDescent="0.2">
      <c r="A27" s="200"/>
      <c r="B27" s="201"/>
      <c r="C27" s="321" t="s">
        <v>354</v>
      </c>
      <c r="D27" s="322"/>
      <c r="E27" s="202"/>
      <c r="F27" s="203"/>
      <c r="G27" s="204"/>
      <c r="H27" s="205"/>
      <c r="I27" s="205"/>
      <c r="J27" s="205"/>
      <c r="K27" s="205"/>
      <c r="L27" s="205"/>
      <c r="M27" s="206" t="s">
        <v>354</v>
      </c>
      <c r="N27" s="205"/>
      <c r="O27" s="207"/>
      <c r="P27" s="205"/>
      <c r="Q27" s="205"/>
      <c r="R27" s="205"/>
      <c r="S27" s="205"/>
      <c r="T27" s="205"/>
      <c r="AG27" s="152" t="s">
        <v>2980</v>
      </c>
      <c r="AH27" s="152">
        <v>0</v>
      </c>
    </row>
    <row r="28" spans="1:34" s="208" customFormat="1" ht="12.75" customHeight="1" x14ac:dyDescent="0.2">
      <c r="A28" s="200"/>
      <c r="B28" s="201"/>
      <c r="C28" s="321" t="s">
        <v>355</v>
      </c>
      <c r="D28" s="322"/>
      <c r="E28" s="202"/>
      <c r="F28" s="203"/>
      <c r="G28" s="204"/>
      <c r="H28" s="205"/>
      <c r="I28" s="205"/>
      <c r="J28" s="205"/>
      <c r="K28" s="205"/>
      <c r="L28" s="205"/>
      <c r="M28" s="206" t="s">
        <v>355</v>
      </c>
      <c r="N28" s="205"/>
      <c r="O28" s="207"/>
      <c r="P28" s="205"/>
      <c r="Q28" s="205"/>
      <c r="R28" s="205"/>
      <c r="S28" s="205"/>
      <c r="T28" s="205"/>
      <c r="AG28" s="152" t="s">
        <v>2980</v>
      </c>
      <c r="AH28" s="152">
        <v>0</v>
      </c>
    </row>
    <row r="29" spans="1:34" s="208" customFormat="1" ht="12.75" customHeight="1" x14ac:dyDescent="0.2">
      <c r="A29" s="200"/>
      <c r="B29" s="201"/>
      <c r="C29" s="321" t="s">
        <v>356</v>
      </c>
      <c r="D29" s="322"/>
      <c r="E29" s="202"/>
      <c r="F29" s="203"/>
      <c r="G29" s="204"/>
      <c r="H29" s="205"/>
      <c r="I29" s="205"/>
      <c r="J29" s="205"/>
      <c r="K29" s="205"/>
      <c r="L29" s="205"/>
      <c r="M29" s="206" t="s">
        <v>356</v>
      </c>
      <c r="N29" s="205"/>
      <c r="O29" s="207"/>
      <c r="P29" s="205"/>
      <c r="Q29" s="205"/>
      <c r="R29" s="205"/>
      <c r="S29" s="205"/>
      <c r="T29" s="205"/>
      <c r="AG29" s="152" t="s">
        <v>2980</v>
      </c>
      <c r="AH29" s="152">
        <v>0</v>
      </c>
    </row>
    <row r="30" spans="1:34" s="208" customFormat="1" ht="12.75" customHeight="1" x14ac:dyDescent="0.2">
      <c r="A30" s="200"/>
      <c r="B30" s="201"/>
      <c r="C30" s="321" t="s">
        <v>357</v>
      </c>
      <c r="D30" s="322"/>
      <c r="E30" s="202"/>
      <c r="F30" s="203"/>
      <c r="G30" s="204"/>
      <c r="H30" s="205"/>
      <c r="I30" s="205"/>
      <c r="J30" s="205"/>
      <c r="K30" s="205"/>
      <c r="L30" s="205"/>
      <c r="M30" s="206" t="s">
        <v>357</v>
      </c>
      <c r="N30" s="205"/>
      <c r="O30" s="207"/>
      <c r="P30" s="205"/>
      <c r="Q30" s="205"/>
      <c r="R30" s="205"/>
      <c r="S30" s="205"/>
      <c r="T30" s="205"/>
      <c r="AG30" s="152" t="s">
        <v>2980</v>
      </c>
      <c r="AH30" s="152">
        <v>0</v>
      </c>
    </row>
    <row r="31" spans="1:34" s="208" customFormat="1" ht="12.75" customHeight="1" x14ac:dyDescent="0.2">
      <c r="A31" s="200"/>
      <c r="B31" s="201"/>
      <c r="C31" s="321" t="s">
        <v>358</v>
      </c>
      <c r="D31" s="322"/>
      <c r="E31" s="202"/>
      <c r="F31" s="203"/>
      <c r="G31" s="204"/>
      <c r="H31" s="205"/>
      <c r="I31" s="205"/>
      <c r="J31" s="205"/>
      <c r="K31" s="205"/>
      <c r="L31" s="205"/>
      <c r="M31" s="206" t="s">
        <v>358</v>
      </c>
      <c r="N31" s="205"/>
      <c r="O31" s="207"/>
      <c r="P31" s="205"/>
      <c r="Q31" s="205"/>
      <c r="R31" s="205"/>
      <c r="S31" s="205"/>
      <c r="T31" s="205"/>
      <c r="AG31" s="152" t="s">
        <v>2980</v>
      </c>
      <c r="AH31" s="152">
        <v>0</v>
      </c>
    </row>
    <row r="32" spans="1:34" s="208" customFormat="1" ht="12.75" customHeight="1" x14ac:dyDescent="0.2">
      <c r="A32" s="200"/>
      <c r="B32" s="201"/>
      <c r="C32" s="321" t="s">
        <v>359</v>
      </c>
      <c r="D32" s="322"/>
      <c r="E32" s="202"/>
      <c r="F32" s="203"/>
      <c r="G32" s="204"/>
      <c r="H32" s="205"/>
      <c r="I32" s="205"/>
      <c r="J32" s="205"/>
      <c r="K32" s="205"/>
      <c r="L32" s="205"/>
      <c r="M32" s="206" t="s">
        <v>359</v>
      </c>
      <c r="N32" s="205"/>
      <c r="O32" s="207"/>
      <c r="P32" s="205"/>
      <c r="Q32" s="205"/>
      <c r="R32" s="205"/>
      <c r="S32" s="205"/>
      <c r="T32" s="205"/>
      <c r="AG32" s="152" t="s">
        <v>2980</v>
      </c>
      <c r="AH32" s="152">
        <v>0</v>
      </c>
    </row>
    <row r="33" spans="1:60" s="208" customFormat="1" ht="12.75" customHeight="1" x14ac:dyDescent="0.2">
      <c r="A33" s="200"/>
      <c r="B33" s="201"/>
      <c r="C33" s="321" t="s">
        <v>360</v>
      </c>
      <c r="D33" s="322"/>
      <c r="E33" s="202"/>
      <c r="F33" s="203"/>
      <c r="G33" s="204"/>
      <c r="H33" s="205"/>
      <c r="I33" s="205"/>
      <c r="J33" s="205"/>
      <c r="K33" s="205"/>
      <c r="L33" s="205"/>
      <c r="M33" s="206" t="s">
        <v>360</v>
      </c>
      <c r="N33" s="205"/>
      <c r="O33" s="207"/>
      <c r="P33" s="205"/>
      <c r="Q33" s="205"/>
      <c r="R33" s="205"/>
      <c r="S33" s="205"/>
      <c r="T33" s="205"/>
      <c r="AG33" s="152" t="s">
        <v>2980</v>
      </c>
      <c r="AH33" s="152">
        <v>0</v>
      </c>
    </row>
    <row r="34" spans="1:60" s="208" customFormat="1" ht="12.75" customHeight="1" x14ac:dyDescent="0.2">
      <c r="A34" s="200"/>
      <c r="B34" s="201"/>
      <c r="C34" s="321" t="s">
        <v>361</v>
      </c>
      <c r="D34" s="322"/>
      <c r="E34" s="202"/>
      <c r="F34" s="203"/>
      <c r="G34" s="204"/>
      <c r="H34" s="205"/>
      <c r="I34" s="205"/>
      <c r="J34" s="205"/>
      <c r="K34" s="205"/>
      <c r="L34" s="205"/>
      <c r="M34" s="206" t="s">
        <v>361</v>
      </c>
      <c r="N34" s="205"/>
      <c r="O34" s="207"/>
      <c r="P34" s="205"/>
      <c r="Q34" s="205"/>
      <c r="R34" s="205"/>
      <c r="S34" s="205"/>
      <c r="T34" s="205"/>
      <c r="AG34" s="152" t="s">
        <v>2980</v>
      </c>
      <c r="AH34" s="152">
        <v>0</v>
      </c>
    </row>
    <row r="35" spans="1:60" s="208" customFormat="1" ht="12.75" customHeight="1" x14ac:dyDescent="0.2">
      <c r="A35" s="200"/>
      <c r="B35" s="201"/>
      <c r="C35" s="321" t="s">
        <v>362</v>
      </c>
      <c r="D35" s="322"/>
      <c r="E35" s="202"/>
      <c r="F35" s="203"/>
      <c r="G35" s="204"/>
      <c r="H35" s="205"/>
      <c r="I35" s="205"/>
      <c r="J35" s="205"/>
      <c r="K35" s="205"/>
      <c r="L35" s="205"/>
      <c r="M35" s="206" t="s">
        <v>362</v>
      </c>
      <c r="N35" s="205"/>
      <c r="O35" s="207"/>
      <c r="P35" s="205"/>
      <c r="Q35" s="205"/>
      <c r="R35" s="205"/>
      <c r="S35" s="205"/>
      <c r="T35" s="205"/>
      <c r="AG35" s="152" t="s">
        <v>2980</v>
      </c>
      <c r="AH35" s="152">
        <v>0</v>
      </c>
    </row>
    <row r="36" spans="1:60" s="208" customFormat="1" ht="12.75" customHeight="1" x14ac:dyDescent="0.2">
      <c r="A36" s="200"/>
      <c r="B36" s="201"/>
      <c r="C36" s="321" t="s">
        <v>363</v>
      </c>
      <c r="D36" s="322"/>
      <c r="E36" s="202"/>
      <c r="F36" s="203"/>
      <c r="G36" s="204"/>
      <c r="H36" s="205"/>
      <c r="I36" s="205"/>
      <c r="J36" s="205"/>
      <c r="K36" s="205"/>
      <c r="L36" s="205"/>
      <c r="M36" s="206" t="s">
        <v>363</v>
      </c>
      <c r="N36" s="205"/>
      <c r="O36" s="207"/>
      <c r="P36" s="205"/>
      <c r="Q36" s="205"/>
      <c r="R36" s="205"/>
      <c r="S36" s="205"/>
      <c r="T36" s="205"/>
      <c r="AG36" s="152" t="s">
        <v>2980</v>
      </c>
      <c r="AH36" s="152">
        <v>0</v>
      </c>
    </row>
    <row r="37" spans="1:60" s="208" customFormat="1" ht="12.75" customHeight="1" x14ac:dyDescent="0.2">
      <c r="A37" s="209"/>
      <c r="B37" s="210"/>
      <c r="C37" s="319" t="s">
        <v>364</v>
      </c>
      <c r="D37" s="320"/>
      <c r="E37" s="211"/>
      <c r="F37" s="212"/>
      <c r="G37" s="213"/>
      <c r="H37" s="214"/>
      <c r="I37" s="214"/>
      <c r="J37" s="214"/>
      <c r="K37" s="214"/>
      <c r="L37" s="214"/>
      <c r="M37" s="215" t="s">
        <v>364</v>
      </c>
      <c r="N37" s="214"/>
      <c r="O37" s="216"/>
      <c r="P37" s="214"/>
      <c r="Q37" s="214"/>
      <c r="R37" s="214"/>
      <c r="S37" s="214"/>
      <c r="T37" s="214"/>
      <c r="AG37" s="152" t="s">
        <v>2980</v>
      </c>
      <c r="AH37" s="152">
        <v>0</v>
      </c>
    </row>
    <row r="38" spans="1:60" x14ac:dyDescent="0.2">
      <c r="A38" s="167" t="s">
        <v>2971</v>
      </c>
      <c r="B38" s="168" t="s">
        <v>2740</v>
      </c>
      <c r="C38" s="188" t="s">
        <v>2801</v>
      </c>
      <c r="D38" s="169"/>
      <c r="E38" s="170"/>
      <c r="F38" s="171"/>
      <c r="G38" s="171">
        <f>SUMIF(AG39:AG76,"&lt;&gt;NOR",G39:G76)</f>
        <v>0</v>
      </c>
      <c r="H38" s="171"/>
      <c r="I38" s="171">
        <f>SUM(I39:I76)</f>
        <v>0</v>
      </c>
      <c r="J38" s="171"/>
      <c r="K38" s="171">
        <f>SUM(K39:K76)</f>
        <v>0</v>
      </c>
      <c r="L38" s="171"/>
      <c r="M38" s="171">
        <f>SUM(M39:M76)</f>
        <v>0</v>
      </c>
      <c r="N38" s="171"/>
      <c r="O38" s="171">
        <f>SUM(O39:O76)</f>
        <v>0</v>
      </c>
      <c r="P38" s="171"/>
      <c r="Q38" s="171">
        <f>SUM(Q39:Q76)</f>
        <v>0</v>
      </c>
      <c r="R38" s="171"/>
      <c r="S38" s="171"/>
      <c r="T38" s="172"/>
      <c r="U38" s="166"/>
      <c r="V38" s="166">
        <f>SUM(V39:V76)</f>
        <v>0</v>
      </c>
      <c r="W38" s="166"/>
      <c r="AG38" t="s">
        <v>2972</v>
      </c>
    </row>
    <row r="39" spans="1:60" outlineLevel="1" x14ac:dyDescent="0.2">
      <c r="A39" s="173">
        <v>1</v>
      </c>
      <c r="B39" s="174" t="s">
        <v>2973</v>
      </c>
      <c r="C39" s="189" t="s">
        <v>2974</v>
      </c>
      <c r="D39" s="175" t="s">
        <v>2975</v>
      </c>
      <c r="E39" s="176">
        <v>103.32000000000001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 t="s">
        <v>3733</v>
      </c>
      <c r="T39" s="179" t="s">
        <v>3733</v>
      </c>
      <c r="U39" s="161">
        <v>0</v>
      </c>
      <c r="V39" s="161">
        <f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0" t="s">
        <v>2979</v>
      </c>
      <c r="D40" s="162"/>
      <c r="E40" s="163">
        <v>103.32000000000001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2980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3">
        <v>2</v>
      </c>
      <c r="B41" s="174" t="s">
        <v>2981</v>
      </c>
      <c r="C41" s="189" t="s">
        <v>2982</v>
      </c>
      <c r="D41" s="175" t="s">
        <v>2983</v>
      </c>
      <c r="E41" s="176">
        <v>27.375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3733</v>
      </c>
      <c r="T41" s="179" t="s">
        <v>3733</v>
      </c>
      <c r="U41" s="161">
        <v>0</v>
      </c>
      <c r="V41" s="161">
        <f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2978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0" t="s">
        <v>2984</v>
      </c>
      <c r="D42" s="162"/>
      <c r="E42" s="163">
        <v>27.380000000000003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2980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3">
        <v>3</v>
      </c>
      <c r="B43" s="174" t="s">
        <v>2985</v>
      </c>
      <c r="C43" s="189" t="s">
        <v>2986</v>
      </c>
      <c r="D43" s="175" t="s">
        <v>2983</v>
      </c>
      <c r="E43" s="176">
        <v>38.756300000000003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15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3733</v>
      </c>
      <c r="T43" s="179" t="s">
        <v>3733</v>
      </c>
      <c r="U43" s="161">
        <v>0</v>
      </c>
      <c r="V43" s="161">
        <f>ROUND(E43*U43,2)</f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2978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0" t="s">
        <v>2987</v>
      </c>
      <c r="D44" s="162"/>
      <c r="E44" s="163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2980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2988</v>
      </c>
      <c r="D45" s="162"/>
      <c r="E45" s="163">
        <v>38.760000000000005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2980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3">
        <v>4</v>
      </c>
      <c r="B46" s="174" t="s">
        <v>2989</v>
      </c>
      <c r="C46" s="189" t="s">
        <v>2990</v>
      </c>
      <c r="D46" s="175" t="s">
        <v>2983</v>
      </c>
      <c r="E46" s="176">
        <v>387.56300000000005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3733</v>
      </c>
      <c r="T46" s="179" t="s">
        <v>3733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0" t="s">
        <v>2991</v>
      </c>
      <c r="D47" s="162"/>
      <c r="E47" s="163">
        <v>387.56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2980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3">
        <v>5</v>
      </c>
      <c r="B48" s="174" t="s">
        <v>2992</v>
      </c>
      <c r="C48" s="189" t="s">
        <v>2993</v>
      </c>
      <c r="D48" s="175" t="s">
        <v>2983</v>
      </c>
      <c r="E48" s="176">
        <v>6.33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3733</v>
      </c>
      <c r="T48" s="179" t="s">
        <v>3733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2978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0" t="s">
        <v>2994</v>
      </c>
      <c r="D49" s="162"/>
      <c r="E49" s="163">
        <v>6.33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2980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3">
        <v>6</v>
      </c>
      <c r="B50" s="174" t="s">
        <v>2995</v>
      </c>
      <c r="C50" s="189" t="s">
        <v>2996</v>
      </c>
      <c r="D50" s="175" t="s">
        <v>2983</v>
      </c>
      <c r="E50" s="176">
        <v>23.040000000000003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3733</v>
      </c>
      <c r="T50" s="179" t="s">
        <v>3733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2978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0" t="s">
        <v>2997</v>
      </c>
      <c r="D51" s="162"/>
      <c r="E51" s="163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2980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0" t="s">
        <v>2998</v>
      </c>
      <c r="D52" s="162"/>
      <c r="E52" s="163">
        <v>23.040000000000003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2980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7</v>
      </c>
      <c r="B53" s="181" t="s">
        <v>2999</v>
      </c>
      <c r="C53" s="191" t="s">
        <v>3000</v>
      </c>
      <c r="D53" s="182" t="s">
        <v>2983</v>
      </c>
      <c r="E53" s="183">
        <v>6.33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5"/>
      <c r="S53" s="178" t="s">
        <v>3733</v>
      </c>
      <c r="T53" s="179" t="s">
        <v>3733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2978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3">
        <v>8</v>
      </c>
      <c r="B54" s="174" t="s">
        <v>3001</v>
      </c>
      <c r="C54" s="189" t="s">
        <v>3002</v>
      </c>
      <c r="D54" s="175" t="s">
        <v>2983</v>
      </c>
      <c r="E54" s="176">
        <v>78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3733</v>
      </c>
      <c r="T54" s="179" t="s">
        <v>3733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2978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0" t="s">
        <v>3003</v>
      </c>
      <c r="D55" s="162"/>
      <c r="E55" s="163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2980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0" t="s">
        <v>3004</v>
      </c>
      <c r="D56" s="162"/>
      <c r="E56" s="163">
        <v>46.080000000000005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2980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0" t="s">
        <v>3005</v>
      </c>
      <c r="D57" s="162"/>
      <c r="E57" s="163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2980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0" t="s">
        <v>3006</v>
      </c>
      <c r="D58" s="162"/>
      <c r="E58" s="163">
        <v>31.92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2980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0">
        <v>9</v>
      </c>
      <c r="B59" s="181" t="s">
        <v>3007</v>
      </c>
      <c r="C59" s="191" t="s">
        <v>3008</v>
      </c>
      <c r="D59" s="182" t="s">
        <v>2975</v>
      </c>
      <c r="E59" s="183">
        <v>103.32000000000001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15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78" t="s">
        <v>3733</v>
      </c>
      <c r="T59" s="179" t="s">
        <v>3733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2978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3">
        <v>10</v>
      </c>
      <c r="B60" s="174" t="s">
        <v>3009</v>
      </c>
      <c r="C60" s="189" t="s">
        <v>3010</v>
      </c>
      <c r="D60" s="175" t="s">
        <v>2983</v>
      </c>
      <c r="E60" s="176">
        <v>377.93300000000005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3733</v>
      </c>
      <c r="T60" s="179" t="s">
        <v>3733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2978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0" t="s">
        <v>3011</v>
      </c>
      <c r="D61" s="162"/>
      <c r="E61" s="163">
        <v>6.33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2980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0" t="s">
        <v>3012</v>
      </c>
      <c r="D62" s="162"/>
      <c r="E62" s="163">
        <v>387.56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2980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0" t="s">
        <v>3013</v>
      </c>
      <c r="D63" s="162"/>
      <c r="E63" s="163">
        <v>-15.959999999999999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2980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3">
        <v>11</v>
      </c>
      <c r="B64" s="174" t="s">
        <v>3014</v>
      </c>
      <c r="C64" s="189" t="s">
        <v>3015</v>
      </c>
      <c r="D64" s="175" t="s">
        <v>2983</v>
      </c>
      <c r="E64" s="176">
        <v>3779.3300000000004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15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3733</v>
      </c>
      <c r="T64" s="179" t="s">
        <v>3733</v>
      </c>
      <c r="U64" s="161">
        <v>0</v>
      </c>
      <c r="V64" s="161">
        <f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2978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0" t="s">
        <v>3016</v>
      </c>
      <c r="D65" s="162"/>
      <c r="E65" s="163">
        <v>3779.3300000000004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2980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3">
        <v>12</v>
      </c>
      <c r="B66" s="174" t="s">
        <v>3017</v>
      </c>
      <c r="C66" s="189" t="s">
        <v>3018</v>
      </c>
      <c r="D66" s="175" t="s">
        <v>2983</v>
      </c>
      <c r="E66" s="176">
        <v>39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3733</v>
      </c>
      <c r="T66" s="179" t="s">
        <v>3733</v>
      </c>
      <c r="U66" s="161">
        <v>0</v>
      </c>
      <c r="V66" s="161">
        <f>ROUND(E66*U66,2)</f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2978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0" t="s">
        <v>3019</v>
      </c>
      <c r="D67" s="162"/>
      <c r="E67" s="163">
        <v>39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2980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0">
        <v>13</v>
      </c>
      <c r="B68" s="181" t="s">
        <v>3020</v>
      </c>
      <c r="C68" s="191" t="s">
        <v>3021</v>
      </c>
      <c r="D68" s="182" t="s">
        <v>2983</v>
      </c>
      <c r="E68" s="183">
        <v>377.93300000000005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15</v>
      </c>
      <c r="M68" s="185">
        <f>G68*(1+L68/100)</f>
        <v>0</v>
      </c>
      <c r="N68" s="185">
        <v>0</v>
      </c>
      <c r="O68" s="185">
        <f>ROUND(E68*N68,2)</f>
        <v>0</v>
      </c>
      <c r="P68" s="185">
        <v>0</v>
      </c>
      <c r="Q68" s="185">
        <f>ROUND(E68*P68,2)</f>
        <v>0</v>
      </c>
      <c r="R68" s="185"/>
      <c r="S68" s="178" t="s">
        <v>3733</v>
      </c>
      <c r="T68" s="179" t="s">
        <v>3733</v>
      </c>
      <c r="U68" s="161">
        <v>0</v>
      </c>
      <c r="V68" s="161">
        <f>ROUND(E68*U68,2)</f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2978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3">
        <v>14</v>
      </c>
      <c r="B69" s="174" t="s">
        <v>3022</v>
      </c>
      <c r="C69" s="189" t="s">
        <v>3023</v>
      </c>
      <c r="D69" s="175" t="s">
        <v>2983</v>
      </c>
      <c r="E69" s="176">
        <v>207.77800000000002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3733</v>
      </c>
      <c r="T69" s="179" t="s">
        <v>3733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2978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0" t="s">
        <v>3024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2980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0" t="s">
        <v>3025</v>
      </c>
      <c r="D71" s="162"/>
      <c r="E71" s="163">
        <v>191.82000000000002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2980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0" t="s">
        <v>3026</v>
      </c>
      <c r="D72" s="162"/>
      <c r="E72" s="163">
        <v>15.96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2980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80">
        <v>15</v>
      </c>
      <c r="B73" s="181" t="s">
        <v>3027</v>
      </c>
      <c r="C73" s="191" t="s">
        <v>3028</v>
      </c>
      <c r="D73" s="182" t="s">
        <v>2983</v>
      </c>
      <c r="E73" s="183">
        <v>23.040000000000003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15</v>
      </c>
      <c r="M73" s="185">
        <f>G73*(1+L73/100)</f>
        <v>0</v>
      </c>
      <c r="N73" s="185">
        <v>0</v>
      </c>
      <c r="O73" s="185">
        <f>ROUND(E73*N73,2)</f>
        <v>0</v>
      </c>
      <c r="P73" s="185">
        <v>0</v>
      </c>
      <c r="Q73" s="185">
        <f>ROUND(E73*P73,2)</f>
        <v>0</v>
      </c>
      <c r="R73" s="185"/>
      <c r="S73" s="178" t="s">
        <v>3733</v>
      </c>
      <c r="T73" s="179" t="s">
        <v>3733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2978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3">
        <v>16</v>
      </c>
      <c r="B74" s="174" t="s">
        <v>3029</v>
      </c>
      <c r="C74" s="189" t="s">
        <v>3030</v>
      </c>
      <c r="D74" s="175" t="s">
        <v>2975</v>
      </c>
      <c r="E74" s="176">
        <v>279.24740000000003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15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/>
      <c r="S74" s="178" t="s">
        <v>2976</v>
      </c>
      <c r="T74" s="179" t="s">
        <v>2977</v>
      </c>
      <c r="U74" s="161">
        <v>0</v>
      </c>
      <c r="V74" s="161">
        <f>ROUND(E74*U74,2)</f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3031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0" t="s">
        <v>3032</v>
      </c>
      <c r="D75" s="162"/>
      <c r="E75" s="163">
        <v>279.25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2980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0">
        <v>17</v>
      </c>
      <c r="B76" s="181" t="s">
        <v>3033</v>
      </c>
      <c r="C76" s="191" t="s">
        <v>3034</v>
      </c>
      <c r="D76" s="182" t="s">
        <v>2983</v>
      </c>
      <c r="E76" s="183">
        <v>15.96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5"/>
      <c r="S76" s="185" t="s">
        <v>2976</v>
      </c>
      <c r="T76" s="186" t="s">
        <v>2977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2978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7" t="s">
        <v>2971</v>
      </c>
      <c r="B77" s="168" t="s">
        <v>2802</v>
      </c>
      <c r="C77" s="188" t="s">
        <v>2803</v>
      </c>
      <c r="D77" s="169"/>
      <c r="E77" s="170"/>
      <c r="F77" s="171"/>
      <c r="G77" s="171">
        <f>SUMIF(AG78:AG91,"&lt;&gt;NOR",G78:G91)</f>
        <v>0</v>
      </c>
      <c r="H77" s="171"/>
      <c r="I77" s="171">
        <f>SUM(I78:I91)</f>
        <v>0</v>
      </c>
      <c r="J77" s="171"/>
      <c r="K77" s="171">
        <f>SUM(K78:K91)</f>
        <v>0</v>
      </c>
      <c r="L77" s="171"/>
      <c r="M77" s="171">
        <f>SUM(M78:M91)</f>
        <v>0</v>
      </c>
      <c r="N77" s="171"/>
      <c r="O77" s="171">
        <f>SUM(O78:O91)</f>
        <v>0</v>
      </c>
      <c r="P77" s="171"/>
      <c r="Q77" s="171">
        <f>SUM(Q78:Q91)</f>
        <v>0</v>
      </c>
      <c r="R77" s="171"/>
      <c r="S77" s="171"/>
      <c r="T77" s="172"/>
      <c r="U77" s="166"/>
      <c r="V77" s="166">
        <f>SUM(V78:V91)</f>
        <v>0</v>
      </c>
      <c r="W77" s="166"/>
      <c r="AG77" t="s">
        <v>2972</v>
      </c>
    </row>
    <row r="78" spans="1:60" outlineLevel="1" x14ac:dyDescent="0.2">
      <c r="A78" s="173">
        <v>18</v>
      </c>
      <c r="B78" s="174" t="s">
        <v>3035</v>
      </c>
      <c r="C78" s="189" t="s">
        <v>3036</v>
      </c>
      <c r="D78" s="175" t="s">
        <v>2975</v>
      </c>
      <c r="E78" s="176">
        <v>58.487000000000002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15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2976</v>
      </c>
      <c r="T78" s="179" t="s">
        <v>2977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3031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0" t="s">
        <v>3037</v>
      </c>
      <c r="D79" s="162"/>
      <c r="E79" s="163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2980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0" t="s">
        <v>3038</v>
      </c>
      <c r="D80" s="162"/>
      <c r="E80" s="163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2980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0" t="s">
        <v>3039</v>
      </c>
      <c r="D81" s="162"/>
      <c r="E81" s="163">
        <v>42.14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2980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0" t="s">
        <v>3040</v>
      </c>
      <c r="D82" s="162"/>
      <c r="E82" s="163">
        <v>9.3000000000000007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2980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0" t="s">
        <v>3041</v>
      </c>
      <c r="D83" s="162"/>
      <c r="E83" s="163">
        <v>7.0500000000000007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2980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3">
        <v>19</v>
      </c>
      <c r="B84" s="174" t="s">
        <v>3042</v>
      </c>
      <c r="C84" s="189" t="s">
        <v>3043</v>
      </c>
      <c r="D84" s="175" t="s">
        <v>2975</v>
      </c>
      <c r="E84" s="176">
        <v>7.2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2976</v>
      </c>
      <c r="T84" s="179" t="s">
        <v>2977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3031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0" t="s">
        <v>3044</v>
      </c>
      <c r="D85" s="162"/>
      <c r="E85" s="163">
        <v>4.32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2980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0" t="s">
        <v>3045</v>
      </c>
      <c r="D86" s="162"/>
      <c r="E86" s="163">
        <v>2.8800000000000003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2980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3">
        <v>20</v>
      </c>
      <c r="B87" s="174" t="s">
        <v>3046</v>
      </c>
      <c r="C87" s="189" t="s">
        <v>3047</v>
      </c>
      <c r="D87" s="175" t="s">
        <v>2975</v>
      </c>
      <c r="E87" s="176">
        <v>24.215000000000003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/>
      <c r="S87" s="178" t="s">
        <v>2976</v>
      </c>
      <c r="T87" s="179" t="s">
        <v>2977</v>
      </c>
      <c r="U87" s="161">
        <v>0</v>
      </c>
      <c r="V87" s="161">
        <f>ROUND(E87*U87,2)</f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2978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0" t="s">
        <v>3048</v>
      </c>
      <c r="D88" s="162"/>
      <c r="E88" s="163">
        <v>13.440000000000001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2980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0" t="s">
        <v>3049</v>
      </c>
      <c r="D89" s="162"/>
      <c r="E89" s="163">
        <v>3.9800000000000004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2980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0" t="s">
        <v>3050</v>
      </c>
      <c r="D90" s="162"/>
      <c r="E90" s="163">
        <v>3.75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2980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0" t="s">
        <v>3051</v>
      </c>
      <c r="D91" s="162"/>
      <c r="E91" s="163">
        <v>3.0500000000000003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2980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x14ac:dyDescent="0.2">
      <c r="A92" s="167" t="s">
        <v>2971</v>
      </c>
      <c r="B92" s="168" t="s">
        <v>2804</v>
      </c>
      <c r="C92" s="188" t="s">
        <v>2805</v>
      </c>
      <c r="D92" s="169"/>
      <c r="E92" s="170"/>
      <c r="F92" s="171"/>
      <c r="G92" s="171">
        <f>SUMIF(AG93:AG93,"&lt;&gt;NOR",G93:G93)</f>
        <v>0</v>
      </c>
      <c r="H92" s="171"/>
      <c r="I92" s="171">
        <f>SUM(I93:I93)</f>
        <v>0</v>
      </c>
      <c r="J92" s="171"/>
      <c r="K92" s="171">
        <f>SUM(K93:K93)</f>
        <v>0</v>
      </c>
      <c r="L92" s="171"/>
      <c r="M92" s="171">
        <f>SUM(M93:M93)</f>
        <v>0</v>
      </c>
      <c r="N92" s="171"/>
      <c r="O92" s="171">
        <f>SUM(O93:O93)</f>
        <v>0</v>
      </c>
      <c r="P92" s="171"/>
      <c r="Q92" s="171">
        <f>SUM(Q93:Q93)</f>
        <v>0</v>
      </c>
      <c r="R92" s="171"/>
      <c r="S92" s="171"/>
      <c r="T92" s="172"/>
      <c r="U92" s="166"/>
      <c r="V92" s="166">
        <f>SUM(V93:V93)</f>
        <v>0</v>
      </c>
      <c r="W92" s="166"/>
      <c r="AG92" t="s">
        <v>2972</v>
      </c>
    </row>
    <row r="93" spans="1:60" outlineLevel="1" x14ac:dyDescent="0.2">
      <c r="A93" s="180">
        <v>21</v>
      </c>
      <c r="B93" s="181" t="s">
        <v>3052</v>
      </c>
      <c r="C93" s="191" t="s">
        <v>3053</v>
      </c>
      <c r="D93" s="182" t="s">
        <v>2975</v>
      </c>
      <c r="E93" s="183">
        <v>40.870000000000005</v>
      </c>
      <c r="F93" s="184"/>
      <c r="G93" s="185">
        <f>ROUND(E93*F93,2)</f>
        <v>0</v>
      </c>
      <c r="H93" s="184"/>
      <c r="I93" s="185">
        <f>ROUND(E93*H93,2)</f>
        <v>0</v>
      </c>
      <c r="J93" s="184"/>
      <c r="K93" s="185">
        <f>ROUND(E93*J93,2)</f>
        <v>0</v>
      </c>
      <c r="L93" s="185">
        <v>15</v>
      </c>
      <c r="M93" s="185">
        <f>G93*(1+L93/100)</f>
        <v>0</v>
      </c>
      <c r="N93" s="185">
        <v>0</v>
      </c>
      <c r="O93" s="185">
        <f>ROUND(E93*N93,2)</f>
        <v>0</v>
      </c>
      <c r="P93" s="185">
        <v>0</v>
      </c>
      <c r="Q93" s="185">
        <f>ROUND(E93*P93,2)</f>
        <v>0</v>
      </c>
      <c r="R93" s="185"/>
      <c r="S93" s="185" t="s">
        <v>2976</v>
      </c>
      <c r="T93" s="186" t="s">
        <v>2977</v>
      </c>
      <c r="U93" s="161">
        <v>0</v>
      </c>
      <c r="V93" s="161">
        <f>ROUND(E93*U93,2)</f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2978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x14ac:dyDescent="0.2">
      <c r="A94" s="167" t="s">
        <v>2971</v>
      </c>
      <c r="B94" s="168" t="s">
        <v>2806</v>
      </c>
      <c r="C94" s="188" t="s">
        <v>2807</v>
      </c>
      <c r="D94" s="169"/>
      <c r="E94" s="170"/>
      <c r="F94" s="171"/>
      <c r="G94" s="171">
        <f>SUMIF(AG95:AG105,"&lt;&gt;NOR",G95:G105)</f>
        <v>0</v>
      </c>
      <c r="H94" s="171"/>
      <c r="I94" s="171">
        <f>SUM(I95:I105)</f>
        <v>0</v>
      </c>
      <c r="J94" s="171"/>
      <c r="K94" s="171">
        <f>SUM(K95:K105)</f>
        <v>0</v>
      </c>
      <c r="L94" s="171"/>
      <c r="M94" s="171">
        <f>SUM(M95:M105)</f>
        <v>0</v>
      </c>
      <c r="N94" s="171"/>
      <c r="O94" s="171">
        <f>SUM(O95:O105)</f>
        <v>0</v>
      </c>
      <c r="P94" s="171"/>
      <c r="Q94" s="171">
        <f>SUM(Q95:Q105)</f>
        <v>0</v>
      </c>
      <c r="R94" s="171"/>
      <c r="S94" s="171"/>
      <c r="T94" s="172"/>
      <c r="U94" s="166"/>
      <c r="V94" s="166">
        <f>SUM(V95:V105)</f>
        <v>0</v>
      </c>
      <c r="W94" s="166"/>
      <c r="AG94" t="s">
        <v>2972</v>
      </c>
    </row>
    <row r="95" spans="1:60" outlineLevel="1" x14ac:dyDescent="0.2">
      <c r="A95" s="173">
        <v>22</v>
      </c>
      <c r="B95" s="174" t="s">
        <v>3054</v>
      </c>
      <c r="C95" s="189" t="s">
        <v>3055</v>
      </c>
      <c r="D95" s="175" t="s">
        <v>2975</v>
      </c>
      <c r="E95" s="176">
        <v>12.938500000000001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15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/>
      <c r="S95" s="178" t="s">
        <v>2976</v>
      </c>
      <c r="T95" s="179" t="s">
        <v>2977</v>
      </c>
      <c r="U95" s="161">
        <v>0</v>
      </c>
      <c r="V95" s="161">
        <f>ROUND(E95*U95,2)</f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2978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0" t="s">
        <v>3056</v>
      </c>
      <c r="D96" s="162"/>
      <c r="E96" s="163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2980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0" t="s">
        <v>3057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2980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0" t="s">
        <v>3058</v>
      </c>
      <c r="D98" s="162"/>
      <c r="E98" s="163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2980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0" t="s">
        <v>3059</v>
      </c>
      <c r="D99" s="162"/>
      <c r="E99" s="163">
        <v>8.1700000000000017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2980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0" t="s">
        <v>3060</v>
      </c>
      <c r="D100" s="162"/>
      <c r="E100" s="163">
        <v>4.7600000000000007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2980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3">
        <v>23</v>
      </c>
      <c r="B101" s="174" t="s">
        <v>3061</v>
      </c>
      <c r="C101" s="189" t="s">
        <v>3062</v>
      </c>
      <c r="D101" s="175" t="s">
        <v>2975</v>
      </c>
      <c r="E101" s="176">
        <v>5.1240000000000006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15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8" t="s">
        <v>2976</v>
      </c>
      <c r="T101" s="179" t="s">
        <v>2977</v>
      </c>
      <c r="U101" s="161">
        <v>0</v>
      </c>
      <c r="V101" s="161">
        <f>ROUND(E101*U101,2)</f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3031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0" t="s">
        <v>3063</v>
      </c>
      <c r="D102" s="162"/>
      <c r="E102" s="163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2980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0" t="s">
        <v>3064</v>
      </c>
      <c r="D103" s="162"/>
      <c r="E103" s="163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2980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0" t="s">
        <v>3065</v>
      </c>
      <c r="D104" s="162"/>
      <c r="E104" s="163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2980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0" t="s">
        <v>3066</v>
      </c>
      <c r="D105" s="162"/>
      <c r="E105" s="163">
        <v>5.12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2980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167" t="s">
        <v>2971</v>
      </c>
      <c r="B106" s="168" t="s">
        <v>2808</v>
      </c>
      <c r="C106" s="188" t="s">
        <v>2809</v>
      </c>
      <c r="D106" s="169"/>
      <c r="E106" s="170"/>
      <c r="F106" s="171"/>
      <c r="G106" s="171">
        <f>SUMIF(AG107:AG112,"&lt;&gt;NOR",G107:G112)</f>
        <v>0</v>
      </c>
      <c r="H106" s="171"/>
      <c r="I106" s="171">
        <f>SUM(I107:I112)</f>
        <v>0</v>
      </c>
      <c r="J106" s="171"/>
      <c r="K106" s="171">
        <f>SUM(K107:K112)</f>
        <v>0</v>
      </c>
      <c r="L106" s="171"/>
      <c r="M106" s="171">
        <f>SUM(M107:M112)</f>
        <v>0</v>
      </c>
      <c r="N106" s="171"/>
      <c r="O106" s="171">
        <f>SUM(O107:O112)</f>
        <v>0</v>
      </c>
      <c r="P106" s="171"/>
      <c r="Q106" s="171">
        <f>SUM(Q107:Q112)</f>
        <v>0</v>
      </c>
      <c r="R106" s="171"/>
      <c r="S106" s="171"/>
      <c r="T106" s="172"/>
      <c r="U106" s="166"/>
      <c r="V106" s="166">
        <f>SUM(V107:V112)</f>
        <v>0</v>
      </c>
      <c r="W106" s="166"/>
      <c r="AG106" t="s">
        <v>2972</v>
      </c>
    </row>
    <row r="107" spans="1:60" outlineLevel="1" x14ac:dyDescent="0.2">
      <c r="A107" s="173">
        <v>24</v>
      </c>
      <c r="B107" s="174" t="s">
        <v>3067</v>
      </c>
      <c r="C107" s="189" t="s">
        <v>3068</v>
      </c>
      <c r="D107" s="175" t="s">
        <v>3069</v>
      </c>
      <c r="E107" s="176">
        <v>26.650000000000002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8" t="s">
        <v>2976</v>
      </c>
      <c r="T107" s="179" t="s">
        <v>2977</v>
      </c>
      <c r="U107" s="161">
        <v>0</v>
      </c>
      <c r="V107" s="161">
        <f>ROUND(E107*U107,2)</f>
        <v>0</v>
      </c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2978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0" t="s">
        <v>3070</v>
      </c>
      <c r="D108" s="162"/>
      <c r="E108" s="163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2980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0" t="s">
        <v>3071</v>
      </c>
      <c r="D109" s="162"/>
      <c r="E109" s="163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2980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190" t="s">
        <v>3072</v>
      </c>
      <c r="D110" s="162"/>
      <c r="E110" s="163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2980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0" t="s">
        <v>3073</v>
      </c>
      <c r="D111" s="162"/>
      <c r="E111" s="163">
        <v>26.650000000000002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2980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80">
        <v>25</v>
      </c>
      <c r="B112" s="181" t="s">
        <v>3074</v>
      </c>
      <c r="C112" s="191" t="s">
        <v>3075</v>
      </c>
      <c r="D112" s="182" t="s">
        <v>3076</v>
      </c>
      <c r="E112" s="183">
        <v>1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15</v>
      </c>
      <c r="M112" s="185">
        <f>G112*(1+L112/100)</f>
        <v>0</v>
      </c>
      <c r="N112" s="185">
        <v>0</v>
      </c>
      <c r="O112" s="185">
        <f>ROUND(E112*N112,2)</f>
        <v>0</v>
      </c>
      <c r="P112" s="185">
        <v>0</v>
      </c>
      <c r="Q112" s="185">
        <f>ROUND(E112*P112,2)</f>
        <v>0</v>
      </c>
      <c r="R112" s="185"/>
      <c r="S112" s="185" t="s">
        <v>2976</v>
      </c>
      <c r="T112" s="186" t="s">
        <v>2977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2978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x14ac:dyDescent="0.2">
      <c r="A113" s="167" t="s">
        <v>2971</v>
      </c>
      <c r="B113" s="168" t="s">
        <v>2810</v>
      </c>
      <c r="C113" s="188" t="s">
        <v>2811</v>
      </c>
      <c r="D113" s="169"/>
      <c r="E113" s="170"/>
      <c r="F113" s="171"/>
      <c r="G113" s="171">
        <f>SUMIF(AG114:AG173,"&lt;&gt;NOR",G114:G173)</f>
        <v>0</v>
      </c>
      <c r="H113" s="171"/>
      <c r="I113" s="171">
        <f>SUM(I114:I173)</f>
        <v>0</v>
      </c>
      <c r="J113" s="171"/>
      <c r="K113" s="171">
        <f>SUM(K114:K173)</f>
        <v>0</v>
      </c>
      <c r="L113" s="171"/>
      <c r="M113" s="171">
        <f>SUM(M114:M173)</f>
        <v>0</v>
      </c>
      <c r="N113" s="171"/>
      <c r="O113" s="171">
        <f>SUM(O114:O173)</f>
        <v>0</v>
      </c>
      <c r="P113" s="171"/>
      <c r="Q113" s="171">
        <f>SUM(Q114:Q173)</f>
        <v>0</v>
      </c>
      <c r="R113" s="171"/>
      <c r="S113" s="171"/>
      <c r="T113" s="172"/>
      <c r="U113" s="166"/>
      <c r="V113" s="166">
        <f>SUM(V114:V173)</f>
        <v>0</v>
      </c>
      <c r="W113" s="166"/>
      <c r="AG113" t="s">
        <v>2972</v>
      </c>
    </row>
    <row r="114" spans="1:60" ht="22.5" outlineLevel="1" x14ac:dyDescent="0.2">
      <c r="A114" s="173">
        <v>26</v>
      </c>
      <c r="B114" s="174" t="s">
        <v>3077</v>
      </c>
      <c r="C114" s="189" t="s">
        <v>3078</v>
      </c>
      <c r="D114" s="175" t="s">
        <v>3069</v>
      </c>
      <c r="E114" s="176">
        <v>14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15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78"/>
      <c r="S114" s="178" t="s">
        <v>3733</v>
      </c>
      <c r="T114" s="179" t="s">
        <v>3733</v>
      </c>
      <c r="U114" s="161">
        <v>0</v>
      </c>
      <c r="V114" s="161">
        <f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2978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0" t="s">
        <v>3079</v>
      </c>
      <c r="D115" s="162"/>
      <c r="E115" s="163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2980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0" t="s">
        <v>3080</v>
      </c>
      <c r="D116" s="162"/>
      <c r="E116" s="163">
        <v>14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2980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3">
        <v>27</v>
      </c>
      <c r="B117" s="174" t="s">
        <v>3081</v>
      </c>
      <c r="C117" s="189" t="s">
        <v>3082</v>
      </c>
      <c r="D117" s="175" t="s">
        <v>2983</v>
      </c>
      <c r="E117" s="176">
        <v>50.929100000000005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3733</v>
      </c>
      <c r="T117" s="179" t="s">
        <v>3733</v>
      </c>
      <c r="U117" s="161">
        <v>0</v>
      </c>
      <c r="V117" s="161">
        <f>ROUND(E117*U117,2)</f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2978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90" t="s">
        <v>3083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2980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0" t="s">
        <v>3084</v>
      </c>
      <c r="D119" s="162"/>
      <c r="E119" s="163">
        <v>50.930000000000007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2980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3">
        <v>28</v>
      </c>
      <c r="B120" s="174" t="s">
        <v>3085</v>
      </c>
      <c r="C120" s="189" t="s">
        <v>3086</v>
      </c>
      <c r="D120" s="175" t="s">
        <v>2983</v>
      </c>
      <c r="E120" s="176">
        <v>32.770600000000002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15</v>
      </c>
      <c r="M120" s="178">
        <f>G120*(1+L120/100)</f>
        <v>0</v>
      </c>
      <c r="N120" s="178">
        <v>0</v>
      </c>
      <c r="O120" s="178">
        <f>ROUND(E120*N120,2)</f>
        <v>0</v>
      </c>
      <c r="P120" s="178">
        <v>0</v>
      </c>
      <c r="Q120" s="178">
        <f>ROUND(E120*P120,2)</f>
        <v>0</v>
      </c>
      <c r="R120" s="178"/>
      <c r="S120" s="178" t="s">
        <v>3733</v>
      </c>
      <c r="T120" s="179" t="s">
        <v>3733</v>
      </c>
      <c r="U120" s="161">
        <v>0</v>
      </c>
      <c r="V120" s="161">
        <f>ROUND(E120*U120,2)</f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2978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0" t="s">
        <v>3087</v>
      </c>
      <c r="D121" s="162"/>
      <c r="E121" s="163">
        <v>3.49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2980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0" t="s">
        <v>3088</v>
      </c>
      <c r="D122" s="162"/>
      <c r="E122" s="163">
        <v>13.56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2980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2" t="s">
        <v>3089</v>
      </c>
      <c r="D123" s="164"/>
      <c r="E123" s="165">
        <v>17.05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2980</v>
      </c>
      <c r="AH123" s="152">
        <v>1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0" t="s">
        <v>3090</v>
      </c>
      <c r="D124" s="162"/>
      <c r="E124" s="163">
        <v>6.0200000000000005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2980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0" t="s">
        <v>3091</v>
      </c>
      <c r="D125" s="162"/>
      <c r="E125" s="163">
        <v>6.4700000000000006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2980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0" t="s">
        <v>3092</v>
      </c>
      <c r="D126" s="162"/>
      <c r="E126" s="163">
        <v>3.24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2980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2" t="s">
        <v>3089</v>
      </c>
      <c r="D127" s="164"/>
      <c r="E127" s="165">
        <v>15.72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2980</v>
      </c>
      <c r="AH127" s="152">
        <v>1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3">
        <v>29</v>
      </c>
      <c r="B128" s="174" t="s">
        <v>3093</v>
      </c>
      <c r="C128" s="189" t="s">
        <v>3094</v>
      </c>
      <c r="D128" s="175" t="s">
        <v>2975</v>
      </c>
      <c r="E128" s="176">
        <v>23.543500000000002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15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/>
      <c r="S128" s="178" t="s">
        <v>3733</v>
      </c>
      <c r="T128" s="179" t="s">
        <v>3733</v>
      </c>
      <c r="U128" s="161">
        <v>0</v>
      </c>
      <c r="V128" s="161">
        <f>ROUND(E128*U128,2)</f>
        <v>0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2978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0" t="s">
        <v>3095</v>
      </c>
      <c r="D129" s="162"/>
      <c r="E129" s="163">
        <v>4.12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2980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0" t="s">
        <v>3096</v>
      </c>
      <c r="D130" s="162"/>
      <c r="E130" s="163">
        <v>14.06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2980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0" t="s">
        <v>3097</v>
      </c>
      <c r="D131" s="162"/>
      <c r="E131" s="163">
        <v>5.36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2980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3">
        <v>30</v>
      </c>
      <c r="B132" s="174" t="s">
        <v>3098</v>
      </c>
      <c r="C132" s="189" t="s">
        <v>3099</v>
      </c>
      <c r="D132" s="175" t="s">
        <v>3100</v>
      </c>
      <c r="E132" s="176">
        <v>2.0457000000000001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15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3733</v>
      </c>
      <c r="T132" s="179" t="s">
        <v>3733</v>
      </c>
      <c r="U132" s="161">
        <v>0</v>
      </c>
      <c r="V132" s="161">
        <f>ROUND(E132*U132,2)</f>
        <v>0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2978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0" t="s">
        <v>3101</v>
      </c>
      <c r="D133" s="162"/>
      <c r="E133" s="163">
        <v>2.0500000000000003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2980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2.5" outlineLevel="1" x14ac:dyDescent="0.2">
      <c r="A134" s="173">
        <v>31</v>
      </c>
      <c r="B134" s="174" t="s">
        <v>3102</v>
      </c>
      <c r="C134" s="189" t="s">
        <v>3103</v>
      </c>
      <c r="D134" s="175" t="s">
        <v>3100</v>
      </c>
      <c r="E134" s="176">
        <v>0.8377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15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3733</v>
      </c>
      <c r="T134" s="179" t="s">
        <v>3733</v>
      </c>
      <c r="U134" s="161">
        <v>0</v>
      </c>
      <c r="V134" s="161">
        <f>ROUND(E134*U134,2)</f>
        <v>0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2978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0" t="s">
        <v>3104</v>
      </c>
      <c r="D135" s="162"/>
      <c r="E135" s="163">
        <v>0.84000000000000008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2980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3">
        <v>32</v>
      </c>
      <c r="B136" s="174" t="s">
        <v>3105</v>
      </c>
      <c r="C136" s="189" t="s">
        <v>3106</v>
      </c>
      <c r="D136" s="175" t="s">
        <v>2975</v>
      </c>
      <c r="E136" s="176">
        <v>19.207000000000001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15</v>
      </c>
      <c r="M136" s="178">
        <f>G136*(1+L136/100)</f>
        <v>0</v>
      </c>
      <c r="N136" s="178">
        <v>0</v>
      </c>
      <c r="O136" s="178">
        <f>ROUND(E136*N136,2)</f>
        <v>0</v>
      </c>
      <c r="P136" s="178">
        <v>0</v>
      </c>
      <c r="Q136" s="178">
        <f>ROUND(E136*P136,2)</f>
        <v>0</v>
      </c>
      <c r="R136" s="178"/>
      <c r="S136" s="178" t="s">
        <v>3733</v>
      </c>
      <c r="T136" s="179" t="s">
        <v>3733</v>
      </c>
      <c r="U136" s="161">
        <v>0</v>
      </c>
      <c r="V136" s="161">
        <f>ROUND(E136*U136,2)</f>
        <v>0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2978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0" t="s">
        <v>3107</v>
      </c>
      <c r="D137" s="162"/>
      <c r="E137" s="163">
        <v>18.350000000000001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2980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0" t="s">
        <v>3108</v>
      </c>
      <c r="D138" s="162"/>
      <c r="E138" s="163">
        <v>0.8600000000000001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2980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3">
        <v>33</v>
      </c>
      <c r="B139" s="174" t="s">
        <v>3109</v>
      </c>
      <c r="C139" s="189" t="s">
        <v>3110</v>
      </c>
      <c r="D139" s="175" t="s">
        <v>2975</v>
      </c>
      <c r="E139" s="176">
        <v>32.200000000000003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15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0</v>
      </c>
      <c r="Q139" s="178">
        <f>ROUND(E139*P139,2)</f>
        <v>0</v>
      </c>
      <c r="R139" s="178"/>
      <c r="S139" s="178" t="s">
        <v>3733</v>
      </c>
      <c r="T139" s="179" t="s">
        <v>3733</v>
      </c>
      <c r="U139" s="161">
        <v>0</v>
      </c>
      <c r="V139" s="161">
        <f>ROUND(E139*U139,2)</f>
        <v>0</v>
      </c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2978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0" t="s">
        <v>3111</v>
      </c>
      <c r="D140" s="162"/>
      <c r="E140" s="163">
        <v>32.200000000000003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2980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3">
        <v>34</v>
      </c>
      <c r="B141" s="174" t="s">
        <v>3112</v>
      </c>
      <c r="C141" s="189" t="s">
        <v>3113</v>
      </c>
      <c r="D141" s="175" t="s">
        <v>2983</v>
      </c>
      <c r="E141" s="176">
        <v>2.5038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3733</v>
      </c>
      <c r="T141" s="179" t="s">
        <v>3733</v>
      </c>
      <c r="U141" s="161">
        <v>0</v>
      </c>
      <c r="V141" s="161">
        <f>ROUND(E141*U141,2)</f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2978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0" t="s">
        <v>3114</v>
      </c>
      <c r="D142" s="162"/>
      <c r="E142" s="163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2980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0" t="s">
        <v>3115</v>
      </c>
      <c r="D143" s="162"/>
      <c r="E143" s="163">
        <v>0.9900000000000001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2980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0" t="s">
        <v>3116</v>
      </c>
      <c r="D144" s="162"/>
      <c r="E144" s="163">
        <v>1.51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2980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3">
        <v>35</v>
      </c>
      <c r="B145" s="174" t="s">
        <v>3117</v>
      </c>
      <c r="C145" s="189" t="s">
        <v>3118</v>
      </c>
      <c r="D145" s="175" t="s">
        <v>2983</v>
      </c>
      <c r="E145" s="176">
        <v>16.187000000000001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15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3733</v>
      </c>
      <c r="T145" s="179" t="s">
        <v>3733</v>
      </c>
      <c r="U145" s="161">
        <v>0</v>
      </c>
      <c r="V145" s="161">
        <f>ROUND(E145*U145,2)</f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2978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0" t="s">
        <v>3119</v>
      </c>
      <c r="D146" s="162"/>
      <c r="E146" s="163">
        <v>6.8100000000000005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2980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0" t="s">
        <v>3120</v>
      </c>
      <c r="D147" s="162"/>
      <c r="E147" s="163">
        <v>9.3800000000000008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2980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3">
        <v>36</v>
      </c>
      <c r="B148" s="174" t="s">
        <v>3121</v>
      </c>
      <c r="C148" s="189" t="s">
        <v>3122</v>
      </c>
      <c r="D148" s="175" t="s">
        <v>2975</v>
      </c>
      <c r="E148" s="176">
        <v>62.424200000000006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15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/>
      <c r="S148" s="178" t="s">
        <v>3733</v>
      </c>
      <c r="T148" s="179" t="s">
        <v>3733</v>
      </c>
      <c r="U148" s="161">
        <v>0</v>
      </c>
      <c r="V148" s="161">
        <f>ROUND(E148*U148,2)</f>
        <v>0</v>
      </c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2978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0" t="s">
        <v>3123</v>
      </c>
      <c r="D149" s="162"/>
      <c r="E149" s="163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2980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0" t="s">
        <v>3124</v>
      </c>
      <c r="D150" s="162"/>
      <c r="E150" s="163">
        <v>8.8800000000000008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2980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0" t="s">
        <v>3125</v>
      </c>
      <c r="D151" s="162"/>
      <c r="E151" s="163">
        <v>20.73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2980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0" t="s">
        <v>3126</v>
      </c>
      <c r="D152" s="162"/>
      <c r="E152" s="163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2980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0" t="s">
        <v>3127</v>
      </c>
      <c r="D153" s="162"/>
      <c r="E153" s="163">
        <v>26.630000000000003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2980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0" t="s">
        <v>3128</v>
      </c>
      <c r="D154" s="162"/>
      <c r="E154" s="163">
        <v>6.19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2980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80">
        <v>37</v>
      </c>
      <c r="B155" s="181" t="s">
        <v>3129</v>
      </c>
      <c r="C155" s="191" t="s">
        <v>3130</v>
      </c>
      <c r="D155" s="182" t="s">
        <v>2975</v>
      </c>
      <c r="E155" s="183">
        <v>62.424200000000006</v>
      </c>
      <c r="F155" s="184"/>
      <c r="G155" s="185">
        <f>ROUND(E155*F155,2)</f>
        <v>0</v>
      </c>
      <c r="H155" s="184"/>
      <c r="I155" s="185">
        <f>ROUND(E155*H155,2)</f>
        <v>0</v>
      </c>
      <c r="J155" s="184"/>
      <c r="K155" s="185">
        <f>ROUND(E155*J155,2)</f>
        <v>0</v>
      </c>
      <c r="L155" s="185">
        <v>15</v>
      </c>
      <c r="M155" s="185">
        <f>G155*(1+L155/100)</f>
        <v>0</v>
      </c>
      <c r="N155" s="185">
        <v>0</v>
      </c>
      <c r="O155" s="185">
        <f>ROUND(E155*N155,2)</f>
        <v>0</v>
      </c>
      <c r="P155" s="185">
        <v>0</v>
      </c>
      <c r="Q155" s="185">
        <f>ROUND(E155*P155,2)</f>
        <v>0</v>
      </c>
      <c r="R155" s="185"/>
      <c r="S155" s="178" t="s">
        <v>3733</v>
      </c>
      <c r="T155" s="179" t="s">
        <v>3733</v>
      </c>
      <c r="U155" s="161">
        <v>0</v>
      </c>
      <c r="V155" s="161">
        <f>ROUND(E155*U155,2)</f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2978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73">
        <v>38</v>
      </c>
      <c r="B156" s="174" t="s">
        <v>3131</v>
      </c>
      <c r="C156" s="189" t="s">
        <v>3132</v>
      </c>
      <c r="D156" s="175" t="s">
        <v>3100</v>
      </c>
      <c r="E156" s="176">
        <v>1.9424000000000001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15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/>
      <c r="S156" s="178" t="s">
        <v>3733</v>
      </c>
      <c r="T156" s="179" t="s">
        <v>3733</v>
      </c>
      <c r="U156" s="161">
        <v>0</v>
      </c>
      <c r="V156" s="161">
        <f>ROUND(E156*U156,2)</f>
        <v>0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2978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90" t="s">
        <v>3133</v>
      </c>
      <c r="D157" s="162"/>
      <c r="E157" s="163">
        <v>1.9400000000000002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2980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3">
        <v>39</v>
      </c>
      <c r="B158" s="174" t="s">
        <v>3134</v>
      </c>
      <c r="C158" s="189" t="s">
        <v>3135</v>
      </c>
      <c r="D158" s="175" t="s">
        <v>2983</v>
      </c>
      <c r="E158" s="176">
        <v>6.33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15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3733</v>
      </c>
      <c r="T158" s="179" t="s">
        <v>3733</v>
      </c>
      <c r="U158" s="161">
        <v>0</v>
      </c>
      <c r="V158" s="161">
        <f>ROUND(E158*U158,2)</f>
        <v>0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2978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0" t="s">
        <v>3136</v>
      </c>
      <c r="D159" s="162"/>
      <c r="E159" s="163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2980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0" t="s">
        <v>3137</v>
      </c>
      <c r="D160" s="162"/>
      <c r="E160" s="163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2980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190" t="s">
        <v>2994</v>
      </c>
      <c r="D161" s="162"/>
      <c r="E161" s="163">
        <v>6.33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2980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3">
        <v>40</v>
      </c>
      <c r="B162" s="174" t="s">
        <v>3138</v>
      </c>
      <c r="C162" s="189" t="s">
        <v>3139</v>
      </c>
      <c r="D162" s="175" t="s">
        <v>2983</v>
      </c>
      <c r="E162" s="176">
        <v>6.3606000000000007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15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3733</v>
      </c>
      <c r="T162" s="179" t="s">
        <v>3733</v>
      </c>
      <c r="U162" s="161">
        <v>0</v>
      </c>
      <c r="V162" s="161">
        <f>ROUND(E162*U162,2)</f>
        <v>0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2978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0" t="s">
        <v>3140</v>
      </c>
      <c r="D163" s="162"/>
      <c r="E163" s="163">
        <v>3.0900000000000003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2980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90" t="s">
        <v>3141</v>
      </c>
      <c r="D164" s="162"/>
      <c r="E164" s="163">
        <v>3.27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2980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3">
        <v>41</v>
      </c>
      <c r="B165" s="174" t="s">
        <v>3142</v>
      </c>
      <c r="C165" s="189" t="s">
        <v>3143</v>
      </c>
      <c r="D165" s="175" t="s">
        <v>2975</v>
      </c>
      <c r="E165" s="176">
        <v>12.441600000000001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15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3733</v>
      </c>
      <c r="T165" s="179" t="s">
        <v>3733</v>
      </c>
      <c r="U165" s="161">
        <v>0</v>
      </c>
      <c r="V165" s="161">
        <f>ROUND(E165*U165,2)</f>
        <v>0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2978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90" t="s">
        <v>3144</v>
      </c>
      <c r="D166" s="162"/>
      <c r="E166" s="163">
        <v>12.440000000000001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2980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80">
        <v>42</v>
      </c>
      <c r="B167" s="181" t="s">
        <v>3145</v>
      </c>
      <c r="C167" s="191" t="s">
        <v>3146</v>
      </c>
      <c r="D167" s="182" t="s">
        <v>2975</v>
      </c>
      <c r="E167" s="183">
        <v>12.441600000000001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15</v>
      </c>
      <c r="M167" s="185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5"/>
      <c r="S167" s="178" t="s">
        <v>3733</v>
      </c>
      <c r="T167" s="179" t="s">
        <v>3733</v>
      </c>
      <c r="U167" s="161">
        <v>0</v>
      </c>
      <c r="V167" s="161">
        <f>ROUND(E167*U167,2)</f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2978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73">
        <v>43</v>
      </c>
      <c r="B168" s="174" t="s">
        <v>3147</v>
      </c>
      <c r="C168" s="189" t="s">
        <v>3148</v>
      </c>
      <c r="D168" s="175" t="s">
        <v>3100</v>
      </c>
      <c r="E168" s="176">
        <v>2.6546000000000003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15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3733</v>
      </c>
      <c r="T168" s="179" t="s">
        <v>3733</v>
      </c>
      <c r="U168" s="161">
        <v>0</v>
      </c>
      <c r="V168" s="161">
        <f>ROUND(E168*U168,2)</f>
        <v>0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2978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90" t="s">
        <v>3149</v>
      </c>
      <c r="D169" s="162"/>
      <c r="E169" s="163">
        <v>1.8900000000000001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2980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0" t="s">
        <v>3150</v>
      </c>
      <c r="D170" s="162"/>
      <c r="E170" s="163">
        <v>0.76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2980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73">
        <v>44</v>
      </c>
      <c r="B171" s="174" t="s">
        <v>3151</v>
      </c>
      <c r="C171" s="189" t="s">
        <v>3152</v>
      </c>
      <c r="D171" s="175" t="s">
        <v>3076</v>
      </c>
      <c r="E171" s="176">
        <v>8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15</v>
      </c>
      <c r="M171" s="178">
        <f>G171*(1+L171/100)</f>
        <v>0</v>
      </c>
      <c r="N171" s="178">
        <v>0</v>
      </c>
      <c r="O171" s="178">
        <f>ROUND(E171*N171,2)</f>
        <v>0</v>
      </c>
      <c r="P171" s="178">
        <v>0</v>
      </c>
      <c r="Q171" s="178">
        <f>ROUND(E171*P171,2)</f>
        <v>0</v>
      </c>
      <c r="R171" s="178"/>
      <c r="S171" s="178" t="s">
        <v>2976</v>
      </c>
      <c r="T171" s="179" t="s">
        <v>2977</v>
      </c>
      <c r="U171" s="161">
        <v>0</v>
      </c>
      <c r="V171" s="161">
        <f>ROUND(E171*U171,2)</f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2978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0" t="s">
        <v>3153</v>
      </c>
      <c r="D172" s="162"/>
      <c r="E172" s="163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2980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90" t="s">
        <v>3154</v>
      </c>
      <c r="D173" s="162"/>
      <c r="E173" s="163">
        <v>8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2980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x14ac:dyDescent="0.2">
      <c r="A174" s="167" t="s">
        <v>2971</v>
      </c>
      <c r="B174" s="168" t="s">
        <v>2812</v>
      </c>
      <c r="C174" s="188" t="s">
        <v>2813</v>
      </c>
      <c r="D174" s="169"/>
      <c r="E174" s="170"/>
      <c r="F174" s="171"/>
      <c r="G174" s="171">
        <f>SUMIF(AG175:AG271,"&lt;&gt;NOR",G175:G271)</f>
        <v>0</v>
      </c>
      <c r="H174" s="171"/>
      <c r="I174" s="171">
        <f>SUM(I175:I271)</f>
        <v>0</v>
      </c>
      <c r="J174" s="171"/>
      <c r="K174" s="171">
        <f>SUM(K175:K271)</f>
        <v>0</v>
      </c>
      <c r="L174" s="171"/>
      <c r="M174" s="171">
        <f>SUM(M175:M271)</f>
        <v>0</v>
      </c>
      <c r="N174" s="171"/>
      <c r="O174" s="171">
        <f>SUM(O175:O271)</f>
        <v>0</v>
      </c>
      <c r="P174" s="171"/>
      <c r="Q174" s="171">
        <f>SUM(Q175:Q271)</f>
        <v>0</v>
      </c>
      <c r="R174" s="171"/>
      <c r="S174" s="171"/>
      <c r="T174" s="172"/>
      <c r="U174" s="166"/>
      <c r="V174" s="166">
        <f>SUM(V175:V271)</f>
        <v>0</v>
      </c>
      <c r="W174" s="166"/>
      <c r="AG174" t="s">
        <v>2972</v>
      </c>
    </row>
    <row r="175" spans="1:60" outlineLevel="1" x14ac:dyDescent="0.2">
      <c r="A175" s="173">
        <v>45</v>
      </c>
      <c r="B175" s="174" t="s">
        <v>3155</v>
      </c>
      <c r="C175" s="189" t="s">
        <v>3156</v>
      </c>
      <c r="D175" s="175" t="s">
        <v>3157</v>
      </c>
      <c r="E175" s="176">
        <v>23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15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/>
      <c r="S175" s="178" t="s">
        <v>3733</v>
      </c>
      <c r="T175" s="179" t="s">
        <v>3733</v>
      </c>
      <c r="U175" s="161">
        <v>0</v>
      </c>
      <c r="V175" s="161">
        <f>ROUND(E175*U175,2)</f>
        <v>0</v>
      </c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2978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90" t="s">
        <v>3158</v>
      </c>
      <c r="D176" s="162"/>
      <c r="E176" s="163">
        <v>21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2980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0" t="s">
        <v>3159</v>
      </c>
      <c r="D177" s="162"/>
      <c r="E177" s="163">
        <v>2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2980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73">
        <v>46</v>
      </c>
      <c r="B178" s="174" t="s">
        <v>3160</v>
      </c>
      <c r="C178" s="189" t="s">
        <v>3161</v>
      </c>
      <c r="D178" s="175" t="s">
        <v>2983</v>
      </c>
      <c r="E178" s="176">
        <v>10.083200000000001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15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/>
      <c r="S178" s="178" t="s">
        <v>3733</v>
      </c>
      <c r="T178" s="179" t="s">
        <v>3733</v>
      </c>
      <c r="U178" s="161">
        <v>0</v>
      </c>
      <c r="V178" s="161">
        <f>ROUND(E178*U178,2)</f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2978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0" t="s">
        <v>3162</v>
      </c>
      <c r="D179" s="162"/>
      <c r="E179" s="163">
        <v>4.6100000000000003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2980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90" t="s">
        <v>3163</v>
      </c>
      <c r="D180" s="162"/>
      <c r="E180" s="163">
        <v>1.1100000000000001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2980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0" t="s">
        <v>3164</v>
      </c>
      <c r="D181" s="162"/>
      <c r="E181" s="163">
        <v>3.77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2980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90" t="s">
        <v>3165</v>
      </c>
      <c r="D182" s="162"/>
      <c r="E182" s="163">
        <v>0.59000000000000008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2980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3">
        <v>47</v>
      </c>
      <c r="B183" s="174" t="s">
        <v>3166</v>
      </c>
      <c r="C183" s="189" t="s">
        <v>3167</v>
      </c>
      <c r="D183" s="175" t="s">
        <v>2983</v>
      </c>
      <c r="E183" s="176">
        <v>4.4004000000000003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3733</v>
      </c>
      <c r="T183" s="179" t="s">
        <v>3733</v>
      </c>
      <c r="U183" s="161">
        <v>0</v>
      </c>
      <c r="V183" s="161">
        <f>ROUND(E183*U183,2)</f>
        <v>0</v>
      </c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2978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190" t="s">
        <v>3168</v>
      </c>
      <c r="D184" s="162"/>
      <c r="E184" s="163">
        <v>4.4000000000000004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2980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s="226" customFormat="1" outlineLevel="1" x14ac:dyDescent="0.2">
      <c r="A185" s="228">
        <v>48</v>
      </c>
      <c r="B185" s="229" t="s">
        <v>3169</v>
      </c>
      <c r="C185" s="230" t="s">
        <v>394</v>
      </c>
      <c r="D185" s="231" t="s">
        <v>2975</v>
      </c>
      <c r="E185" s="232">
        <v>329.46950000000004</v>
      </c>
      <c r="F185" s="177"/>
      <c r="G185" s="233">
        <f>ROUND(E185*F185,2)</f>
        <v>0</v>
      </c>
      <c r="H185" s="227"/>
      <c r="I185" s="233">
        <f>ROUND(E185*H185,2)</f>
        <v>0</v>
      </c>
      <c r="J185" s="227"/>
      <c r="K185" s="233">
        <f>ROUND(E185*J185,2)</f>
        <v>0</v>
      </c>
      <c r="L185" s="233">
        <v>15</v>
      </c>
      <c r="M185" s="233">
        <f>G185*(1+L185/100)</f>
        <v>0</v>
      </c>
      <c r="N185" s="233">
        <v>0</v>
      </c>
      <c r="O185" s="233">
        <f>ROUND(E185*N185,2)</f>
        <v>0</v>
      </c>
      <c r="P185" s="233">
        <v>0</v>
      </c>
      <c r="Q185" s="233">
        <f>ROUND(E185*P185,2)</f>
        <v>0</v>
      </c>
      <c r="R185" s="233"/>
      <c r="S185" s="178" t="s">
        <v>3733</v>
      </c>
      <c r="T185" s="179" t="s">
        <v>3733</v>
      </c>
      <c r="U185" s="224">
        <v>0</v>
      </c>
      <c r="V185" s="224">
        <f>ROUND(E185*U185,2)</f>
        <v>0</v>
      </c>
      <c r="W185" s="224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 t="s">
        <v>2978</v>
      </c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</row>
    <row r="186" spans="1:60" outlineLevel="1" x14ac:dyDescent="0.2">
      <c r="A186" s="159"/>
      <c r="B186" s="160"/>
      <c r="C186" s="190" t="s">
        <v>3170</v>
      </c>
      <c r="D186" s="162"/>
      <c r="E186" s="163">
        <v>136.58000000000001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2980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0" t="s">
        <v>3171</v>
      </c>
      <c r="D187" s="162"/>
      <c r="E187" s="163">
        <v>-32.68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2980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90" t="s">
        <v>3172</v>
      </c>
      <c r="D188" s="162"/>
      <c r="E188" s="163">
        <v>10.97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2980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0" t="s">
        <v>3173</v>
      </c>
      <c r="D189" s="162"/>
      <c r="E189" s="163">
        <v>151.78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2980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0" t="s">
        <v>3174</v>
      </c>
      <c r="D190" s="162"/>
      <c r="E190" s="163">
        <v>-26.84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2980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90" t="s">
        <v>3175</v>
      </c>
      <c r="D191" s="162"/>
      <c r="E191" s="163">
        <v>44.400000000000006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2980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0" t="s">
        <v>3176</v>
      </c>
      <c r="D192" s="162"/>
      <c r="E192" s="163">
        <v>45.260000000000005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2980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3">
        <v>49</v>
      </c>
      <c r="B193" s="174" t="s">
        <v>3177</v>
      </c>
      <c r="C193" s="189" t="s">
        <v>3178</v>
      </c>
      <c r="D193" s="175" t="s">
        <v>2983</v>
      </c>
      <c r="E193" s="176">
        <v>62.019000000000005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15</v>
      </c>
      <c r="M193" s="178">
        <f>G193*(1+L193/100)</f>
        <v>0</v>
      </c>
      <c r="N193" s="178">
        <v>0</v>
      </c>
      <c r="O193" s="178">
        <f>ROUND(E193*N193,2)</f>
        <v>0</v>
      </c>
      <c r="P193" s="178">
        <v>0</v>
      </c>
      <c r="Q193" s="178">
        <f>ROUND(E193*P193,2)</f>
        <v>0</v>
      </c>
      <c r="R193" s="178"/>
      <c r="S193" s="178" t="s">
        <v>3733</v>
      </c>
      <c r="T193" s="179" t="s">
        <v>3733</v>
      </c>
      <c r="U193" s="161">
        <v>0</v>
      </c>
      <c r="V193" s="161">
        <f>ROUND(E193*U193,2)</f>
        <v>0</v>
      </c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2978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190" t="s">
        <v>3179</v>
      </c>
      <c r="D194" s="162"/>
      <c r="E194" s="163">
        <v>28.46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2980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0" t="s">
        <v>3180</v>
      </c>
      <c r="D195" s="162"/>
      <c r="E195" s="163">
        <v>-0.96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2980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90" t="s">
        <v>3181</v>
      </c>
      <c r="D196" s="162"/>
      <c r="E196" s="163">
        <v>0.25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2980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0" t="s">
        <v>3182</v>
      </c>
      <c r="D197" s="162"/>
      <c r="E197" s="163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2980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0" t="s">
        <v>3183</v>
      </c>
      <c r="D198" s="162"/>
      <c r="E198" s="163">
        <v>3.1500000000000004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2980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190" t="s">
        <v>3184</v>
      </c>
      <c r="D199" s="162"/>
      <c r="E199" s="163">
        <v>-0.35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2980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90" t="s">
        <v>3185</v>
      </c>
      <c r="D200" s="162"/>
      <c r="E200" s="163">
        <v>4.79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2980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90" t="s">
        <v>3186</v>
      </c>
      <c r="D201" s="162"/>
      <c r="E201" s="163">
        <v>4.0100000000000007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2980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0" t="s">
        <v>3187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2980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90" t="s">
        <v>3188</v>
      </c>
      <c r="D203" s="162"/>
      <c r="E203" s="163">
        <v>14.66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2980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190" t="s">
        <v>3189</v>
      </c>
      <c r="D204" s="162"/>
      <c r="E204" s="163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2980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0" t="s">
        <v>3190</v>
      </c>
      <c r="D205" s="162"/>
      <c r="E205" s="163">
        <v>2.0700000000000003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2980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90" t="s">
        <v>3191</v>
      </c>
      <c r="D206" s="162"/>
      <c r="E206" s="163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2980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90" t="s">
        <v>3192</v>
      </c>
      <c r="D207" s="162"/>
      <c r="E207" s="163">
        <v>5.95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2980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73">
        <v>50</v>
      </c>
      <c r="B208" s="174" t="s">
        <v>3193</v>
      </c>
      <c r="C208" s="189" t="s">
        <v>3194</v>
      </c>
      <c r="D208" s="175" t="s">
        <v>2975</v>
      </c>
      <c r="E208" s="176">
        <v>647.90920000000006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15</v>
      </c>
      <c r="M208" s="178">
        <f>G208*(1+L208/100)</f>
        <v>0</v>
      </c>
      <c r="N208" s="178">
        <v>0</v>
      </c>
      <c r="O208" s="178">
        <f>ROUND(E208*N208,2)</f>
        <v>0</v>
      </c>
      <c r="P208" s="178">
        <v>0</v>
      </c>
      <c r="Q208" s="178">
        <f>ROUND(E208*P208,2)</f>
        <v>0</v>
      </c>
      <c r="R208" s="178"/>
      <c r="S208" s="178" t="s">
        <v>3733</v>
      </c>
      <c r="T208" s="179" t="s">
        <v>3733</v>
      </c>
      <c r="U208" s="161">
        <v>0</v>
      </c>
      <c r="V208" s="161">
        <f>ROUND(E208*U208,2)</f>
        <v>0</v>
      </c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2978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0" t="s">
        <v>3195</v>
      </c>
      <c r="D209" s="162"/>
      <c r="E209" s="163">
        <v>275.77000000000004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2980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90" t="s">
        <v>3196</v>
      </c>
      <c r="D210" s="162"/>
      <c r="E210" s="163">
        <v>33.230000000000004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2980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90" t="s">
        <v>3197</v>
      </c>
      <c r="D211" s="162"/>
      <c r="E211" s="163">
        <v>-29.63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2980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190" t="s">
        <v>3198</v>
      </c>
      <c r="D212" s="162"/>
      <c r="E212" s="163">
        <v>10.680000000000001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2980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0" t="s">
        <v>3182</v>
      </c>
      <c r="D213" s="162"/>
      <c r="E213" s="163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2980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90" t="s">
        <v>3199</v>
      </c>
      <c r="D214" s="162"/>
      <c r="E214" s="163">
        <v>25.48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2980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90" t="s">
        <v>3200</v>
      </c>
      <c r="D215" s="162"/>
      <c r="E215" s="163">
        <v>17.82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2980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90" t="s">
        <v>3201</v>
      </c>
      <c r="D216" s="162"/>
      <c r="E216" s="163">
        <v>25.060000000000002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2980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0" t="s">
        <v>3202</v>
      </c>
      <c r="D217" s="162"/>
      <c r="E217" s="163">
        <v>41.980000000000004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2980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0" t="s">
        <v>3187</v>
      </c>
      <c r="D218" s="162"/>
      <c r="E218" s="163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2980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90" t="s">
        <v>3203</v>
      </c>
      <c r="D219" s="162"/>
      <c r="E219" s="163">
        <v>153.35000000000002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2980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90" t="s">
        <v>3204</v>
      </c>
      <c r="D220" s="162"/>
      <c r="E220" s="163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2980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190" t="s">
        <v>3205</v>
      </c>
      <c r="D221" s="162"/>
      <c r="E221" s="163">
        <v>25.16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2980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0" t="s">
        <v>3206</v>
      </c>
      <c r="D222" s="162"/>
      <c r="E222" s="163">
        <v>1.83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2980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0" t="s">
        <v>3207</v>
      </c>
      <c r="D223" s="162"/>
      <c r="E223" s="163">
        <v>67.17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2980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80">
        <v>51</v>
      </c>
      <c r="B224" s="181" t="s">
        <v>3208</v>
      </c>
      <c r="C224" s="191" t="s">
        <v>3209</v>
      </c>
      <c r="D224" s="182" t="s">
        <v>2975</v>
      </c>
      <c r="E224" s="183">
        <v>647.90920000000006</v>
      </c>
      <c r="F224" s="184"/>
      <c r="G224" s="185">
        <f>ROUND(E224*F224,2)</f>
        <v>0</v>
      </c>
      <c r="H224" s="184"/>
      <c r="I224" s="185">
        <f>ROUND(E224*H224,2)</f>
        <v>0</v>
      </c>
      <c r="J224" s="184"/>
      <c r="K224" s="185">
        <f>ROUND(E224*J224,2)</f>
        <v>0</v>
      </c>
      <c r="L224" s="185">
        <v>15</v>
      </c>
      <c r="M224" s="185">
        <f>G224*(1+L224/100)</f>
        <v>0</v>
      </c>
      <c r="N224" s="185">
        <v>0</v>
      </c>
      <c r="O224" s="185">
        <f>ROUND(E224*N224,2)</f>
        <v>0</v>
      </c>
      <c r="P224" s="185">
        <v>0</v>
      </c>
      <c r="Q224" s="185">
        <f>ROUND(E224*P224,2)</f>
        <v>0</v>
      </c>
      <c r="R224" s="185"/>
      <c r="S224" s="178" t="s">
        <v>3733</v>
      </c>
      <c r="T224" s="179" t="s">
        <v>3733</v>
      </c>
      <c r="U224" s="161">
        <v>0</v>
      </c>
      <c r="V224" s="161">
        <f>ROUND(E224*U224,2)</f>
        <v>0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2978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73">
        <v>52</v>
      </c>
      <c r="B225" s="174" t="s">
        <v>3210</v>
      </c>
      <c r="C225" s="189" t="s">
        <v>3211</v>
      </c>
      <c r="D225" s="175" t="s">
        <v>3100</v>
      </c>
      <c r="E225" s="176">
        <v>7.4423000000000004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15</v>
      </c>
      <c r="M225" s="178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78"/>
      <c r="S225" s="178" t="s">
        <v>3733</v>
      </c>
      <c r="T225" s="179" t="s">
        <v>3733</v>
      </c>
      <c r="U225" s="161">
        <v>0</v>
      </c>
      <c r="V225" s="161">
        <f>ROUND(E225*U225,2)</f>
        <v>0</v>
      </c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2978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90" t="s">
        <v>3212</v>
      </c>
      <c r="D226" s="162"/>
      <c r="E226" s="163">
        <v>7.44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2980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s="226" customFormat="1" outlineLevel="1" x14ac:dyDescent="0.2">
      <c r="A227" s="217">
        <v>53</v>
      </c>
      <c r="B227" s="218" t="s">
        <v>3213</v>
      </c>
      <c r="C227" s="219" t="s">
        <v>395</v>
      </c>
      <c r="D227" s="220" t="s">
        <v>3157</v>
      </c>
      <c r="E227" s="221">
        <v>20</v>
      </c>
      <c r="F227" s="184"/>
      <c r="G227" s="223">
        <f t="shared" ref="G227:G232" si="0">ROUND(E227*F227,2)</f>
        <v>0</v>
      </c>
      <c r="H227" s="222"/>
      <c r="I227" s="223">
        <f t="shared" ref="I227:I232" si="1">ROUND(E227*H227,2)</f>
        <v>0</v>
      </c>
      <c r="J227" s="222"/>
      <c r="K227" s="223">
        <f t="shared" ref="K227:K232" si="2">ROUND(E227*J227,2)</f>
        <v>0</v>
      </c>
      <c r="L227" s="223">
        <v>15</v>
      </c>
      <c r="M227" s="223">
        <f t="shared" ref="M227:M232" si="3">G227*(1+L227/100)</f>
        <v>0</v>
      </c>
      <c r="N227" s="223">
        <v>0</v>
      </c>
      <c r="O227" s="223">
        <f t="shared" ref="O227:O232" si="4">ROUND(E227*N227,2)</f>
        <v>0</v>
      </c>
      <c r="P227" s="223">
        <v>0</v>
      </c>
      <c r="Q227" s="223">
        <f t="shared" ref="Q227:Q232" si="5">ROUND(E227*P227,2)</f>
        <v>0</v>
      </c>
      <c r="R227" s="223"/>
      <c r="S227" s="178" t="s">
        <v>3733</v>
      </c>
      <c r="T227" s="179" t="s">
        <v>3733</v>
      </c>
      <c r="U227" s="224">
        <v>0</v>
      </c>
      <c r="V227" s="224">
        <f t="shared" ref="V227:V232" si="6">ROUND(E227*U227,2)</f>
        <v>0</v>
      </c>
      <c r="W227" s="224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 t="s">
        <v>2978</v>
      </c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5"/>
      <c r="AX227" s="225"/>
      <c r="AY227" s="225"/>
      <c r="AZ227" s="225"/>
      <c r="BA227" s="225"/>
      <c r="BB227" s="225"/>
      <c r="BC227" s="225"/>
      <c r="BD227" s="225"/>
      <c r="BE227" s="225"/>
      <c r="BF227" s="225"/>
      <c r="BG227" s="225"/>
      <c r="BH227" s="225"/>
    </row>
    <row r="228" spans="1:60" s="226" customFormat="1" outlineLevel="1" x14ac:dyDescent="0.2">
      <c r="A228" s="217">
        <v>54</v>
      </c>
      <c r="B228" s="218" t="s">
        <v>3214</v>
      </c>
      <c r="C228" s="219" t="s">
        <v>396</v>
      </c>
      <c r="D228" s="220" t="s">
        <v>3157</v>
      </c>
      <c r="E228" s="221">
        <v>4</v>
      </c>
      <c r="F228" s="184"/>
      <c r="G228" s="223">
        <f t="shared" si="0"/>
        <v>0</v>
      </c>
      <c r="H228" s="222"/>
      <c r="I228" s="223">
        <f t="shared" si="1"/>
        <v>0</v>
      </c>
      <c r="J228" s="222"/>
      <c r="K228" s="223">
        <f t="shared" si="2"/>
        <v>0</v>
      </c>
      <c r="L228" s="223">
        <v>15</v>
      </c>
      <c r="M228" s="223">
        <f t="shared" si="3"/>
        <v>0</v>
      </c>
      <c r="N228" s="223">
        <v>0</v>
      </c>
      <c r="O228" s="223">
        <f t="shared" si="4"/>
        <v>0</v>
      </c>
      <c r="P228" s="223">
        <v>0</v>
      </c>
      <c r="Q228" s="223">
        <f t="shared" si="5"/>
        <v>0</v>
      </c>
      <c r="R228" s="223"/>
      <c r="S228" s="178" t="s">
        <v>3733</v>
      </c>
      <c r="T228" s="179" t="s">
        <v>3733</v>
      </c>
      <c r="U228" s="224">
        <v>0</v>
      </c>
      <c r="V228" s="224">
        <f t="shared" si="6"/>
        <v>0</v>
      </c>
      <c r="W228" s="224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 t="s">
        <v>2978</v>
      </c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225"/>
      <c r="AU228" s="225"/>
      <c r="AV228" s="225"/>
      <c r="AW228" s="225"/>
      <c r="AX228" s="225"/>
      <c r="AY228" s="225"/>
      <c r="AZ228" s="225"/>
      <c r="BA228" s="225"/>
      <c r="BB228" s="225"/>
      <c r="BC228" s="225"/>
      <c r="BD228" s="225"/>
      <c r="BE228" s="225"/>
      <c r="BF228" s="225"/>
      <c r="BG228" s="225"/>
      <c r="BH228" s="225"/>
    </row>
    <row r="229" spans="1:60" s="226" customFormat="1" outlineLevel="1" x14ac:dyDescent="0.2">
      <c r="A229" s="217">
        <v>55</v>
      </c>
      <c r="B229" s="218" t="s">
        <v>3215</v>
      </c>
      <c r="C229" s="219" t="s">
        <v>397</v>
      </c>
      <c r="D229" s="220" t="s">
        <v>3157</v>
      </c>
      <c r="E229" s="221">
        <v>4</v>
      </c>
      <c r="F229" s="184"/>
      <c r="G229" s="223">
        <f t="shared" si="0"/>
        <v>0</v>
      </c>
      <c r="H229" s="222"/>
      <c r="I229" s="223">
        <f t="shared" si="1"/>
        <v>0</v>
      </c>
      <c r="J229" s="222"/>
      <c r="K229" s="223">
        <f t="shared" si="2"/>
        <v>0</v>
      </c>
      <c r="L229" s="223">
        <v>15</v>
      </c>
      <c r="M229" s="223">
        <f t="shared" si="3"/>
        <v>0</v>
      </c>
      <c r="N229" s="223">
        <v>0</v>
      </c>
      <c r="O229" s="223">
        <f t="shared" si="4"/>
        <v>0</v>
      </c>
      <c r="P229" s="223">
        <v>0</v>
      </c>
      <c r="Q229" s="223">
        <f t="shared" si="5"/>
        <v>0</v>
      </c>
      <c r="R229" s="223"/>
      <c r="S229" s="178" t="s">
        <v>3733</v>
      </c>
      <c r="T229" s="179" t="s">
        <v>3733</v>
      </c>
      <c r="U229" s="224">
        <v>0</v>
      </c>
      <c r="V229" s="224">
        <f t="shared" si="6"/>
        <v>0</v>
      </c>
      <c r="W229" s="224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 t="s">
        <v>2978</v>
      </c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</row>
    <row r="230" spans="1:60" s="226" customFormat="1" outlineLevel="1" x14ac:dyDescent="0.2">
      <c r="A230" s="217">
        <v>56</v>
      </c>
      <c r="B230" s="218" t="s">
        <v>3216</v>
      </c>
      <c r="C230" s="219" t="s">
        <v>398</v>
      </c>
      <c r="D230" s="220" t="s">
        <v>3157</v>
      </c>
      <c r="E230" s="221">
        <v>12</v>
      </c>
      <c r="F230" s="184"/>
      <c r="G230" s="223">
        <f t="shared" si="0"/>
        <v>0</v>
      </c>
      <c r="H230" s="222"/>
      <c r="I230" s="223">
        <f t="shared" si="1"/>
        <v>0</v>
      </c>
      <c r="J230" s="222"/>
      <c r="K230" s="223">
        <f t="shared" si="2"/>
        <v>0</v>
      </c>
      <c r="L230" s="223">
        <v>15</v>
      </c>
      <c r="M230" s="223">
        <f t="shared" si="3"/>
        <v>0</v>
      </c>
      <c r="N230" s="223">
        <v>0</v>
      </c>
      <c r="O230" s="223">
        <f t="shared" si="4"/>
        <v>0</v>
      </c>
      <c r="P230" s="223">
        <v>0</v>
      </c>
      <c r="Q230" s="223">
        <f t="shared" si="5"/>
        <v>0</v>
      </c>
      <c r="R230" s="223"/>
      <c r="S230" s="178" t="s">
        <v>3733</v>
      </c>
      <c r="T230" s="179" t="s">
        <v>3733</v>
      </c>
      <c r="U230" s="224">
        <v>0</v>
      </c>
      <c r="V230" s="224">
        <f t="shared" si="6"/>
        <v>0</v>
      </c>
      <c r="W230" s="224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 t="s">
        <v>2978</v>
      </c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</row>
    <row r="231" spans="1:60" s="226" customFormat="1" outlineLevel="1" x14ac:dyDescent="0.2">
      <c r="A231" s="217">
        <v>57</v>
      </c>
      <c r="B231" s="218" t="s">
        <v>3217</v>
      </c>
      <c r="C231" s="219" t="s">
        <v>399</v>
      </c>
      <c r="D231" s="220" t="s">
        <v>3157</v>
      </c>
      <c r="E231" s="221">
        <v>4</v>
      </c>
      <c r="F231" s="184"/>
      <c r="G231" s="223">
        <f t="shared" si="0"/>
        <v>0</v>
      </c>
      <c r="H231" s="222"/>
      <c r="I231" s="223">
        <f t="shared" si="1"/>
        <v>0</v>
      </c>
      <c r="J231" s="222"/>
      <c r="K231" s="223">
        <f t="shared" si="2"/>
        <v>0</v>
      </c>
      <c r="L231" s="223">
        <v>15</v>
      </c>
      <c r="M231" s="223">
        <f t="shared" si="3"/>
        <v>0</v>
      </c>
      <c r="N231" s="223">
        <v>0</v>
      </c>
      <c r="O231" s="223">
        <f t="shared" si="4"/>
        <v>0</v>
      </c>
      <c r="P231" s="223">
        <v>0</v>
      </c>
      <c r="Q231" s="223">
        <f t="shared" si="5"/>
        <v>0</v>
      </c>
      <c r="R231" s="223"/>
      <c r="S231" s="178" t="s">
        <v>3733</v>
      </c>
      <c r="T231" s="179" t="s">
        <v>3733</v>
      </c>
      <c r="U231" s="224">
        <v>0</v>
      </c>
      <c r="V231" s="224">
        <f t="shared" si="6"/>
        <v>0</v>
      </c>
      <c r="W231" s="224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 t="s">
        <v>2978</v>
      </c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</row>
    <row r="232" spans="1:60" outlineLevel="1" x14ac:dyDescent="0.2">
      <c r="A232" s="173">
        <v>58</v>
      </c>
      <c r="B232" s="174" t="s">
        <v>3218</v>
      </c>
      <c r="C232" s="189" t="s">
        <v>3219</v>
      </c>
      <c r="D232" s="175" t="s">
        <v>2983</v>
      </c>
      <c r="E232" s="176">
        <v>0.70450000000000002</v>
      </c>
      <c r="F232" s="177"/>
      <c r="G232" s="178">
        <f t="shared" si="0"/>
        <v>0</v>
      </c>
      <c r="H232" s="177"/>
      <c r="I232" s="178">
        <f t="shared" si="1"/>
        <v>0</v>
      </c>
      <c r="J232" s="177"/>
      <c r="K232" s="178">
        <f t="shared" si="2"/>
        <v>0</v>
      </c>
      <c r="L232" s="178">
        <v>15</v>
      </c>
      <c r="M232" s="178">
        <f t="shared" si="3"/>
        <v>0</v>
      </c>
      <c r="N232" s="178">
        <v>0</v>
      </c>
      <c r="O232" s="178">
        <f t="shared" si="4"/>
        <v>0</v>
      </c>
      <c r="P232" s="178">
        <v>0</v>
      </c>
      <c r="Q232" s="178">
        <f t="shared" si="5"/>
        <v>0</v>
      </c>
      <c r="R232" s="178"/>
      <c r="S232" s="178" t="s">
        <v>3733</v>
      </c>
      <c r="T232" s="179" t="s">
        <v>3733</v>
      </c>
      <c r="U232" s="161">
        <v>0</v>
      </c>
      <c r="V232" s="161">
        <f t="shared" si="6"/>
        <v>0</v>
      </c>
      <c r="W232" s="161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2978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190" t="s">
        <v>3220</v>
      </c>
      <c r="D233" s="162"/>
      <c r="E233" s="163">
        <v>0.70000000000000007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2980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73">
        <v>59</v>
      </c>
      <c r="B234" s="174" t="s">
        <v>3221</v>
      </c>
      <c r="C234" s="189" t="s">
        <v>3222</v>
      </c>
      <c r="D234" s="175" t="s">
        <v>2983</v>
      </c>
      <c r="E234" s="176">
        <v>1.3514000000000002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15</v>
      </c>
      <c r="M234" s="178">
        <f>G234*(1+L234/100)</f>
        <v>0</v>
      </c>
      <c r="N234" s="178">
        <v>0</v>
      </c>
      <c r="O234" s="178">
        <f>ROUND(E234*N234,2)</f>
        <v>0</v>
      </c>
      <c r="P234" s="178">
        <v>0</v>
      </c>
      <c r="Q234" s="178">
        <f>ROUND(E234*P234,2)</f>
        <v>0</v>
      </c>
      <c r="R234" s="178"/>
      <c r="S234" s="178" t="s">
        <v>3733</v>
      </c>
      <c r="T234" s="179" t="s">
        <v>3733</v>
      </c>
      <c r="U234" s="161">
        <v>0</v>
      </c>
      <c r="V234" s="161">
        <f>ROUND(E234*U234,2)</f>
        <v>0</v>
      </c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2978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90" t="s">
        <v>3223</v>
      </c>
      <c r="D235" s="162"/>
      <c r="E235" s="163">
        <v>0.96000000000000008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2980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90" t="s">
        <v>3224</v>
      </c>
      <c r="D236" s="162"/>
      <c r="E236" s="163">
        <v>0.39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2980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73">
        <v>60</v>
      </c>
      <c r="B237" s="174" t="s">
        <v>3225</v>
      </c>
      <c r="C237" s="189" t="s">
        <v>3226</v>
      </c>
      <c r="D237" s="175" t="s">
        <v>2975</v>
      </c>
      <c r="E237" s="176">
        <v>10.666500000000001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15</v>
      </c>
      <c r="M237" s="178">
        <f>G237*(1+L237/100)</f>
        <v>0</v>
      </c>
      <c r="N237" s="178">
        <v>0</v>
      </c>
      <c r="O237" s="178">
        <f>ROUND(E237*N237,2)</f>
        <v>0</v>
      </c>
      <c r="P237" s="178">
        <v>0</v>
      </c>
      <c r="Q237" s="178">
        <f>ROUND(E237*P237,2)</f>
        <v>0</v>
      </c>
      <c r="R237" s="178"/>
      <c r="S237" s="178" t="s">
        <v>3733</v>
      </c>
      <c r="T237" s="179" t="s">
        <v>3733</v>
      </c>
      <c r="U237" s="161">
        <v>0</v>
      </c>
      <c r="V237" s="161">
        <f>ROUND(E237*U237,2)</f>
        <v>0</v>
      </c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2978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90" t="s">
        <v>3227</v>
      </c>
      <c r="D238" s="162"/>
      <c r="E238" s="163">
        <v>6.2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2980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0" t="s">
        <v>3228</v>
      </c>
      <c r="D239" s="162"/>
      <c r="E239" s="163">
        <v>4.4600000000000009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2980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80">
        <v>61</v>
      </c>
      <c r="B240" s="181" t="s">
        <v>3229</v>
      </c>
      <c r="C240" s="191" t="s">
        <v>3230</v>
      </c>
      <c r="D240" s="182" t="s">
        <v>2975</v>
      </c>
      <c r="E240" s="183">
        <v>10.666500000000001</v>
      </c>
      <c r="F240" s="184"/>
      <c r="G240" s="185">
        <f>ROUND(E240*F240,2)</f>
        <v>0</v>
      </c>
      <c r="H240" s="184"/>
      <c r="I240" s="185">
        <f>ROUND(E240*H240,2)</f>
        <v>0</v>
      </c>
      <c r="J240" s="184"/>
      <c r="K240" s="185">
        <f>ROUND(E240*J240,2)</f>
        <v>0</v>
      </c>
      <c r="L240" s="185">
        <v>15</v>
      </c>
      <c r="M240" s="185">
        <f>G240*(1+L240/100)</f>
        <v>0</v>
      </c>
      <c r="N240" s="185">
        <v>0</v>
      </c>
      <c r="O240" s="185">
        <f>ROUND(E240*N240,2)</f>
        <v>0</v>
      </c>
      <c r="P240" s="185">
        <v>0</v>
      </c>
      <c r="Q240" s="185">
        <f>ROUND(E240*P240,2)</f>
        <v>0</v>
      </c>
      <c r="R240" s="185"/>
      <c r="S240" s="178" t="s">
        <v>3733</v>
      </c>
      <c r="T240" s="179" t="s">
        <v>3733</v>
      </c>
      <c r="U240" s="161">
        <v>0</v>
      </c>
      <c r="V240" s="161">
        <f>ROUND(E240*U240,2)</f>
        <v>0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2978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3">
        <v>62</v>
      </c>
      <c r="B241" s="174" t="s">
        <v>3231</v>
      </c>
      <c r="C241" s="189" t="s">
        <v>3232</v>
      </c>
      <c r="D241" s="175" t="s">
        <v>3100</v>
      </c>
      <c r="E241" s="176">
        <v>0.16220000000000001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15</v>
      </c>
      <c r="M241" s="178">
        <f>G241*(1+L241/100)</f>
        <v>0</v>
      </c>
      <c r="N241" s="178">
        <v>0</v>
      </c>
      <c r="O241" s="178">
        <f>ROUND(E241*N241,2)</f>
        <v>0</v>
      </c>
      <c r="P241" s="178">
        <v>0</v>
      </c>
      <c r="Q241" s="178">
        <f>ROUND(E241*P241,2)</f>
        <v>0</v>
      </c>
      <c r="R241" s="178"/>
      <c r="S241" s="178" t="s">
        <v>3733</v>
      </c>
      <c r="T241" s="179" t="s">
        <v>3733</v>
      </c>
      <c r="U241" s="161">
        <v>0</v>
      </c>
      <c r="V241" s="161">
        <f>ROUND(E241*U241,2)</f>
        <v>0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2978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90" t="s">
        <v>3233</v>
      </c>
      <c r="D242" s="162"/>
      <c r="E242" s="163">
        <v>0.16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2980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3">
        <v>63</v>
      </c>
      <c r="B243" s="174" t="s">
        <v>3234</v>
      </c>
      <c r="C243" s="189" t="s">
        <v>3235</v>
      </c>
      <c r="D243" s="175" t="s">
        <v>3100</v>
      </c>
      <c r="E243" s="176">
        <v>0.33830000000000005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15</v>
      </c>
      <c r="M243" s="178">
        <f>G243*(1+L243/100)</f>
        <v>0</v>
      </c>
      <c r="N243" s="178">
        <v>0</v>
      </c>
      <c r="O243" s="178">
        <f>ROUND(E243*N243,2)</f>
        <v>0</v>
      </c>
      <c r="P243" s="178">
        <v>0</v>
      </c>
      <c r="Q243" s="178">
        <f>ROUND(E243*P243,2)</f>
        <v>0</v>
      </c>
      <c r="R243" s="178"/>
      <c r="S243" s="178" t="s">
        <v>3733</v>
      </c>
      <c r="T243" s="179" t="s">
        <v>3733</v>
      </c>
      <c r="U243" s="161">
        <v>0</v>
      </c>
      <c r="V243" s="161">
        <f>ROUND(E243*U243,2)</f>
        <v>0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2978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90" t="s">
        <v>3236</v>
      </c>
      <c r="D244" s="162"/>
      <c r="E244" s="163">
        <v>0.34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2980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73">
        <v>64</v>
      </c>
      <c r="B245" s="174" t="s">
        <v>3237</v>
      </c>
      <c r="C245" s="189" t="s">
        <v>3238</v>
      </c>
      <c r="D245" s="175" t="s">
        <v>3100</v>
      </c>
      <c r="E245" s="176">
        <v>0.26500000000000001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15</v>
      </c>
      <c r="M245" s="178">
        <f>G245*(1+L245/100)</f>
        <v>0</v>
      </c>
      <c r="N245" s="178">
        <v>0</v>
      </c>
      <c r="O245" s="178">
        <f>ROUND(E245*N245,2)</f>
        <v>0</v>
      </c>
      <c r="P245" s="178">
        <v>0</v>
      </c>
      <c r="Q245" s="178">
        <f>ROUND(E245*P245,2)</f>
        <v>0</v>
      </c>
      <c r="R245" s="178"/>
      <c r="S245" s="178" t="s">
        <v>3733</v>
      </c>
      <c r="T245" s="179" t="s">
        <v>3733</v>
      </c>
      <c r="U245" s="161">
        <v>0</v>
      </c>
      <c r="V245" s="161">
        <f>ROUND(E245*U245,2)</f>
        <v>0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2978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90" t="s">
        <v>3239</v>
      </c>
      <c r="D246" s="162"/>
      <c r="E246" s="163">
        <v>0.27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2980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73">
        <v>65</v>
      </c>
      <c r="B247" s="174" t="s">
        <v>3240</v>
      </c>
      <c r="C247" s="189" t="s">
        <v>3241</v>
      </c>
      <c r="D247" s="175" t="s">
        <v>2975</v>
      </c>
      <c r="E247" s="176">
        <v>10.605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15</v>
      </c>
      <c r="M247" s="178">
        <f>G247*(1+L247/100)</f>
        <v>0</v>
      </c>
      <c r="N247" s="178">
        <v>0</v>
      </c>
      <c r="O247" s="178">
        <f>ROUND(E247*N247,2)</f>
        <v>0</v>
      </c>
      <c r="P247" s="178">
        <v>0</v>
      </c>
      <c r="Q247" s="178">
        <f>ROUND(E247*P247,2)</f>
        <v>0</v>
      </c>
      <c r="R247" s="178"/>
      <c r="S247" s="178" t="s">
        <v>3733</v>
      </c>
      <c r="T247" s="179" t="s">
        <v>3733</v>
      </c>
      <c r="U247" s="161">
        <v>0</v>
      </c>
      <c r="V247" s="161">
        <f>ROUND(E247*U247,2)</f>
        <v>0</v>
      </c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2978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90" t="s">
        <v>3242</v>
      </c>
      <c r="D248" s="162"/>
      <c r="E248" s="163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2980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0" t="s">
        <v>3243</v>
      </c>
      <c r="D249" s="162"/>
      <c r="E249" s="163">
        <v>8.5200000000000014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2980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90" t="s">
        <v>3244</v>
      </c>
      <c r="D250" s="162"/>
      <c r="E250" s="163">
        <v>2.08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2980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73">
        <v>66</v>
      </c>
      <c r="B251" s="174" t="s">
        <v>3245</v>
      </c>
      <c r="C251" s="189" t="s">
        <v>3246</v>
      </c>
      <c r="D251" s="175" t="s">
        <v>2983</v>
      </c>
      <c r="E251" s="176">
        <v>3.9598000000000004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15</v>
      </c>
      <c r="M251" s="178">
        <f>G251*(1+L251/100)</f>
        <v>0</v>
      </c>
      <c r="N251" s="178">
        <v>0</v>
      </c>
      <c r="O251" s="178">
        <f>ROUND(E251*N251,2)</f>
        <v>0</v>
      </c>
      <c r="P251" s="178">
        <v>0</v>
      </c>
      <c r="Q251" s="178">
        <f>ROUND(E251*P251,2)</f>
        <v>0</v>
      </c>
      <c r="R251" s="178"/>
      <c r="S251" s="178" t="s">
        <v>3733</v>
      </c>
      <c r="T251" s="179" t="s">
        <v>3733</v>
      </c>
      <c r="U251" s="161">
        <v>0</v>
      </c>
      <c r="V251" s="161">
        <f>ROUND(E251*U251,2)</f>
        <v>0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2978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90" t="s">
        <v>3247</v>
      </c>
      <c r="D252" s="162"/>
      <c r="E252" s="163">
        <v>3.9600000000000004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2980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73">
        <v>67</v>
      </c>
      <c r="B253" s="174" t="s">
        <v>3248</v>
      </c>
      <c r="C253" s="189" t="s">
        <v>3249</v>
      </c>
      <c r="D253" s="175" t="s">
        <v>2975</v>
      </c>
      <c r="E253" s="176">
        <v>50.337000000000003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15</v>
      </c>
      <c r="M253" s="178">
        <f>G253*(1+L253/100)</f>
        <v>0</v>
      </c>
      <c r="N253" s="178">
        <v>0</v>
      </c>
      <c r="O253" s="178">
        <f>ROUND(E253*N253,2)</f>
        <v>0</v>
      </c>
      <c r="P253" s="178">
        <v>0</v>
      </c>
      <c r="Q253" s="178">
        <f>ROUND(E253*P253,2)</f>
        <v>0</v>
      </c>
      <c r="R253" s="178"/>
      <c r="S253" s="178" t="s">
        <v>3733</v>
      </c>
      <c r="T253" s="179" t="s">
        <v>3733</v>
      </c>
      <c r="U253" s="161">
        <v>0</v>
      </c>
      <c r="V253" s="161">
        <f>ROUND(E253*U253,2)</f>
        <v>0</v>
      </c>
      <c r="W253" s="161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2978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90" t="s">
        <v>3250</v>
      </c>
      <c r="D254" s="162"/>
      <c r="E254" s="163">
        <v>50.34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2980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80">
        <v>68</v>
      </c>
      <c r="B255" s="181" t="s">
        <v>3251</v>
      </c>
      <c r="C255" s="191" t="s">
        <v>3252</v>
      </c>
      <c r="D255" s="182" t="s">
        <v>2975</v>
      </c>
      <c r="E255" s="183">
        <v>50.337000000000003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15</v>
      </c>
      <c r="M255" s="185">
        <f>G255*(1+L255/100)</f>
        <v>0</v>
      </c>
      <c r="N255" s="185">
        <v>0</v>
      </c>
      <c r="O255" s="185">
        <f>ROUND(E255*N255,2)</f>
        <v>0</v>
      </c>
      <c r="P255" s="185">
        <v>0</v>
      </c>
      <c r="Q255" s="185">
        <f>ROUND(E255*P255,2)</f>
        <v>0</v>
      </c>
      <c r="R255" s="185"/>
      <c r="S255" s="178" t="s">
        <v>3733</v>
      </c>
      <c r="T255" s="179" t="s">
        <v>3733</v>
      </c>
      <c r="U255" s="161">
        <v>0</v>
      </c>
      <c r="V255" s="161">
        <f>ROUND(E255*U255,2)</f>
        <v>0</v>
      </c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2978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3">
        <v>69</v>
      </c>
      <c r="B256" s="174" t="s">
        <v>3253</v>
      </c>
      <c r="C256" s="189" t="s">
        <v>3254</v>
      </c>
      <c r="D256" s="175" t="s">
        <v>3100</v>
      </c>
      <c r="E256" s="176">
        <v>0.47520000000000001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15</v>
      </c>
      <c r="M256" s="178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78"/>
      <c r="S256" s="178" t="s">
        <v>3733</v>
      </c>
      <c r="T256" s="179" t="s">
        <v>3733</v>
      </c>
      <c r="U256" s="161">
        <v>0</v>
      </c>
      <c r="V256" s="161">
        <f>ROUND(E256*U256,2)</f>
        <v>0</v>
      </c>
      <c r="W256" s="161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2978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0" t="s">
        <v>3255</v>
      </c>
      <c r="D257" s="162"/>
      <c r="E257" s="163">
        <v>0.48000000000000004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2980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73">
        <v>70</v>
      </c>
      <c r="B258" s="174" t="s">
        <v>3256</v>
      </c>
      <c r="C258" s="189" t="s">
        <v>3257</v>
      </c>
      <c r="D258" s="175" t="s">
        <v>2975</v>
      </c>
      <c r="E258" s="176">
        <v>0.8640000000000001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15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3733</v>
      </c>
      <c r="T258" s="179" t="s">
        <v>3733</v>
      </c>
      <c r="U258" s="161">
        <v>0</v>
      </c>
      <c r="V258" s="161">
        <f>ROUND(E258*U258,2)</f>
        <v>0</v>
      </c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2978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90" t="s">
        <v>3258</v>
      </c>
      <c r="D259" s="162"/>
      <c r="E259" s="163">
        <v>0.8600000000000001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2980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73">
        <v>71</v>
      </c>
      <c r="B260" s="174" t="s">
        <v>3259</v>
      </c>
      <c r="C260" s="189" t="s">
        <v>3260</v>
      </c>
      <c r="D260" s="175" t="s">
        <v>2975</v>
      </c>
      <c r="E260" s="176">
        <v>1.8744000000000001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15</v>
      </c>
      <c r="M260" s="178">
        <f>G260*(1+L260/100)</f>
        <v>0</v>
      </c>
      <c r="N260" s="178">
        <v>0</v>
      </c>
      <c r="O260" s="178">
        <f>ROUND(E260*N260,2)</f>
        <v>0</v>
      </c>
      <c r="P260" s="178">
        <v>0</v>
      </c>
      <c r="Q260" s="178">
        <f>ROUND(E260*P260,2)</f>
        <v>0</v>
      </c>
      <c r="R260" s="178"/>
      <c r="S260" s="178" t="s">
        <v>3733</v>
      </c>
      <c r="T260" s="179" t="s">
        <v>3733</v>
      </c>
      <c r="U260" s="161">
        <v>0</v>
      </c>
      <c r="V260" s="161">
        <f>ROUND(E260*U260,2)</f>
        <v>0</v>
      </c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2978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90" t="s">
        <v>3261</v>
      </c>
      <c r="D261" s="162"/>
      <c r="E261" s="163">
        <v>1.87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2980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73">
        <v>72</v>
      </c>
      <c r="B262" s="174" t="s">
        <v>3262</v>
      </c>
      <c r="C262" s="189" t="s">
        <v>3263</v>
      </c>
      <c r="D262" s="175" t="s">
        <v>2975</v>
      </c>
      <c r="E262" s="176">
        <v>8.0970000000000013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15</v>
      </c>
      <c r="M262" s="178">
        <f>G262*(1+L262/100)</f>
        <v>0</v>
      </c>
      <c r="N262" s="178">
        <v>0</v>
      </c>
      <c r="O262" s="178">
        <f>ROUND(E262*N262,2)</f>
        <v>0</v>
      </c>
      <c r="P262" s="178">
        <v>0</v>
      </c>
      <c r="Q262" s="178">
        <f>ROUND(E262*P262,2)</f>
        <v>0</v>
      </c>
      <c r="R262" s="178"/>
      <c r="S262" s="178" t="s">
        <v>3733</v>
      </c>
      <c r="T262" s="179" t="s">
        <v>3733</v>
      </c>
      <c r="U262" s="161">
        <v>0</v>
      </c>
      <c r="V262" s="161">
        <f>ROUND(E262*U262,2)</f>
        <v>0</v>
      </c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2978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0" t="s">
        <v>3264</v>
      </c>
      <c r="D263" s="162"/>
      <c r="E263" s="163">
        <v>8.1000000000000014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2980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73">
        <v>73</v>
      </c>
      <c r="B264" s="174" t="s">
        <v>3265</v>
      </c>
      <c r="C264" s="189" t="s">
        <v>3266</v>
      </c>
      <c r="D264" s="175" t="s">
        <v>2975</v>
      </c>
      <c r="E264" s="176">
        <v>94.162000000000006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15</v>
      </c>
      <c r="M264" s="178">
        <f>G264*(1+L264/100)</f>
        <v>0</v>
      </c>
      <c r="N264" s="178">
        <v>0</v>
      </c>
      <c r="O264" s="178">
        <f>ROUND(E264*N264,2)</f>
        <v>0</v>
      </c>
      <c r="P264" s="178">
        <v>0</v>
      </c>
      <c r="Q264" s="178">
        <f>ROUND(E264*P264,2)</f>
        <v>0</v>
      </c>
      <c r="R264" s="178"/>
      <c r="S264" s="178" t="s">
        <v>2976</v>
      </c>
      <c r="T264" s="179" t="s">
        <v>2977</v>
      </c>
      <c r="U264" s="161">
        <v>0</v>
      </c>
      <c r="V264" s="161">
        <f>ROUND(E264*U264,2)</f>
        <v>0</v>
      </c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2978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90" t="s">
        <v>3267</v>
      </c>
      <c r="D265" s="162"/>
      <c r="E265" s="163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2980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190" t="s">
        <v>3204</v>
      </c>
      <c r="D266" s="162"/>
      <c r="E266" s="163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2980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90" t="s">
        <v>3205</v>
      </c>
      <c r="D267" s="162"/>
      <c r="E267" s="163">
        <v>25.16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2980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190" t="s">
        <v>3206</v>
      </c>
      <c r="D268" s="162"/>
      <c r="E268" s="163">
        <v>1.83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2980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0" t="s">
        <v>3207</v>
      </c>
      <c r="D269" s="162"/>
      <c r="E269" s="163">
        <v>67.17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2980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73">
        <v>74</v>
      </c>
      <c r="B270" s="174" t="s">
        <v>3268</v>
      </c>
      <c r="C270" s="189" t="s">
        <v>3269</v>
      </c>
      <c r="D270" s="175" t="s">
        <v>3076</v>
      </c>
      <c r="E270" s="176">
        <v>20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15</v>
      </c>
      <c r="M270" s="178">
        <f>G270*(1+L270/100)</f>
        <v>0</v>
      </c>
      <c r="N270" s="178">
        <v>0</v>
      </c>
      <c r="O270" s="178">
        <f>ROUND(E270*N270,2)</f>
        <v>0</v>
      </c>
      <c r="P270" s="178">
        <v>0</v>
      </c>
      <c r="Q270" s="178">
        <f>ROUND(E270*P270,2)</f>
        <v>0</v>
      </c>
      <c r="R270" s="178"/>
      <c r="S270" s="178" t="s">
        <v>2976</v>
      </c>
      <c r="T270" s="179" t="s">
        <v>2977</v>
      </c>
      <c r="U270" s="161">
        <v>0</v>
      </c>
      <c r="V270" s="161">
        <f>ROUND(E270*U270,2)</f>
        <v>0</v>
      </c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3031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90" t="s">
        <v>3270</v>
      </c>
      <c r="D271" s="162"/>
      <c r="E271" s="163">
        <v>20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2980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x14ac:dyDescent="0.2">
      <c r="A272" s="167" t="s">
        <v>2971</v>
      </c>
      <c r="B272" s="168" t="s">
        <v>2814</v>
      </c>
      <c r="C272" s="188" t="s">
        <v>2815</v>
      </c>
      <c r="D272" s="169"/>
      <c r="E272" s="170"/>
      <c r="F272" s="171"/>
      <c r="G272" s="171">
        <f>SUMIF(AG273:AG385,"&lt;&gt;NOR",G273:G385)</f>
        <v>0</v>
      </c>
      <c r="H272" s="171"/>
      <c r="I272" s="171">
        <f>SUM(I273:I385)</f>
        <v>0</v>
      </c>
      <c r="J272" s="171"/>
      <c r="K272" s="171">
        <f>SUM(K273:K385)</f>
        <v>0</v>
      </c>
      <c r="L272" s="171"/>
      <c r="M272" s="171">
        <f>SUM(M273:M385)</f>
        <v>0</v>
      </c>
      <c r="N272" s="171"/>
      <c r="O272" s="171">
        <f>SUM(O273:O385)</f>
        <v>0</v>
      </c>
      <c r="P272" s="171"/>
      <c r="Q272" s="171">
        <f>SUM(Q273:Q385)</f>
        <v>0</v>
      </c>
      <c r="R272" s="171"/>
      <c r="S272" s="171"/>
      <c r="T272" s="172"/>
      <c r="U272" s="166"/>
      <c r="V272" s="166">
        <f>SUM(V273:V385)</f>
        <v>0</v>
      </c>
      <c r="W272" s="166"/>
      <c r="AG272" t="s">
        <v>2972</v>
      </c>
    </row>
    <row r="273" spans="1:60" outlineLevel="1" x14ac:dyDescent="0.2">
      <c r="A273" s="173">
        <v>75</v>
      </c>
      <c r="B273" s="174" t="s">
        <v>3271</v>
      </c>
      <c r="C273" s="189" t="s">
        <v>3272</v>
      </c>
      <c r="D273" s="175" t="s">
        <v>2975</v>
      </c>
      <c r="E273" s="176">
        <v>972.44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15</v>
      </c>
      <c r="M273" s="178">
        <f>G273*(1+L273/100)</f>
        <v>0</v>
      </c>
      <c r="N273" s="178">
        <v>0</v>
      </c>
      <c r="O273" s="178">
        <f>ROUND(E273*N273,2)</f>
        <v>0</v>
      </c>
      <c r="P273" s="178">
        <v>0</v>
      </c>
      <c r="Q273" s="178">
        <f>ROUND(E273*P273,2)</f>
        <v>0</v>
      </c>
      <c r="R273" s="178"/>
      <c r="S273" s="178" t="s">
        <v>3733</v>
      </c>
      <c r="T273" s="179" t="s">
        <v>3733</v>
      </c>
      <c r="U273" s="161">
        <v>0</v>
      </c>
      <c r="V273" s="161">
        <f>ROUND(E273*U273,2)</f>
        <v>0</v>
      </c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2978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0" t="s">
        <v>3273</v>
      </c>
      <c r="D274" s="162"/>
      <c r="E274" s="163">
        <v>565.48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2980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90" t="s">
        <v>3274</v>
      </c>
      <c r="D275" s="162"/>
      <c r="E275" s="163">
        <v>52.35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2980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90" t="s">
        <v>3275</v>
      </c>
      <c r="D276" s="162"/>
      <c r="E276" s="163">
        <v>201.65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2980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0" t="s">
        <v>3276</v>
      </c>
      <c r="D277" s="162"/>
      <c r="E277" s="163">
        <v>38.07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2980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90" t="s">
        <v>3277</v>
      </c>
      <c r="D278" s="162"/>
      <c r="E278" s="163">
        <v>114.89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2980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ht="22.5" outlineLevel="1" x14ac:dyDescent="0.2">
      <c r="A279" s="173">
        <v>76</v>
      </c>
      <c r="B279" s="174" t="s">
        <v>3278</v>
      </c>
      <c r="C279" s="189" t="s">
        <v>3279</v>
      </c>
      <c r="D279" s="175" t="s">
        <v>2975</v>
      </c>
      <c r="E279" s="176">
        <v>8.9700000000000006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15</v>
      </c>
      <c r="M279" s="178">
        <f>G279*(1+L279/100)</f>
        <v>0</v>
      </c>
      <c r="N279" s="178">
        <v>0</v>
      </c>
      <c r="O279" s="178">
        <f>ROUND(E279*N279,2)</f>
        <v>0</v>
      </c>
      <c r="P279" s="178">
        <v>0</v>
      </c>
      <c r="Q279" s="178">
        <f>ROUND(E279*P279,2)</f>
        <v>0</v>
      </c>
      <c r="R279" s="178"/>
      <c r="S279" s="178" t="s">
        <v>3733</v>
      </c>
      <c r="T279" s="179" t="s">
        <v>3733</v>
      </c>
      <c r="U279" s="161">
        <v>0</v>
      </c>
      <c r="V279" s="161">
        <f>ROUND(E279*U279,2)</f>
        <v>0</v>
      </c>
      <c r="W279" s="161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2978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0" t="s">
        <v>3280</v>
      </c>
      <c r="D280" s="162"/>
      <c r="E280" s="163">
        <v>8.9700000000000006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2980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ht="22.5" outlineLevel="1" x14ac:dyDescent="0.2">
      <c r="A281" s="173">
        <v>77</v>
      </c>
      <c r="B281" s="174" t="s">
        <v>3281</v>
      </c>
      <c r="C281" s="189" t="s">
        <v>3282</v>
      </c>
      <c r="D281" s="175" t="s">
        <v>2975</v>
      </c>
      <c r="E281" s="176">
        <v>31.395000000000003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15</v>
      </c>
      <c r="M281" s="178">
        <f>G281*(1+L281/100)</f>
        <v>0</v>
      </c>
      <c r="N281" s="178">
        <v>0</v>
      </c>
      <c r="O281" s="178">
        <f>ROUND(E281*N281,2)</f>
        <v>0</v>
      </c>
      <c r="P281" s="178">
        <v>0</v>
      </c>
      <c r="Q281" s="178">
        <f>ROUND(E281*P281,2)</f>
        <v>0</v>
      </c>
      <c r="R281" s="178"/>
      <c r="S281" s="178" t="s">
        <v>3733</v>
      </c>
      <c r="T281" s="179" t="s">
        <v>3733</v>
      </c>
      <c r="U281" s="161">
        <v>0</v>
      </c>
      <c r="V281" s="161">
        <f>ROUND(E281*U281,2)</f>
        <v>0</v>
      </c>
      <c r="W281" s="161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2978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0" t="s">
        <v>3283</v>
      </c>
      <c r="D282" s="162"/>
      <c r="E282" s="163">
        <v>31.400000000000002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2980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ht="22.5" outlineLevel="1" x14ac:dyDescent="0.2">
      <c r="A283" s="173">
        <v>78</v>
      </c>
      <c r="B283" s="174" t="s">
        <v>3284</v>
      </c>
      <c r="C283" s="189" t="s">
        <v>3285</v>
      </c>
      <c r="D283" s="175" t="s">
        <v>2975</v>
      </c>
      <c r="E283" s="176">
        <v>46.74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15</v>
      </c>
      <c r="M283" s="178">
        <f>G283*(1+L283/100)</f>
        <v>0</v>
      </c>
      <c r="N283" s="178">
        <v>0</v>
      </c>
      <c r="O283" s="178">
        <f>ROUND(E283*N283,2)</f>
        <v>0</v>
      </c>
      <c r="P283" s="178">
        <v>0</v>
      </c>
      <c r="Q283" s="178">
        <f>ROUND(E283*P283,2)</f>
        <v>0</v>
      </c>
      <c r="R283" s="178"/>
      <c r="S283" s="178" t="s">
        <v>3733</v>
      </c>
      <c r="T283" s="179" t="s">
        <v>3733</v>
      </c>
      <c r="U283" s="161">
        <v>0</v>
      </c>
      <c r="V283" s="161">
        <f>ROUND(E283*U283,2)</f>
        <v>0</v>
      </c>
      <c r="W283" s="161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2978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0" t="s">
        <v>3286</v>
      </c>
      <c r="D284" s="162"/>
      <c r="E284" s="163">
        <v>46.74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2980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1" x14ac:dyDescent="0.2">
      <c r="A285" s="173">
        <v>79</v>
      </c>
      <c r="B285" s="174" t="s">
        <v>3287</v>
      </c>
      <c r="C285" s="189" t="s">
        <v>3288</v>
      </c>
      <c r="D285" s="175" t="s">
        <v>2975</v>
      </c>
      <c r="E285" s="176">
        <v>15.939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15</v>
      </c>
      <c r="M285" s="178">
        <f>G285*(1+L285/100)</f>
        <v>0</v>
      </c>
      <c r="N285" s="178">
        <v>0</v>
      </c>
      <c r="O285" s="178">
        <f>ROUND(E285*N285,2)</f>
        <v>0</v>
      </c>
      <c r="P285" s="178">
        <v>0</v>
      </c>
      <c r="Q285" s="178">
        <f>ROUND(E285*P285,2)</f>
        <v>0</v>
      </c>
      <c r="R285" s="178"/>
      <c r="S285" s="178" t="s">
        <v>3733</v>
      </c>
      <c r="T285" s="179" t="s">
        <v>3733</v>
      </c>
      <c r="U285" s="161">
        <v>0</v>
      </c>
      <c r="V285" s="161">
        <f>ROUND(E285*U285,2)</f>
        <v>0</v>
      </c>
      <c r="W285" s="161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2978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0" t="s">
        <v>3289</v>
      </c>
      <c r="D286" s="162"/>
      <c r="E286" s="163">
        <v>15.940000000000001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2980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1" x14ac:dyDescent="0.2">
      <c r="A287" s="173">
        <v>80</v>
      </c>
      <c r="B287" s="174" t="s">
        <v>3290</v>
      </c>
      <c r="C287" s="189" t="s">
        <v>3291</v>
      </c>
      <c r="D287" s="175" t="s">
        <v>2975</v>
      </c>
      <c r="E287" s="176">
        <v>63.313000000000002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15</v>
      </c>
      <c r="M287" s="178">
        <f>G287*(1+L287/100)</f>
        <v>0</v>
      </c>
      <c r="N287" s="178">
        <v>0</v>
      </c>
      <c r="O287" s="178">
        <f>ROUND(E287*N287,2)</f>
        <v>0</v>
      </c>
      <c r="P287" s="178">
        <v>0</v>
      </c>
      <c r="Q287" s="178">
        <f>ROUND(E287*P287,2)</f>
        <v>0</v>
      </c>
      <c r="R287" s="178"/>
      <c r="S287" s="178" t="s">
        <v>3733</v>
      </c>
      <c r="T287" s="179" t="s">
        <v>3733</v>
      </c>
      <c r="U287" s="161">
        <v>0</v>
      </c>
      <c r="V287" s="161">
        <f>ROUND(E287*U287,2)</f>
        <v>0</v>
      </c>
      <c r="W287" s="161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2978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0" t="s">
        <v>3292</v>
      </c>
      <c r="D288" s="162"/>
      <c r="E288" s="163">
        <v>16.490000000000002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2980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59"/>
      <c r="B289" s="160"/>
      <c r="C289" s="190" t="s">
        <v>3293</v>
      </c>
      <c r="D289" s="162"/>
      <c r="E289" s="163">
        <v>51.96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2980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0" t="s">
        <v>3294</v>
      </c>
      <c r="D290" s="162"/>
      <c r="E290" s="163">
        <v>-5.14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2980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ht="22.5" outlineLevel="1" x14ac:dyDescent="0.2">
      <c r="A291" s="173">
        <v>81</v>
      </c>
      <c r="B291" s="174" t="s">
        <v>3295</v>
      </c>
      <c r="C291" s="189" t="s">
        <v>3296</v>
      </c>
      <c r="D291" s="175" t="s">
        <v>2975</v>
      </c>
      <c r="E291" s="176">
        <v>116.38050000000001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15</v>
      </c>
      <c r="M291" s="178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78"/>
      <c r="S291" s="178" t="s">
        <v>3733</v>
      </c>
      <c r="T291" s="179" t="s">
        <v>3733</v>
      </c>
      <c r="U291" s="161">
        <v>0</v>
      </c>
      <c r="V291" s="161">
        <f>ROUND(E291*U291,2)</f>
        <v>0</v>
      </c>
      <c r="W291" s="161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 t="s">
        <v>2978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0" t="s">
        <v>3297</v>
      </c>
      <c r="D292" s="162"/>
      <c r="E292" s="163">
        <v>50.980000000000004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2980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190" t="s">
        <v>3298</v>
      </c>
      <c r="D293" s="162"/>
      <c r="E293" s="163">
        <v>-5.52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 t="s">
        <v>2980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0" t="s">
        <v>3299</v>
      </c>
      <c r="D294" s="162"/>
      <c r="E294" s="163">
        <v>11.73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2980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90" t="s">
        <v>3300</v>
      </c>
      <c r="D295" s="162"/>
      <c r="E295" s="163">
        <v>13.13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 t="s">
        <v>2980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0" t="s">
        <v>3301</v>
      </c>
      <c r="D296" s="162"/>
      <c r="E296" s="163">
        <v>46.06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2980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 x14ac:dyDescent="0.2">
      <c r="A297" s="173">
        <v>82</v>
      </c>
      <c r="B297" s="174" t="s">
        <v>3302</v>
      </c>
      <c r="C297" s="189" t="s">
        <v>3303</v>
      </c>
      <c r="D297" s="175" t="s">
        <v>3157</v>
      </c>
      <c r="E297" s="176">
        <v>7</v>
      </c>
      <c r="F297" s="177"/>
      <c r="G297" s="178">
        <f>ROUND(E297*F297,2)</f>
        <v>0</v>
      </c>
      <c r="H297" s="177"/>
      <c r="I297" s="178">
        <f>ROUND(E297*H297,2)</f>
        <v>0</v>
      </c>
      <c r="J297" s="177"/>
      <c r="K297" s="178">
        <f>ROUND(E297*J297,2)</f>
        <v>0</v>
      </c>
      <c r="L297" s="178">
        <v>15</v>
      </c>
      <c r="M297" s="178">
        <f>G297*(1+L297/100)</f>
        <v>0</v>
      </c>
      <c r="N297" s="178">
        <v>0</v>
      </c>
      <c r="O297" s="178">
        <f>ROUND(E297*N297,2)</f>
        <v>0</v>
      </c>
      <c r="P297" s="178">
        <v>0</v>
      </c>
      <c r="Q297" s="178">
        <f>ROUND(E297*P297,2)</f>
        <v>0</v>
      </c>
      <c r="R297" s="178"/>
      <c r="S297" s="178" t="s">
        <v>3733</v>
      </c>
      <c r="T297" s="179" t="s">
        <v>3733</v>
      </c>
      <c r="U297" s="161">
        <v>0</v>
      </c>
      <c r="V297" s="161">
        <f>ROUND(E297*U297,2)</f>
        <v>0</v>
      </c>
      <c r="W297" s="161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 t="s">
        <v>2978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90" t="s">
        <v>3304</v>
      </c>
      <c r="D298" s="162"/>
      <c r="E298" s="163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 t="s">
        <v>2980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90" t="s">
        <v>3305</v>
      </c>
      <c r="D299" s="162"/>
      <c r="E299" s="163">
        <v>6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 t="s">
        <v>2980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90" t="s">
        <v>3306</v>
      </c>
      <c r="D300" s="162"/>
      <c r="E300" s="163">
        <v>1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 t="s">
        <v>2980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73">
        <v>83</v>
      </c>
      <c r="B301" s="174" t="s">
        <v>3307</v>
      </c>
      <c r="C301" s="189" t="s">
        <v>3308</v>
      </c>
      <c r="D301" s="175" t="s">
        <v>3157</v>
      </c>
      <c r="E301" s="176">
        <v>7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15</v>
      </c>
      <c r="M301" s="178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78"/>
      <c r="S301" s="178" t="s">
        <v>3733</v>
      </c>
      <c r="T301" s="179" t="s">
        <v>3733</v>
      </c>
      <c r="U301" s="161">
        <v>0</v>
      </c>
      <c r="V301" s="161">
        <f>ROUND(E301*U301,2)</f>
        <v>0</v>
      </c>
      <c r="W301" s="161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2978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190" t="s">
        <v>3309</v>
      </c>
      <c r="D302" s="162"/>
      <c r="E302" s="163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 t="s">
        <v>2980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0" t="s">
        <v>3310</v>
      </c>
      <c r="D303" s="162"/>
      <c r="E303" s="163">
        <v>6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2980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90" t="s">
        <v>3306</v>
      </c>
      <c r="D304" s="162"/>
      <c r="E304" s="163">
        <v>1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 t="s">
        <v>2980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73">
        <v>84</v>
      </c>
      <c r="B305" s="174" t="s">
        <v>3311</v>
      </c>
      <c r="C305" s="189" t="s">
        <v>3312</v>
      </c>
      <c r="D305" s="175" t="s">
        <v>3157</v>
      </c>
      <c r="E305" s="176">
        <v>1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15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/>
      <c r="S305" s="178" t="s">
        <v>3733</v>
      </c>
      <c r="T305" s="179" t="s">
        <v>3733</v>
      </c>
      <c r="U305" s="161">
        <v>0</v>
      </c>
      <c r="V305" s="161">
        <f>ROUND(E305*U305,2)</f>
        <v>0</v>
      </c>
      <c r="W305" s="161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2978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90" t="s">
        <v>3309</v>
      </c>
      <c r="D306" s="162"/>
      <c r="E306" s="163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 t="s">
        <v>2980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0" t="s">
        <v>3306</v>
      </c>
      <c r="D307" s="162"/>
      <c r="E307" s="163">
        <v>1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2980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3">
        <v>85</v>
      </c>
      <c r="B308" s="174" t="s">
        <v>3313</v>
      </c>
      <c r="C308" s="189" t="s">
        <v>3314</v>
      </c>
      <c r="D308" s="175" t="s">
        <v>3069</v>
      </c>
      <c r="E308" s="176">
        <v>6.2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15</v>
      </c>
      <c r="M308" s="178">
        <f>G308*(1+L308/100)</f>
        <v>0</v>
      </c>
      <c r="N308" s="178">
        <v>0</v>
      </c>
      <c r="O308" s="178">
        <f>ROUND(E308*N308,2)</f>
        <v>0</v>
      </c>
      <c r="P308" s="178">
        <v>0</v>
      </c>
      <c r="Q308" s="178">
        <f>ROUND(E308*P308,2)</f>
        <v>0</v>
      </c>
      <c r="R308" s="178"/>
      <c r="S308" s="178" t="s">
        <v>3733</v>
      </c>
      <c r="T308" s="179" t="s">
        <v>3733</v>
      </c>
      <c r="U308" s="161">
        <v>0</v>
      </c>
      <c r="V308" s="161">
        <f>ROUND(E308*U308,2)</f>
        <v>0</v>
      </c>
      <c r="W308" s="161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 t="s">
        <v>2978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0" t="s">
        <v>3315</v>
      </c>
      <c r="D309" s="162"/>
      <c r="E309" s="163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2980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90" t="s">
        <v>3316</v>
      </c>
      <c r="D310" s="162"/>
      <c r="E310" s="163">
        <v>3.6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 t="s">
        <v>2980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0" t="s">
        <v>3317</v>
      </c>
      <c r="D311" s="162"/>
      <c r="E311" s="163">
        <v>2.6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2980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3">
        <v>86</v>
      </c>
      <c r="B312" s="174" t="s">
        <v>3318</v>
      </c>
      <c r="C312" s="189" t="s">
        <v>3319</v>
      </c>
      <c r="D312" s="175" t="s">
        <v>3076</v>
      </c>
      <c r="E312" s="176">
        <v>5</v>
      </c>
      <c r="F312" s="177"/>
      <c r="G312" s="178">
        <f>ROUND(E312*F312,2)</f>
        <v>0</v>
      </c>
      <c r="H312" s="177"/>
      <c r="I312" s="178">
        <f>ROUND(E312*H312,2)</f>
        <v>0</v>
      </c>
      <c r="J312" s="177"/>
      <c r="K312" s="178">
        <f>ROUND(E312*J312,2)</f>
        <v>0</v>
      </c>
      <c r="L312" s="178">
        <v>15</v>
      </c>
      <c r="M312" s="178">
        <f>G312*(1+L312/100)</f>
        <v>0</v>
      </c>
      <c r="N312" s="178">
        <v>0</v>
      </c>
      <c r="O312" s="178">
        <f>ROUND(E312*N312,2)</f>
        <v>0</v>
      </c>
      <c r="P312" s="178">
        <v>0</v>
      </c>
      <c r="Q312" s="178">
        <f>ROUND(E312*P312,2)</f>
        <v>0</v>
      </c>
      <c r="R312" s="178"/>
      <c r="S312" s="178" t="s">
        <v>3733</v>
      </c>
      <c r="T312" s="179" t="s">
        <v>3733</v>
      </c>
      <c r="U312" s="161">
        <v>0</v>
      </c>
      <c r="V312" s="161">
        <f>ROUND(E312*U312,2)</f>
        <v>0</v>
      </c>
      <c r="W312" s="161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 t="s">
        <v>2978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0" t="s">
        <v>3320</v>
      </c>
      <c r="D313" s="162"/>
      <c r="E313" s="163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2980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59"/>
      <c r="B314" s="160"/>
      <c r="C314" s="190" t="s">
        <v>3321</v>
      </c>
      <c r="D314" s="162"/>
      <c r="E314" s="163">
        <v>3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 t="s">
        <v>2980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0" t="s">
        <v>3322</v>
      </c>
      <c r="D315" s="162"/>
      <c r="E315" s="163">
        <v>2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2980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73">
        <v>87</v>
      </c>
      <c r="B316" s="174" t="s">
        <v>3323</v>
      </c>
      <c r="C316" s="189" t="s">
        <v>3324</v>
      </c>
      <c r="D316" s="175" t="s">
        <v>3076</v>
      </c>
      <c r="E316" s="176">
        <v>2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15</v>
      </c>
      <c r="M316" s="178">
        <f>G316*(1+L316/100)</f>
        <v>0</v>
      </c>
      <c r="N316" s="178">
        <v>0</v>
      </c>
      <c r="O316" s="178">
        <f>ROUND(E316*N316,2)</f>
        <v>0</v>
      </c>
      <c r="P316" s="178">
        <v>0</v>
      </c>
      <c r="Q316" s="178">
        <f>ROUND(E316*P316,2)</f>
        <v>0</v>
      </c>
      <c r="R316" s="178"/>
      <c r="S316" s="178" t="s">
        <v>3733</v>
      </c>
      <c r="T316" s="179" t="s">
        <v>3733</v>
      </c>
      <c r="U316" s="161">
        <v>0</v>
      </c>
      <c r="V316" s="161">
        <f>ROUND(E316*U316,2)</f>
        <v>0</v>
      </c>
      <c r="W316" s="161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 t="s">
        <v>2978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0" t="s">
        <v>3325</v>
      </c>
      <c r="D317" s="162"/>
      <c r="E317" s="163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2980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190" t="s">
        <v>3326</v>
      </c>
      <c r="D318" s="162"/>
      <c r="E318" s="163">
        <v>2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 t="s">
        <v>2980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73">
        <v>88</v>
      </c>
      <c r="B319" s="174" t="s">
        <v>3327</v>
      </c>
      <c r="C319" s="189" t="s">
        <v>3328</v>
      </c>
      <c r="D319" s="175" t="s">
        <v>3069</v>
      </c>
      <c r="E319" s="176">
        <v>2.4000000000000004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15</v>
      </c>
      <c r="M319" s="178">
        <f>G319*(1+L319/100)</f>
        <v>0</v>
      </c>
      <c r="N319" s="178">
        <v>0</v>
      </c>
      <c r="O319" s="178">
        <f>ROUND(E319*N319,2)</f>
        <v>0</v>
      </c>
      <c r="P319" s="178">
        <v>0</v>
      </c>
      <c r="Q319" s="178">
        <f>ROUND(E319*P319,2)</f>
        <v>0</v>
      </c>
      <c r="R319" s="178"/>
      <c r="S319" s="178" t="s">
        <v>3733</v>
      </c>
      <c r="T319" s="179" t="s">
        <v>3733</v>
      </c>
      <c r="U319" s="161">
        <v>0</v>
      </c>
      <c r="V319" s="161">
        <f>ROUND(E319*U319,2)</f>
        <v>0</v>
      </c>
      <c r="W319" s="161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2978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90" t="s">
        <v>3329</v>
      </c>
      <c r="D320" s="162"/>
      <c r="E320" s="163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 t="s">
        <v>2980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0" t="s">
        <v>3330</v>
      </c>
      <c r="D321" s="162"/>
      <c r="E321" s="163">
        <v>2.4000000000000004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2980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73">
        <v>89</v>
      </c>
      <c r="B322" s="174" t="s">
        <v>3331</v>
      </c>
      <c r="C322" s="189" t="s">
        <v>3332</v>
      </c>
      <c r="D322" s="175" t="s">
        <v>3069</v>
      </c>
      <c r="E322" s="176">
        <v>24.6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15</v>
      </c>
      <c r="M322" s="178">
        <f>G322*(1+L322/100)</f>
        <v>0</v>
      </c>
      <c r="N322" s="178">
        <v>0</v>
      </c>
      <c r="O322" s="178">
        <f>ROUND(E322*N322,2)</f>
        <v>0</v>
      </c>
      <c r="P322" s="178">
        <v>0</v>
      </c>
      <c r="Q322" s="178">
        <f>ROUND(E322*P322,2)</f>
        <v>0</v>
      </c>
      <c r="R322" s="178"/>
      <c r="S322" s="178" t="s">
        <v>3733</v>
      </c>
      <c r="T322" s="179" t="s">
        <v>3733</v>
      </c>
      <c r="U322" s="161">
        <v>0</v>
      </c>
      <c r="V322" s="161">
        <f>ROUND(E322*U322,2)</f>
        <v>0</v>
      </c>
      <c r="W322" s="161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 t="s">
        <v>2978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0" t="s">
        <v>3333</v>
      </c>
      <c r="D323" s="162"/>
      <c r="E323" s="163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2980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90" t="s">
        <v>3334</v>
      </c>
      <c r="D324" s="162"/>
      <c r="E324" s="163">
        <v>24.6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 t="s">
        <v>2980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ht="22.5" outlineLevel="1" x14ac:dyDescent="0.2">
      <c r="A325" s="173">
        <v>90</v>
      </c>
      <c r="B325" s="174" t="s">
        <v>3335</v>
      </c>
      <c r="C325" s="189" t="s">
        <v>3336</v>
      </c>
      <c r="D325" s="175" t="s">
        <v>2975</v>
      </c>
      <c r="E325" s="176">
        <v>112.3785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15</v>
      </c>
      <c r="M325" s="178">
        <f>G325*(1+L325/100)</f>
        <v>0</v>
      </c>
      <c r="N325" s="178">
        <v>0</v>
      </c>
      <c r="O325" s="178">
        <f>ROUND(E325*N325,2)</f>
        <v>0</v>
      </c>
      <c r="P325" s="178">
        <v>0</v>
      </c>
      <c r="Q325" s="178">
        <f>ROUND(E325*P325,2)</f>
        <v>0</v>
      </c>
      <c r="R325" s="178"/>
      <c r="S325" s="178" t="s">
        <v>3733</v>
      </c>
      <c r="T325" s="179" t="s">
        <v>3733</v>
      </c>
      <c r="U325" s="161">
        <v>0</v>
      </c>
      <c r="V325" s="161">
        <f>ROUND(E325*U325,2)</f>
        <v>0</v>
      </c>
      <c r="W325" s="161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2978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90" t="s">
        <v>3337</v>
      </c>
      <c r="D326" s="162"/>
      <c r="E326" s="163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 t="s">
        <v>2980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0" t="s">
        <v>3338</v>
      </c>
      <c r="D327" s="162"/>
      <c r="E327" s="163">
        <v>18.200000000000003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2980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90" t="s">
        <v>3339</v>
      </c>
      <c r="D328" s="162"/>
      <c r="E328" s="163">
        <v>9.23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 t="s">
        <v>2980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0" t="s">
        <v>3340</v>
      </c>
      <c r="D329" s="162"/>
      <c r="E329" s="163">
        <v>13.96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2980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90" t="s">
        <v>3341</v>
      </c>
      <c r="D330" s="162"/>
      <c r="E330" s="163">
        <v>13.590000000000002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 t="s">
        <v>2980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0" t="s">
        <v>3342</v>
      </c>
      <c r="D331" s="162"/>
      <c r="E331" s="163">
        <v>29.25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2980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59"/>
      <c r="B332" s="160"/>
      <c r="C332" s="190" t="s">
        <v>3343</v>
      </c>
      <c r="D332" s="162"/>
      <c r="E332" s="163">
        <v>17.420000000000002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 t="s">
        <v>2980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90" t="s">
        <v>3344</v>
      </c>
      <c r="D333" s="162"/>
      <c r="E333" s="163">
        <v>10.74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 t="s">
        <v>2980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ht="22.5" outlineLevel="1" x14ac:dyDescent="0.2">
      <c r="A334" s="173">
        <v>91</v>
      </c>
      <c r="B334" s="174" t="s">
        <v>3345</v>
      </c>
      <c r="C334" s="189" t="s">
        <v>3346</v>
      </c>
      <c r="D334" s="175" t="s">
        <v>2975</v>
      </c>
      <c r="E334" s="176">
        <v>24.8018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15</v>
      </c>
      <c r="M334" s="178">
        <f>G334*(1+L334/100)</f>
        <v>0</v>
      </c>
      <c r="N334" s="178">
        <v>0</v>
      </c>
      <c r="O334" s="178">
        <f>ROUND(E334*N334,2)</f>
        <v>0</v>
      </c>
      <c r="P334" s="178">
        <v>0</v>
      </c>
      <c r="Q334" s="178">
        <f>ROUND(E334*P334,2)</f>
        <v>0</v>
      </c>
      <c r="R334" s="178"/>
      <c r="S334" s="178" t="s">
        <v>3733</v>
      </c>
      <c r="T334" s="179" t="s">
        <v>3733</v>
      </c>
      <c r="U334" s="161">
        <v>0</v>
      </c>
      <c r="V334" s="161">
        <f>ROUND(E334*U334,2)</f>
        <v>0</v>
      </c>
      <c r="W334" s="161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 t="s">
        <v>2978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90" t="s">
        <v>3347</v>
      </c>
      <c r="D335" s="162"/>
      <c r="E335" s="163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 t="s">
        <v>2980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0" t="s">
        <v>3348</v>
      </c>
      <c r="D336" s="162"/>
      <c r="E336" s="163">
        <v>6.8400000000000007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2980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0" t="s">
        <v>3349</v>
      </c>
      <c r="D337" s="162"/>
      <c r="E337" s="163">
        <v>4.2300000000000004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2980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90" t="s">
        <v>3350</v>
      </c>
      <c r="D338" s="162"/>
      <c r="E338" s="163">
        <v>3.89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 t="s">
        <v>2980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90" t="s">
        <v>3351</v>
      </c>
      <c r="D339" s="162"/>
      <c r="E339" s="163">
        <v>2.29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2980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0" t="s">
        <v>3352</v>
      </c>
      <c r="D340" s="162"/>
      <c r="E340" s="163">
        <v>2.1800000000000002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2980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190" t="s">
        <v>3353</v>
      </c>
      <c r="D341" s="162"/>
      <c r="E341" s="163">
        <v>5.3800000000000008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 t="s">
        <v>2980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ht="22.5" outlineLevel="1" x14ac:dyDescent="0.2">
      <c r="A342" s="173">
        <v>92</v>
      </c>
      <c r="B342" s="174" t="s">
        <v>3354</v>
      </c>
      <c r="C342" s="189" t="s">
        <v>3355</v>
      </c>
      <c r="D342" s="175" t="s">
        <v>2975</v>
      </c>
      <c r="E342" s="176">
        <v>64.461500000000001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15</v>
      </c>
      <c r="M342" s="178">
        <f>G342*(1+L342/100)</f>
        <v>0</v>
      </c>
      <c r="N342" s="178">
        <v>0</v>
      </c>
      <c r="O342" s="178">
        <f>ROUND(E342*N342,2)</f>
        <v>0</v>
      </c>
      <c r="P342" s="178">
        <v>0</v>
      </c>
      <c r="Q342" s="178">
        <f>ROUND(E342*P342,2)</f>
        <v>0</v>
      </c>
      <c r="R342" s="178"/>
      <c r="S342" s="178" t="s">
        <v>3733</v>
      </c>
      <c r="T342" s="179" t="s">
        <v>3733</v>
      </c>
      <c r="U342" s="161">
        <v>0</v>
      </c>
      <c r="V342" s="161">
        <f>ROUND(E342*U342,2)</f>
        <v>0</v>
      </c>
      <c r="W342" s="161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2978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190" t="s">
        <v>3356</v>
      </c>
      <c r="D343" s="162"/>
      <c r="E343" s="163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2980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90" t="s">
        <v>3357</v>
      </c>
      <c r="D344" s="162"/>
      <c r="E344" s="163">
        <v>4.78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2980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90" t="s">
        <v>3358</v>
      </c>
      <c r="D345" s="162"/>
      <c r="E345" s="163">
        <v>40.800000000000004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 t="s">
        <v>2980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90" t="s">
        <v>3359</v>
      </c>
      <c r="D346" s="162"/>
      <c r="E346" s="163">
        <v>4.3900000000000006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2980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90" t="s">
        <v>3360</v>
      </c>
      <c r="D347" s="162"/>
      <c r="E347" s="163">
        <v>14.49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2980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ht="22.5" outlineLevel="1" x14ac:dyDescent="0.2">
      <c r="A348" s="173">
        <v>93</v>
      </c>
      <c r="B348" s="174" t="s">
        <v>3361</v>
      </c>
      <c r="C348" s="189" t="s">
        <v>3362</v>
      </c>
      <c r="D348" s="175" t="s">
        <v>2975</v>
      </c>
      <c r="E348" s="176">
        <v>15.325000000000001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15</v>
      </c>
      <c r="M348" s="178">
        <f>G348*(1+L348/100)</f>
        <v>0</v>
      </c>
      <c r="N348" s="178">
        <v>0</v>
      </c>
      <c r="O348" s="178">
        <f>ROUND(E348*N348,2)</f>
        <v>0</v>
      </c>
      <c r="P348" s="178">
        <v>0</v>
      </c>
      <c r="Q348" s="178">
        <f>ROUND(E348*P348,2)</f>
        <v>0</v>
      </c>
      <c r="R348" s="178"/>
      <c r="S348" s="178" t="s">
        <v>3733</v>
      </c>
      <c r="T348" s="179" t="s">
        <v>3733</v>
      </c>
      <c r="U348" s="161">
        <v>0</v>
      </c>
      <c r="V348" s="161">
        <f>ROUND(E348*U348,2)</f>
        <v>0</v>
      </c>
      <c r="W348" s="161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2978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190" t="s">
        <v>3363</v>
      </c>
      <c r="D349" s="162"/>
      <c r="E349" s="163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 t="s">
        <v>2980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90" t="s">
        <v>3364</v>
      </c>
      <c r="D350" s="162"/>
      <c r="E350" s="163">
        <v>15.33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2980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ht="22.5" outlineLevel="1" x14ac:dyDescent="0.2">
      <c r="A351" s="173">
        <v>94</v>
      </c>
      <c r="B351" s="174" t="s">
        <v>3365</v>
      </c>
      <c r="C351" s="189" t="s">
        <v>3366</v>
      </c>
      <c r="D351" s="175" t="s">
        <v>2975</v>
      </c>
      <c r="E351" s="176">
        <v>59.899800000000006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15</v>
      </c>
      <c r="M351" s="178">
        <f>G351*(1+L351/100)</f>
        <v>0</v>
      </c>
      <c r="N351" s="178">
        <v>0</v>
      </c>
      <c r="O351" s="178">
        <f>ROUND(E351*N351,2)</f>
        <v>0</v>
      </c>
      <c r="P351" s="178">
        <v>0</v>
      </c>
      <c r="Q351" s="178">
        <f>ROUND(E351*P351,2)</f>
        <v>0</v>
      </c>
      <c r="R351" s="178"/>
      <c r="S351" s="178" t="s">
        <v>3733</v>
      </c>
      <c r="T351" s="179" t="s">
        <v>3733</v>
      </c>
      <c r="U351" s="161">
        <v>0</v>
      </c>
      <c r="V351" s="161">
        <f>ROUND(E351*U351,2)</f>
        <v>0</v>
      </c>
      <c r="W351" s="161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2978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0" t="s">
        <v>3363</v>
      </c>
      <c r="D352" s="162"/>
      <c r="E352" s="163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2980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90" t="s">
        <v>3367</v>
      </c>
      <c r="D353" s="162"/>
      <c r="E353" s="163">
        <v>19.340000000000003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 t="s">
        <v>2980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190" t="s">
        <v>3368</v>
      </c>
      <c r="D354" s="162"/>
      <c r="E354" s="163">
        <v>11.760000000000002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2980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0" t="s">
        <v>3369</v>
      </c>
      <c r="D355" s="162"/>
      <c r="E355" s="163">
        <v>15.3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2980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59"/>
      <c r="B356" s="160"/>
      <c r="C356" s="190" t="s">
        <v>3370</v>
      </c>
      <c r="D356" s="162"/>
      <c r="E356" s="163">
        <v>13.5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 t="s">
        <v>2980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ht="22.5" outlineLevel="1" x14ac:dyDescent="0.2">
      <c r="A357" s="173">
        <v>95</v>
      </c>
      <c r="B357" s="174" t="s">
        <v>3371</v>
      </c>
      <c r="C357" s="189" t="s">
        <v>3372</v>
      </c>
      <c r="D357" s="175" t="s">
        <v>2975</v>
      </c>
      <c r="E357" s="176">
        <v>39.661000000000001</v>
      </c>
      <c r="F357" s="177"/>
      <c r="G357" s="178">
        <f>ROUND(E357*F357,2)</f>
        <v>0</v>
      </c>
      <c r="H357" s="177"/>
      <c r="I357" s="178">
        <f>ROUND(E357*H357,2)</f>
        <v>0</v>
      </c>
      <c r="J357" s="177"/>
      <c r="K357" s="178">
        <f>ROUND(E357*J357,2)</f>
        <v>0</v>
      </c>
      <c r="L357" s="178">
        <v>15</v>
      </c>
      <c r="M357" s="178">
        <f>G357*(1+L357/100)</f>
        <v>0</v>
      </c>
      <c r="N357" s="178">
        <v>0</v>
      </c>
      <c r="O357" s="178">
        <f>ROUND(E357*N357,2)</f>
        <v>0</v>
      </c>
      <c r="P357" s="178">
        <v>0</v>
      </c>
      <c r="Q357" s="178">
        <f>ROUND(E357*P357,2)</f>
        <v>0</v>
      </c>
      <c r="R357" s="178"/>
      <c r="S357" s="178" t="s">
        <v>3733</v>
      </c>
      <c r="T357" s="179" t="s">
        <v>3733</v>
      </c>
      <c r="U357" s="161">
        <v>0</v>
      </c>
      <c r="V357" s="161">
        <f>ROUND(E357*U357,2)</f>
        <v>0</v>
      </c>
      <c r="W357" s="161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2978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90" t="s">
        <v>3373</v>
      </c>
      <c r="D358" s="162"/>
      <c r="E358" s="163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 t="s">
        <v>2980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59"/>
      <c r="B359" s="160"/>
      <c r="C359" s="190" t="s">
        <v>3374</v>
      </c>
      <c r="D359" s="162"/>
      <c r="E359" s="163">
        <v>1.1900000000000002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 t="s">
        <v>2980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0" t="s">
        <v>3375</v>
      </c>
      <c r="D360" s="162"/>
      <c r="E360" s="163">
        <v>12.530000000000001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2980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59"/>
      <c r="B361" s="160"/>
      <c r="C361" s="190" t="s">
        <v>3376</v>
      </c>
      <c r="D361" s="162"/>
      <c r="E361" s="163">
        <v>3.8400000000000003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 t="s">
        <v>2980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90" t="s">
        <v>3377</v>
      </c>
      <c r="D362" s="162"/>
      <c r="E362" s="163">
        <v>8.6100000000000012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 t="s">
        <v>2980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0" t="s">
        <v>3378</v>
      </c>
      <c r="D363" s="162"/>
      <c r="E363" s="163">
        <v>13.5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2980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ht="22.5" outlineLevel="1" x14ac:dyDescent="0.2">
      <c r="A364" s="173">
        <v>96</v>
      </c>
      <c r="B364" s="174" t="s">
        <v>3379</v>
      </c>
      <c r="C364" s="189" t="s">
        <v>3380</v>
      </c>
      <c r="D364" s="175" t="s">
        <v>2975</v>
      </c>
      <c r="E364" s="176">
        <v>52.347000000000001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15</v>
      </c>
      <c r="M364" s="178">
        <f>G364*(1+L364/100)</f>
        <v>0</v>
      </c>
      <c r="N364" s="178">
        <v>0</v>
      </c>
      <c r="O364" s="178">
        <f>ROUND(E364*N364,2)</f>
        <v>0</v>
      </c>
      <c r="P364" s="178">
        <v>0</v>
      </c>
      <c r="Q364" s="178">
        <f>ROUND(E364*P364,2)</f>
        <v>0</v>
      </c>
      <c r="R364" s="178"/>
      <c r="S364" s="178" t="s">
        <v>3733</v>
      </c>
      <c r="T364" s="179" t="s">
        <v>3733</v>
      </c>
      <c r="U364" s="161">
        <v>0</v>
      </c>
      <c r="V364" s="161">
        <f>ROUND(E364*U364,2)</f>
        <v>0</v>
      </c>
      <c r="W364" s="161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 t="s">
        <v>2978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90" t="s">
        <v>3381</v>
      </c>
      <c r="D365" s="162"/>
      <c r="E365" s="163">
        <v>19.080000000000002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 t="s">
        <v>2980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190" t="s">
        <v>3382</v>
      </c>
      <c r="D366" s="162"/>
      <c r="E366" s="163">
        <v>18.990000000000002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2980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190" t="s">
        <v>3383</v>
      </c>
      <c r="D367" s="162"/>
      <c r="E367" s="163">
        <v>5.48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 t="s">
        <v>2980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190" t="s">
        <v>3384</v>
      </c>
      <c r="D368" s="162"/>
      <c r="E368" s="163">
        <v>8.81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 t="s">
        <v>2980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73">
        <v>97</v>
      </c>
      <c r="B369" s="174" t="s">
        <v>3385</v>
      </c>
      <c r="C369" s="189" t="s">
        <v>3386</v>
      </c>
      <c r="D369" s="175" t="s">
        <v>2975</v>
      </c>
      <c r="E369" s="176">
        <v>31.335000000000001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15</v>
      </c>
      <c r="M369" s="178">
        <f>G369*(1+L369/100)</f>
        <v>0</v>
      </c>
      <c r="N369" s="178">
        <v>0</v>
      </c>
      <c r="O369" s="178">
        <f>ROUND(E369*N369,2)</f>
        <v>0</v>
      </c>
      <c r="P369" s="178">
        <v>0</v>
      </c>
      <c r="Q369" s="178">
        <f>ROUND(E369*P369,2)</f>
        <v>0</v>
      </c>
      <c r="R369" s="178"/>
      <c r="S369" s="178" t="s">
        <v>3733</v>
      </c>
      <c r="T369" s="179" t="s">
        <v>3733</v>
      </c>
      <c r="U369" s="161">
        <v>0</v>
      </c>
      <c r="V369" s="161">
        <f>ROUND(E369*U369,2)</f>
        <v>0</v>
      </c>
      <c r="W369" s="161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2978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190" t="s">
        <v>3387</v>
      </c>
      <c r="D370" s="162"/>
      <c r="E370" s="163">
        <v>9.32</v>
      </c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 t="s">
        <v>2980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90" t="s">
        <v>3388</v>
      </c>
      <c r="D371" s="162"/>
      <c r="E371" s="163">
        <v>2.68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 t="s">
        <v>2980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90" t="s">
        <v>3389</v>
      </c>
      <c r="D372" s="162"/>
      <c r="E372" s="163">
        <v>7.6800000000000006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 t="s">
        <v>2980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190" t="s">
        <v>3390</v>
      </c>
      <c r="D373" s="162"/>
      <c r="E373" s="163">
        <v>3.4200000000000004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 t="s">
        <v>2980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59"/>
      <c r="B374" s="160"/>
      <c r="C374" s="190" t="s">
        <v>3391</v>
      </c>
      <c r="D374" s="162"/>
      <c r="E374" s="163">
        <v>8.25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 t="s">
        <v>2980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73">
        <v>98</v>
      </c>
      <c r="B375" s="174" t="s">
        <v>3392</v>
      </c>
      <c r="C375" s="189" t="s">
        <v>3393</v>
      </c>
      <c r="D375" s="175" t="s">
        <v>2975</v>
      </c>
      <c r="E375" s="176">
        <v>6.7260000000000009</v>
      </c>
      <c r="F375" s="177"/>
      <c r="G375" s="178">
        <f>ROUND(E375*F375,2)</f>
        <v>0</v>
      </c>
      <c r="H375" s="177"/>
      <c r="I375" s="178">
        <f>ROUND(E375*H375,2)</f>
        <v>0</v>
      </c>
      <c r="J375" s="177"/>
      <c r="K375" s="178">
        <f>ROUND(E375*J375,2)</f>
        <v>0</v>
      </c>
      <c r="L375" s="178">
        <v>15</v>
      </c>
      <c r="M375" s="178">
        <f>G375*(1+L375/100)</f>
        <v>0</v>
      </c>
      <c r="N375" s="178">
        <v>0</v>
      </c>
      <c r="O375" s="178">
        <f>ROUND(E375*N375,2)</f>
        <v>0</v>
      </c>
      <c r="P375" s="178">
        <v>0</v>
      </c>
      <c r="Q375" s="178">
        <f>ROUND(E375*P375,2)</f>
        <v>0</v>
      </c>
      <c r="R375" s="178"/>
      <c r="S375" s="178" t="s">
        <v>3733</v>
      </c>
      <c r="T375" s="179" t="s">
        <v>3733</v>
      </c>
      <c r="U375" s="161">
        <v>0</v>
      </c>
      <c r="V375" s="161">
        <f>ROUND(E375*U375,2)</f>
        <v>0</v>
      </c>
      <c r="W375" s="161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 t="s">
        <v>2978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59"/>
      <c r="B376" s="160"/>
      <c r="C376" s="190" t="s">
        <v>3394</v>
      </c>
      <c r="D376" s="162"/>
      <c r="E376" s="163">
        <v>6.73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 t="s">
        <v>2980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3">
        <v>99</v>
      </c>
      <c r="B377" s="174" t="s">
        <v>3395</v>
      </c>
      <c r="C377" s="189" t="s">
        <v>3396</v>
      </c>
      <c r="D377" s="175" t="s">
        <v>2975</v>
      </c>
      <c r="E377" s="176">
        <v>0.78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15</v>
      </c>
      <c r="M377" s="178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78"/>
      <c r="S377" s="178" t="s">
        <v>2976</v>
      </c>
      <c r="T377" s="179" t="s">
        <v>2977</v>
      </c>
      <c r="U377" s="161">
        <v>0</v>
      </c>
      <c r="V377" s="161">
        <f>ROUND(E377*U377,2)</f>
        <v>0</v>
      </c>
      <c r="W377" s="161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 t="s">
        <v>2978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90" t="s">
        <v>3397</v>
      </c>
      <c r="D378" s="162"/>
      <c r="E378" s="163">
        <v>0.78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 t="s">
        <v>2980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73">
        <v>100</v>
      </c>
      <c r="B379" s="174" t="s">
        <v>3398</v>
      </c>
      <c r="C379" s="189" t="s">
        <v>3399</v>
      </c>
      <c r="D379" s="175" t="s">
        <v>2975</v>
      </c>
      <c r="E379" s="176">
        <v>78.874200000000002</v>
      </c>
      <c r="F379" s="177"/>
      <c r="G379" s="178">
        <f>ROUND(E379*F379,2)</f>
        <v>0</v>
      </c>
      <c r="H379" s="177"/>
      <c r="I379" s="178">
        <f>ROUND(E379*H379,2)</f>
        <v>0</v>
      </c>
      <c r="J379" s="177"/>
      <c r="K379" s="178">
        <f>ROUND(E379*J379,2)</f>
        <v>0</v>
      </c>
      <c r="L379" s="178">
        <v>15</v>
      </c>
      <c r="M379" s="178">
        <f>G379*(1+L379/100)</f>
        <v>0</v>
      </c>
      <c r="N379" s="178">
        <v>0</v>
      </c>
      <c r="O379" s="178">
        <f>ROUND(E379*N379,2)</f>
        <v>0</v>
      </c>
      <c r="P379" s="178">
        <v>0</v>
      </c>
      <c r="Q379" s="178">
        <f>ROUND(E379*P379,2)</f>
        <v>0</v>
      </c>
      <c r="R379" s="178"/>
      <c r="S379" s="178" t="s">
        <v>2976</v>
      </c>
      <c r="T379" s="179" t="s">
        <v>2977</v>
      </c>
      <c r="U379" s="161">
        <v>0</v>
      </c>
      <c r="V379" s="161">
        <f>ROUND(E379*U379,2)</f>
        <v>0</v>
      </c>
      <c r="W379" s="161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 t="s">
        <v>3031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59"/>
      <c r="B380" s="160"/>
      <c r="C380" s="190" t="s">
        <v>3400</v>
      </c>
      <c r="D380" s="162"/>
      <c r="E380" s="163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 t="s">
        <v>2980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59"/>
      <c r="B381" s="160"/>
      <c r="C381" s="190" t="s">
        <v>3401</v>
      </c>
      <c r="D381" s="162"/>
      <c r="E381" s="163">
        <v>18.940000000000001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 t="s">
        <v>2980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59"/>
      <c r="B382" s="160"/>
      <c r="C382" s="190" t="s">
        <v>3402</v>
      </c>
      <c r="D382" s="162"/>
      <c r="E382" s="163">
        <v>32.99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 t="s">
        <v>2980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190" t="s">
        <v>3403</v>
      </c>
      <c r="D383" s="162"/>
      <c r="E383" s="163">
        <v>16.580000000000002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 t="s">
        <v>2980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90" t="s">
        <v>3404</v>
      </c>
      <c r="D384" s="162"/>
      <c r="E384" s="163">
        <v>6.8900000000000006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 t="s">
        <v>2980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59"/>
      <c r="B385" s="160"/>
      <c r="C385" s="190" t="s">
        <v>3405</v>
      </c>
      <c r="D385" s="162"/>
      <c r="E385" s="163">
        <v>3.49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 t="s">
        <v>2980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x14ac:dyDescent="0.2">
      <c r="A386" s="167" t="s">
        <v>2971</v>
      </c>
      <c r="B386" s="168" t="s">
        <v>2816</v>
      </c>
      <c r="C386" s="188" t="s">
        <v>2817</v>
      </c>
      <c r="D386" s="169"/>
      <c r="E386" s="170"/>
      <c r="F386" s="171"/>
      <c r="G386" s="171">
        <f>SUMIF(AG387:AG464,"&lt;&gt;NOR",G387:G464)</f>
        <v>0</v>
      </c>
      <c r="H386" s="171"/>
      <c r="I386" s="171">
        <f>SUM(I387:I464)</f>
        <v>0</v>
      </c>
      <c r="J386" s="171"/>
      <c r="K386" s="171">
        <f>SUM(K387:K464)</f>
        <v>0</v>
      </c>
      <c r="L386" s="171"/>
      <c r="M386" s="171">
        <f>SUM(M387:M464)</f>
        <v>0</v>
      </c>
      <c r="N386" s="171"/>
      <c r="O386" s="171">
        <f>SUM(O387:O464)</f>
        <v>0</v>
      </c>
      <c r="P386" s="171"/>
      <c r="Q386" s="171">
        <f>SUM(Q387:Q464)</f>
        <v>0</v>
      </c>
      <c r="R386" s="171"/>
      <c r="S386" s="171"/>
      <c r="T386" s="172"/>
      <c r="U386" s="166"/>
      <c r="V386" s="166">
        <f>SUM(V387:V464)</f>
        <v>0</v>
      </c>
      <c r="W386" s="166"/>
      <c r="AG386" t="s">
        <v>2972</v>
      </c>
    </row>
    <row r="387" spans="1:60" ht="22.5" outlineLevel="1" x14ac:dyDescent="0.2">
      <c r="A387" s="173">
        <v>101</v>
      </c>
      <c r="B387" s="174" t="s">
        <v>3406</v>
      </c>
      <c r="C387" s="189" t="s">
        <v>3407</v>
      </c>
      <c r="D387" s="175" t="s">
        <v>3408</v>
      </c>
      <c r="E387" s="176">
        <v>1290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15</v>
      </c>
      <c r="M387" s="178">
        <f>G387*(1+L387/100)</f>
        <v>0</v>
      </c>
      <c r="N387" s="178">
        <v>0</v>
      </c>
      <c r="O387" s="178">
        <f>ROUND(E387*N387,2)</f>
        <v>0</v>
      </c>
      <c r="P387" s="178">
        <v>0</v>
      </c>
      <c r="Q387" s="178">
        <f>ROUND(E387*P387,2)</f>
        <v>0</v>
      </c>
      <c r="R387" s="178"/>
      <c r="S387" s="178" t="s">
        <v>2976</v>
      </c>
      <c r="T387" s="179" t="s">
        <v>2977</v>
      </c>
      <c r="U387" s="161">
        <v>0</v>
      </c>
      <c r="V387" s="161">
        <f>ROUND(E387*U387,2)</f>
        <v>0</v>
      </c>
      <c r="W387" s="161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 t="s">
        <v>2978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90" t="s">
        <v>3409</v>
      </c>
      <c r="D388" s="162"/>
      <c r="E388" s="163">
        <v>70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 t="s">
        <v>2980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90" t="s">
        <v>3410</v>
      </c>
      <c r="D389" s="162"/>
      <c r="E389" s="163">
        <v>1220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 t="s">
        <v>2980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73">
        <v>102</v>
      </c>
      <c r="B390" s="174" t="s">
        <v>3411</v>
      </c>
      <c r="C390" s="189" t="s">
        <v>3412</v>
      </c>
      <c r="D390" s="175" t="s">
        <v>2983</v>
      </c>
      <c r="E390" s="176">
        <v>59.942100000000003</v>
      </c>
      <c r="F390" s="177"/>
      <c r="G390" s="178">
        <f>ROUND(E390*F390,2)</f>
        <v>0</v>
      </c>
      <c r="H390" s="177"/>
      <c r="I390" s="178">
        <f>ROUND(E390*H390,2)</f>
        <v>0</v>
      </c>
      <c r="J390" s="177"/>
      <c r="K390" s="178">
        <f>ROUND(E390*J390,2)</f>
        <v>0</v>
      </c>
      <c r="L390" s="178">
        <v>15</v>
      </c>
      <c r="M390" s="178">
        <f>G390*(1+L390/100)</f>
        <v>0</v>
      </c>
      <c r="N390" s="178">
        <v>0</v>
      </c>
      <c r="O390" s="178">
        <f>ROUND(E390*N390,2)</f>
        <v>0</v>
      </c>
      <c r="P390" s="178">
        <v>0</v>
      </c>
      <c r="Q390" s="178">
        <f>ROUND(E390*P390,2)</f>
        <v>0</v>
      </c>
      <c r="R390" s="178"/>
      <c r="S390" s="178" t="s">
        <v>3733</v>
      </c>
      <c r="T390" s="179" t="s">
        <v>3733</v>
      </c>
      <c r="U390" s="161">
        <v>0</v>
      </c>
      <c r="V390" s="161">
        <f>ROUND(E390*U390,2)</f>
        <v>0</v>
      </c>
      <c r="W390" s="161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 t="s">
        <v>2978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190" t="s">
        <v>3413</v>
      </c>
      <c r="D391" s="162"/>
      <c r="E391" s="163">
        <v>28.01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 t="s">
        <v>2980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90" t="s">
        <v>3414</v>
      </c>
      <c r="D392" s="162"/>
      <c r="E392" s="163">
        <v>-0.69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 t="s">
        <v>2980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90" t="s">
        <v>3415</v>
      </c>
      <c r="D393" s="162"/>
      <c r="E393" s="163">
        <v>27.930000000000003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 t="s">
        <v>2980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190" t="s">
        <v>3416</v>
      </c>
      <c r="D394" s="162"/>
      <c r="E394" s="163">
        <v>0.11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 t="s">
        <v>2980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90" t="s">
        <v>3417</v>
      </c>
      <c r="D395" s="162"/>
      <c r="E395" s="163">
        <v>4.58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 t="s">
        <v>2980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22.5" outlineLevel="1" x14ac:dyDescent="0.2">
      <c r="A396" s="173">
        <v>103</v>
      </c>
      <c r="B396" s="174" t="s">
        <v>3418</v>
      </c>
      <c r="C396" s="189" t="s">
        <v>3419</v>
      </c>
      <c r="D396" s="175" t="s">
        <v>2975</v>
      </c>
      <c r="E396" s="176">
        <v>327.09390000000002</v>
      </c>
      <c r="F396" s="177"/>
      <c r="G396" s="178">
        <f>ROUND(E396*F396,2)</f>
        <v>0</v>
      </c>
      <c r="H396" s="177"/>
      <c r="I396" s="178">
        <f>ROUND(E396*H396,2)</f>
        <v>0</v>
      </c>
      <c r="J396" s="177"/>
      <c r="K396" s="178">
        <f>ROUND(E396*J396,2)</f>
        <v>0</v>
      </c>
      <c r="L396" s="178">
        <v>15</v>
      </c>
      <c r="M396" s="178">
        <f>G396*(1+L396/100)</f>
        <v>0</v>
      </c>
      <c r="N396" s="178">
        <v>0</v>
      </c>
      <c r="O396" s="178">
        <f>ROUND(E396*N396,2)</f>
        <v>0</v>
      </c>
      <c r="P396" s="178">
        <v>0</v>
      </c>
      <c r="Q396" s="178">
        <f>ROUND(E396*P396,2)</f>
        <v>0</v>
      </c>
      <c r="R396" s="178"/>
      <c r="S396" s="178" t="s">
        <v>3733</v>
      </c>
      <c r="T396" s="179" t="s">
        <v>3733</v>
      </c>
      <c r="U396" s="161">
        <v>0</v>
      </c>
      <c r="V396" s="161">
        <f>ROUND(E396*U396,2)</f>
        <v>0</v>
      </c>
      <c r="W396" s="161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 t="s">
        <v>2978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190" t="s">
        <v>3420</v>
      </c>
      <c r="D397" s="162"/>
      <c r="E397" s="163">
        <v>140.04000000000002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 t="s">
        <v>2980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90" t="s">
        <v>3421</v>
      </c>
      <c r="D398" s="162"/>
      <c r="E398" s="163">
        <v>4.12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 t="s">
        <v>2980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190" t="s">
        <v>3422</v>
      </c>
      <c r="D399" s="162"/>
      <c r="E399" s="163">
        <v>139.66000000000003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 t="s">
        <v>2980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90" t="s">
        <v>3423</v>
      </c>
      <c r="D400" s="162"/>
      <c r="E400" s="163">
        <v>3.22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 t="s">
        <v>2980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59"/>
      <c r="B401" s="160"/>
      <c r="C401" s="190" t="s">
        <v>3424</v>
      </c>
      <c r="D401" s="162"/>
      <c r="E401" s="163">
        <v>5.9200000000000008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 t="s">
        <v>2980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90" t="s">
        <v>3425</v>
      </c>
      <c r="D402" s="162"/>
      <c r="E402" s="163">
        <v>34.130000000000003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 t="s">
        <v>2980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80">
        <v>104</v>
      </c>
      <c r="B403" s="181" t="s">
        <v>3426</v>
      </c>
      <c r="C403" s="191" t="s">
        <v>3427</v>
      </c>
      <c r="D403" s="182" t="s">
        <v>2975</v>
      </c>
      <c r="E403" s="183">
        <v>327.09390000000002</v>
      </c>
      <c r="F403" s="184"/>
      <c r="G403" s="185">
        <f>ROUND(E403*F403,2)</f>
        <v>0</v>
      </c>
      <c r="H403" s="184"/>
      <c r="I403" s="185">
        <f>ROUND(E403*H403,2)</f>
        <v>0</v>
      </c>
      <c r="J403" s="184"/>
      <c r="K403" s="185">
        <f>ROUND(E403*J403,2)</f>
        <v>0</v>
      </c>
      <c r="L403" s="185">
        <v>15</v>
      </c>
      <c r="M403" s="185">
        <f>G403*(1+L403/100)</f>
        <v>0</v>
      </c>
      <c r="N403" s="185">
        <v>0</v>
      </c>
      <c r="O403" s="185">
        <f>ROUND(E403*N403,2)</f>
        <v>0</v>
      </c>
      <c r="P403" s="185">
        <v>0</v>
      </c>
      <c r="Q403" s="185">
        <f>ROUND(E403*P403,2)</f>
        <v>0</v>
      </c>
      <c r="R403" s="185"/>
      <c r="S403" s="178" t="s">
        <v>3733</v>
      </c>
      <c r="T403" s="179" t="s">
        <v>3733</v>
      </c>
      <c r="U403" s="161">
        <v>0</v>
      </c>
      <c r="V403" s="161">
        <f>ROUND(E403*U403,2)</f>
        <v>0</v>
      </c>
      <c r="W403" s="161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 t="s">
        <v>2978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73">
        <v>105</v>
      </c>
      <c r="B404" s="174" t="s">
        <v>3428</v>
      </c>
      <c r="C404" s="189" t="s">
        <v>3429</v>
      </c>
      <c r="D404" s="175" t="s">
        <v>3100</v>
      </c>
      <c r="E404" s="176">
        <v>7.1931000000000003</v>
      </c>
      <c r="F404" s="177"/>
      <c r="G404" s="178">
        <f>ROUND(E404*F404,2)</f>
        <v>0</v>
      </c>
      <c r="H404" s="177"/>
      <c r="I404" s="178">
        <f>ROUND(E404*H404,2)</f>
        <v>0</v>
      </c>
      <c r="J404" s="177"/>
      <c r="K404" s="178">
        <f>ROUND(E404*J404,2)</f>
        <v>0</v>
      </c>
      <c r="L404" s="178">
        <v>15</v>
      </c>
      <c r="M404" s="178">
        <f>G404*(1+L404/100)</f>
        <v>0</v>
      </c>
      <c r="N404" s="178">
        <v>0</v>
      </c>
      <c r="O404" s="178">
        <f>ROUND(E404*N404,2)</f>
        <v>0</v>
      </c>
      <c r="P404" s="178">
        <v>0</v>
      </c>
      <c r="Q404" s="178">
        <f>ROUND(E404*P404,2)</f>
        <v>0</v>
      </c>
      <c r="R404" s="178"/>
      <c r="S404" s="178" t="s">
        <v>3733</v>
      </c>
      <c r="T404" s="179" t="s">
        <v>3733</v>
      </c>
      <c r="U404" s="161">
        <v>0</v>
      </c>
      <c r="V404" s="161">
        <f>ROUND(E404*U404,2)</f>
        <v>0</v>
      </c>
      <c r="W404" s="161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 t="s">
        <v>2978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59"/>
      <c r="B405" s="160"/>
      <c r="C405" s="190" t="s">
        <v>3430</v>
      </c>
      <c r="D405" s="162"/>
      <c r="E405" s="163">
        <v>7.19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 t="s">
        <v>2980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80">
        <v>106</v>
      </c>
      <c r="B406" s="181" t="s">
        <v>3431</v>
      </c>
      <c r="C406" s="191" t="s">
        <v>3432</v>
      </c>
      <c r="D406" s="182" t="s">
        <v>3157</v>
      </c>
      <c r="E406" s="183">
        <v>4</v>
      </c>
      <c r="F406" s="184"/>
      <c r="G406" s="185">
        <f>ROUND(E406*F406,2)</f>
        <v>0</v>
      </c>
      <c r="H406" s="184"/>
      <c r="I406" s="185">
        <f>ROUND(E406*H406,2)</f>
        <v>0</v>
      </c>
      <c r="J406" s="184"/>
      <c r="K406" s="185">
        <f>ROUND(E406*J406,2)</f>
        <v>0</v>
      </c>
      <c r="L406" s="185">
        <v>15</v>
      </c>
      <c r="M406" s="185">
        <f>G406*(1+L406/100)</f>
        <v>0</v>
      </c>
      <c r="N406" s="185">
        <v>0</v>
      </c>
      <c r="O406" s="185">
        <f>ROUND(E406*N406,2)</f>
        <v>0</v>
      </c>
      <c r="P406" s="185">
        <v>0</v>
      </c>
      <c r="Q406" s="185">
        <f>ROUND(E406*P406,2)</f>
        <v>0</v>
      </c>
      <c r="R406" s="185"/>
      <c r="S406" s="178" t="s">
        <v>3733</v>
      </c>
      <c r="T406" s="179" t="s">
        <v>3733</v>
      </c>
      <c r="U406" s="161">
        <v>0</v>
      </c>
      <c r="V406" s="161">
        <f>ROUND(E406*U406,2)</f>
        <v>0</v>
      </c>
      <c r="W406" s="161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 t="s">
        <v>2978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73">
        <v>107</v>
      </c>
      <c r="B407" s="174" t="s">
        <v>3433</v>
      </c>
      <c r="C407" s="189" t="s">
        <v>3434</v>
      </c>
      <c r="D407" s="175" t="s">
        <v>2983</v>
      </c>
      <c r="E407" s="176">
        <v>0.35200000000000004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15</v>
      </c>
      <c r="M407" s="178">
        <f>G407*(1+L407/100)</f>
        <v>0</v>
      </c>
      <c r="N407" s="178">
        <v>0</v>
      </c>
      <c r="O407" s="178">
        <f>ROUND(E407*N407,2)</f>
        <v>0</v>
      </c>
      <c r="P407" s="178">
        <v>0</v>
      </c>
      <c r="Q407" s="178">
        <f>ROUND(E407*P407,2)</f>
        <v>0</v>
      </c>
      <c r="R407" s="178"/>
      <c r="S407" s="178" t="s">
        <v>3733</v>
      </c>
      <c r="T407" s="179" t="s">
        <v>3733</v>
      </c>
      <c r="U407" s="161">
        <v>0</v>
      </c>
      <c r="V407" s="161">
        <f>ROUND(E407*U407,2)</f>
        <v>0</v>
      </c>
      <c r="W407" s="161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 t="s">
        <v>2978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59"/>
      <c r="B408" s="160"/>
      <c r="C408" s="190" t="s">
        <v>3435</v>
      </c>
      <c r="D408" s="162"/>
      <c r="E408" s="163">
        <v>0.35000000000000003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 t="s">
        <v>2980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73">
        <v>108</v>
      </c>
      <c r="B409" s="174" t="s">
        <v>3436</v>
      </c>
      <c r="C409" s="189" t="s">
        <v>3437</v>
      </c>
      <c r="D409" s="175" t="s">
        <v>2975</v>
      </c>
      <c r="E409" s="176">
        <v>4.95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15</v>
      </c>
      <c r="M409" s="178">
        <f>G409*(1+L409/100)</f>
        <v>0</v>
      </c>
      <c r="N409" s="178">
        <v>0</v>
      </c>
      <c r="O409" s="178">
        <f>ROUND(E409*N409,2)</f>
        <v>0</v>
      </c>
      <c r="P409" s="178">
        <v>0</v>
      </c>
      <c r="Q409" s="178">
        <f>ROUND(E409*P409,2)</f>
        <v>0</v>
      </c>
      <c r="R409" s="178"/>
      <c r="S409" s="178" t="s">
        <v>3733</v>
      </c>
      <c r="T409" s="179" t="s">
        <v>3733</v>
      </c>
      <c r="U409" s="161">
        <v>0</v>
      </c>
      <c r="V409" s="161">
        <f>ROUND(E409*U409,2)</f>
        <v>0</v>
      </c>
      <c r="W409" s="161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 t="s">
        <v>2978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90" t="s">
        <v>3438</v>
      </c>
      <c r="D410" s="162"/>
      <c r="E410" s="163">
        <v>4.95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 t="s">
        <v>2980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80">
        <v>109</v>
      </c>
      <c r="B411" s="181" t="s">
        <v>3439</v>
      </c>
      <c r="C411" s="191" t="s">
        <v>3440</v>
      </c>
      <c r="D411" s="182" t="s">
        <v>2975</v>
      </c>
      <c r="E411" s="183">
        <v>4.95</v>
      </c>
      <c r="F411" s="184"/>
      <c r="G411" s="185">
        <f>ROUND(E411*F411,2)</f>
        <v>0</v>
      </c>
      <c r="H411" s="184"/>
      <c r="I411" s="185">
        <f>ROUND(E411*H411,2)</f>
        <v>0</v>
      </c>
      <c r="J411" s="184"/>
      <c r="K411" s="185">
        <f>ROUND(E411*J411,2)</f>
        <v>0</v>
      </c>
      <c r="L411" s="185">
        <v>15</v>
      </c>
      <c r="M411" s="185">
        <f>G411*(1+L411/100)</f>
        <v>0</v>
      </c>
      <c r="N411" s="185">
        <v>0</v>
      </c>
      <c r="O411" s="185">
        <f>ROUND(E411*N411,2)</f>
        <v>0</v>
      </c>
      <c r="P411" s="185">
        <v>0</v>
      </c>
      <c r="Q411" s="185">
        <f>ROUND(E411*P411,2)</f>
        <v>0</v>
      </c>
      <c r="R411" s="185"/>
      <c r="S411" s="178" t="s">
        <v>3733</v>
      </c>
      <c r="T411" s="179" t="s">
        <v>3733</v>
      </c>
      <c r="U411" s="161">
        <v>0</v>
      </c>
      <c r="V411" s="161">
        <f>ROUND(E411*U411,2)</f>
        <v>0</v>
      </c>
      <c r="W411" s="161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 t="s">
        <v>2978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73">
        <v>110</v>
      </c>
      <c r="B412" s="174" t="s">
        <v>3441</v>
      </c>
      <c r="C412" s="189" t="s">
        <v>3442</v>
      </c>
      <c r="D412" s="175" t="s">
        <v>2975</v>
      </c>
      <c r="E412" s="176">
        <v>1.4300000000000002</v>
      </c>
      <c r="F412" s="177"/>
      <c r="G412" s="178">
        <f>ROUND(E412*F412,2)</f>
        <v>0</v>
      </c>
      <c r="H412" s="177"/>
      <c r="I412" s="178">
        <f>ROUND(E412*H412,2)</f>
        <v>0</v>
      </c>
      <c r="J412" s="177"/>
      <c r="K412" s="178">
        <f>ROUND(E412*J412,2)</f>
        <v>0</v>
      </c>
      <c r="L412" s="178">
        <v>15</v>
      </c>
      <c r="M412" s="178">
        <f>G412*(1+L412/100)</f>
        <v>0</v>
      </c>
      <c r="N412" s="178">
        <v>0</v>
      </c>
      <c r="O412" s="178">
        <f>ROUND(E412*N412,2)</f>
        <v>0</v>
      </c>
      <c r="P412" s="178">
        <v>0</v>
      </c>
      <c r="Q412" s="178">
        <f>ROUND(E412*P412,2)</f>
        <v>0</v>
      </c>
      <c r="R412" s="178"/>
      <c r="S412" s="178" t="s">
        <v>3733</v>
      </c>
      <c r="T412" s="179" t="s">
        <v>3733</v>
      </c>
      <c r="U412" s="161">
        <v>0</v>
      </c>
      <c r="V412" s="161">
        <f>ROUND(E412*U412,2)</f>
        <v>0</v>
      </c>
      <c r="W412" s="161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 t="s">
        <v>2978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90" t="s">
        <v>3443</v>
      </c>
      <c r="D413" s="162"/>
      <c r="E413" s="163">
        <v>1.4300000000000002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 t="s">
        <v>2980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80">
        <v>111</v>
      </c>
      <c r="B414" s="181" t="s">
        <v>3444</v>
      </c>
      <c r="C414" s="191" t="s">
        <v>3445</v>
      </c>
      <c r="D414" s="182" t="s">
        <v>2975</v>
      </c>
      <c r="E414" s="183">
        <v>1.4300000000000002</v>
      </c>
      <c r="F414" s="184"/>
      <c r="G414" s="185">
        <f>ROUND(E414*F414,2)</f>
        <v>0</v>
      </c>
      <c r="H414" s="184"/>
      <c r="I414" s="185">
        <f>ROUND(E414*H414,2)</f>
        <v>0</v>
      </c>
      <c r="J414" s="184"/>
      <c r="K414" s="185">
        <f>ROUND(E414*J414,2)</f>
        <v>0</v>
      </c>
      <c r="L414" s="185">
        <v>15</v>
      </c>
      <c r="M414" s="185">
        <f>G414*(1+L414/100)</f>
        <v>0</v>
      </c>
      <c r="N414" s="185">
        <v>0</v>
      </c>
      <c r="O414" s="185">
        <f>ROUND(E414*N414,2)</f>
        <v>0</v>
      </c>
      <c r="P414" s="185">
        <v>0</v>
      </c>
      <c r="Q414" s="185">
        <f>ROUND(E414*P414,2)</f>
        <v>0</v>
      </c>
      <c r="R414" s="185"/>
      <c r="S414" s="178" t="s">
        <v>3733</v>
      </c>
      <c r="T414" s="179" t="s">
        <v>3733</v>
      </c>
      <c r="U414" s="161">
        <v>0</v>
      </c>
      <c r="V414" s="161">
        <f>ROUND(E414*U414,2)</f>
        <v>0</v>
      </c>
      <c r="W414" s="161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 t="s">
        <v>2978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73">
        <v>112</v>
      </c>
      <c r="B415" s="174" t="s">
        <v>3446</v>
      </c>
      <c r="C415" s="189" t="s">
        <v>3447</v>
      </c>
      <c r="D415" s="175" t="s">
        <v>3100</v>
      </c>
      <c r="E415" s="176">
        <v>4.2200000000000001E-2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15</v>
      </c>
      <c r="M415" s="178">
        <f>G415*(1+L415/100)</f>
        <v>0</v>
      </c>
      <c r="N415" s="178">
        <v>0</v>
      </c>
      <c r="O415" s="178">
        <f>ROUND(E415*N415,2)</f>
        <v>0</v>
      </c>
      <c r="P415" s="178">
        <v>0</v>
      </c>
      <c r="Q415" s="178">
        <f>ROUND(E415*P415,2)</f>
        <v>0</v>
      </c>
      <c r="R415" s="178"/>
      <c r="S415" s="178" t="s">
        <v>3733</v>
      </c>
      <c r="T415" s="179" t="s">
        <v>3733</v>
      </c>
      <c r="U415" s="161">
        <v>0</v>
      </c>
      <c r="V415" s="161">
        <f>ROUND(E415*U415,2)</f>
        <v>0</v>
      </c>
      <c r="W415" s="161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 t="s">
        <v>2978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90" t="s">
        <v>3448</v>
      </c>
      <c r="D416" s="162"/>
      <c r="E416" s="163">
        <v>0.04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 t="s">
        <v>2980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73">
        <v>113</v>
      </c>
      <c r="B417" s="174" t="s">
        <v>3449</v>
      </c>
      <c r="C417" s="189" t="s">
        <v>3450</v>
      </c>
      <c r="D417" s="175" t="s">
        <v>2983</v>
      </c>
      <c r="E417" s="176">
        <v>5.5200000000000006E-2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15</v>
      </c>
      <c r="M417" s="178">
        <f>G417*(1+L417/100)</f>
        <v>0</v>
      </c>
      <c r="N417" s="178">
        <v>0</v>
      </c>
      <c r="O417" s="178">
        <f>ROUND(E417*N417,2)</f>
        <v>0</v>
      </c>
      <c r="P417" s="178">
        <v>0</v>
      </c>
      <c r="Q417" s="178">
        <f>ROUND(E417*P417,2)</f>
        <v>0</v>
      </c>
      <c r="R417" s="178"/>
      <c r="S417" s="178" t="s">
        <v>3733</v>
      </c>
      <c r="T417" s="179" t="s">
        <v>3733</v>
      </c>
      <c r="U417" s="161">
        <v>0</v>
      </c>
      <c r="V417" s="161">
        <f>ROUND(E417*U417,2)</f>
        <v>0</v>
      </c>
      <c r="W417" s="161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 t="s">
        <v>2978</v>
      </c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90" t="s">
        <v>3451</v>
      </c>
      <c r="D418" s="162"/>
      <c r="E418" s="163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 t="s">
        <v>2980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90" t="s">
        <v>3452</v>
      </c>
      <c r="D419" s="162"/>
      <c r="E419" s="163">
        <v>6.0000000000000005E-2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 t="s">
        <v>2980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73">
        <v>114</v>
      </c>
      <c r="B420" s="174" t="s">
        <v>3453</v>
      </c>
      <c r="C420" s="189" t="s">
        <v>3454</v>
      </c>
      <c r="D420" s="175" t="s">
        <v>2983</v>
      </c>
      <c r="E420" s="176">
        <v>10.5166</v>
      </c>
      <c r="F420" s="177"/>
      <c r="G420" s="178">
        <f>ROUND(E420*F420,2)</f>
        <v>0</v>
      </c>
      <c r="H420" s="177"/>
      <c r="I420" s="178">
        <f>ROUND(E420*H420,2)</f>
        <v>0</v>
      </c>
      <c r="J420" s="177"/>
      <c r="K420" s="178">
        <f>ROUND(E420*J420,2)</f>
        <v>0</v>
      </c>
      <c r="L420" s="178">
        <v>15</v>
      </c>
      <c r="M420" s="178">
        <f>G420*(1+L420/100)</f>
        <v>0</v>
      </c>
      <c r="N420" s="178">
        <v>0</v>
      </c>
      <c r="O420" s="178">
        <f>ROUND(E420*N420,2)</f>
        <v>0</v>
      </c>
      <c r="P420" s="178">
        <v>0</v>
      </c>
      <c r="Q420" s="178">
        <f>ROUND(E420*P420,2)</f>
        <v>0</v>
      </c>
      <c r="R420" s="178"/>
      <c r="S420" s="178" t="s">
        <v>3733</v>
      </c>
      <c r="T420" s="179" t="s">
        <v>3733</v>
      </c>
      <c r="U420" s="161">
        <v>0</v>
      </c>
      <c r="V420" s="161">
        <f>ROUND(E420*U420,2)</f>
        <v>0</v>
      </c>
      <c r="W420" s="161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 t="s">
        <v>2978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90" t="s">
        <v>3455</v>
      </c>
      <c r="D421" s="162"/>
      <c r="E421" s="163">
        <v>4.53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 t="s">
        <v>2980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190" t="s">
        <v>3456</v>
      </c>
      <c r="D422" s="162"/>
      <c r="E422" s="163">
        <v>3.6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 t="s">
        <v>2980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90" t="s">
        <v>3457</v>
      </c>
      <c r="D423" s="162"/>
      <c r="E423" s="163">
        <v>1.33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 t="s">
        <v>2980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59"/>
      <c r="B424" s="160"/>
      <c r="C424" s="190" t="s">
        <v>3458</v>
      </c>
      <c r="D424" s="162"/>
      <c r="E424" s="163">
        <v>0.33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 t="s">
        <v>2980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90" t="s">
        <v>3459</v>
      </c>
      <c r="D425" s="162"/>
      <c r="E425" s="163">
        <v>0.19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 t="s">
        <v>2980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59"/>
      <c r="B426" s="160"/>
      <c r="C426" s="190" t="s">
        <v>3460</v>
      </c>
      <c r="D426" s="162"/>
      <c r="E426" s="163">
        <v>0.55000000000000004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 t="s">
        <v>2980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73">
        <v>115</v>
      </c>
      <c r="B427" s="174" t="s">
        <v>3461</v>
      </c>
      <c r="C427" s="189" t="s">
        <v>3462</v>
      </c>
      <c r="D427" s="175" t="s">
        <v>2975</v>
      </c>
      <c r="E427" s="176">
        <v>78.593000000000004</v>
      </c>
      <c r="F427" s="177"/>
      <c r="G427" s="178">
        <f>ROUND(E427*F427,2)</f>
        <v>0</v>
      </c>
      <c r="H427" s="177"/>
      <c r="I427" s="178">
        <f>ROUND(E427*H427,2)</f>
        <v>0</v>
      </c>
      <c r="J427" s="177"/>
      <c r="K427" s="178">
        <f>ROUND(E427*J427,2)</f>
        <v>0</v>
      </c>
      <c r="L427" s="178">
        <v>15</v>
      </c>
      <c r="M427" s="178">
        <f>G427*(1+L427/100)</f>
        <v>0</v>
      </c>
      <c r="N427" s="178">
        <v>0</v>
      </c>
      <c r="O427" s="178">
        <f>ROUND(E427*N427,2)</f>
        <v>0</v>
      </c>
      <c r="P427" s="178">
        <v>0</v>
      </c>
      <c r="Q427" s="178">
        <f>ROUND(E427*P427,2)</f>
        <v>0</v>
      </c>
      <c r="R427" s="178"/>
      <c r="S427" s="178" t="s">
        <v>3733</v>
      </c>
      <c r="T427" s="179" t="s">
        <v>3733</v>
      </c>
      <c r="U427" s="161">
        <v>0</v>
      </c>
      <c r="V427" s="161">
        <f>ROUND(E427*U427,2)</f>
        <v>0</v>
      </c>
      <c r="W427" s="161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 t="s">
        <v>2978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90" t="s">
        <v>3463</v>
      </c>
      <c r="D428" s="162"/>
      <c r="E428" s="163">
        <v>0.8600000000000001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 t="s">
        <v>2980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190" t="s">
        <v>3464</v>
      </c>
      <c r="D429" s="162"/>
      <c r="E429" s="163">
        <v>27.240000000000002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 t="s">
        <v>2980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190" t="s">
        <v>3465</v>
      </c>
      <c r="D430" s="162"/>
      <c r="E430" s="163">
        <v>2.31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 t="s">
        <v>2980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90" t="s">
        <v>3466</v>
      </c>
      <c r="D431" s="162"/>
      <c r="E431" s="163">
        <v>23.970000000000002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 t="s">
        <v>2980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190" t="s">
        <v>3467</v>
      </c>
      <c r="D432" s="162"/>
      <c r="E432" s="163">
        <v>19.940000000000001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 t="s">
        <v>2980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90" t="s">
        <v>3468</v>
      </c>
      <c r="D433" s="162"/>
      <c r="E433" s="163">
        <v>2.0300000000000002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 t="s">
        <v>2980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59"/>
      <c r="B434" s="160"/>
      <c r="C434" s="190" t="s">
        <v>3469</v>
      </c>
      <c r="D434" s="162"/>
      <c r="E434" s="163">
        <v>2.25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 t="s">
        <v>2980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80">
        <v>116</v>
      </c>
      <c r="B435" s="181" t="s">
        <v>3470</v>
      </c>
      <c r="C435" s="191" t="s">
        <v>3471</v>
      </c>
      <c r="D435" s="182" t="s">
        <v>2975</v>
      </c>
      <c r="E435" s="183">
        <v>78.593000000000004</v>
      </c>
      <c r="F435" s="184"/>
      <c r="G435" s="185">
        <f>ROUND(E435*F435,2)</f>
        <v>0</v>
      </c>
      <c r="H435" s="184"/>
      <c r="I435" s="185">
        <f>ROUND(E435*H435,2)</f>
        <v>0</v>
      </c>
      <c r="J435" s="184"/>
      <c r="K435" s="185">
        <f>ROUND(E435*J435,2)</f>
        <v>0</v>
      </c>
      <c r="L435" s="185">
        <v>15</v>
      </c>
      <c r="M435" s="185">
        <f>G435*(1+L435/100)</f>
        <v>0</v>
      </c>
      <c r="N435" s="185">
        <v>0</v>
      </c>
      <c r="O435" s="185">
        <f>ROUND(E435*N435,2)</f>
        <v>0</v>
      </c>
      <c r="P435" s="185">
        <v>0</v>
      </c>
      <c r="Q435" s="185">
        <f>ROUND(E435*P435,2)</f>
        <v>0</v>
      </c>
      <c r="R435" s="185"/>
      <c r="S435" s="178" t="s">
        <v>3733</v>
      </c>
      <c r="T435" s="179" t="s">
        <v>3733</v>
      </c>
      <c r="U435" s="161">
        <v>0</v>
      </c>
      <c r="V435" s="161">
        <f>ROUND(E435*U435,2)</f>
        <v>0</v>
      </c>
      <c r="W435" s="161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 t="s">
        <v>2978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3">
        <v>117</v>
      </c>
      <c r="B436" s="174" t="s">
        <v>3472</v>
      </c>
      <c r="C436" s="189" t="s">
        <v>3473</v>
      </c>
      <c r="D436" s="175" t="s">
        <v>3100</v>
      </c>
      <c r="E436" s="176">
        <v>1.262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15</v>
      </c>
      <c r="M436" s="178">
        <f>G436*(1+L436/100)</f>
        <v>0</v>
      </c>
      <c r="N436" s="178">
        <v>0</v>
      </c>
      <c r="O436" s="178">
        <f>ROUND(E436*N436,2)</f>
        <v>0</v>
      </c>
      <c r="P436" s="178">
        <v>0</v>
      </c>
      <c r="Q436" s="178">
        <f>ROUND(E436*P436,2)</f>
        <v>0</v>
      </c>
      <c r="R436" s="178"/>
      <c r="S436" s="178" t="s">
        <v>3733</v>
      </c>
      <c r="T436" s="179" t="s">
        <v>3733</v>
      </c>
      <c r="U436" s="161">
        <v>0</v>
      </c>
      <c r="V436" s="161">
        <f>ROUND(E436*U436,2)</f>
        <v>0</v>
      </c>
      <c r="W436" s="161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 t="s">
        <v>2978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59"/>
      <c r="B437" s="160"/>
      <c r="C437" s="190" t="s">
        <v>3474</v>
      </c>
      <c r="D437" s="162"/>
      <c r="E437" s="163">
        <v>1.26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 t="s">
        <v>2980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73">
        <v>118</v>
      </c>
      <c r="B438" s="174" t="s">
        <v>3475</v>
      </c>
      <c r="C438" s="189" t="s">
        <v>3476</v>
      </c>
      <c r="D438" s="175" t="s">
        <v>3100</v>
      </c>
      <c r="E438" s="176">
        <v>5.3E-3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15</v>
      </c>
      <c r="M438" s="178">
        <f>G438*(1+L438/100)</f>
        <v>0</v>
      </c>
      <c r="N438" s="178">
        <v>0</v>
      </c>
      <c r="O438" s="178">
        <f>ROUND(E438*N438,2)</f>
        <v>0</v>
      </c>
      <c r="P438" s="178">
        <v>0</v>
      </c>
      <c r="Q438" s="178">
        <f>ROUND(E438*P438,2)</f>
        <v>0</v>
      </c>
      <c r="R438" s="178"/>
      <c r="S438" s="178" t="s">
        <v>3733</v>
      </c>
      <c r="T438" s="179" t="s">
        <v>3733</v>
      </c>
      <c r="U438" s="161">
        <v>0</v>
      </c>
      <c r="V438" s="161">
        <f>ROUND(E438*U438,2)</f>
        <v>0</v>
      </c>
      <c r="W438" s="161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 t="s">
        <v>2978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90" t="s">
        <v>3477</v>
      </c>
      <c r="D439" s="162"/>
      <c r="E439" s="163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 t="s">
        <v>2980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59"/>
      <c r="B440" s="160"/>
      <c r="C440" s="190" t="s">
        <v>3478</v>
      </c>
      <c r="D440" s="162"/>
      <c r="E440" s="163">
        <v>0.01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 t="s">
        <v>2980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73">
        <v>119</v>
      </c>
      <c r="B441" s="174" t="s">
        <v>3479</v>
      </c>
      <c r="C441" s="189" t="s">
        <v>3480</v>
      </c>
      <c r="D441" s="175" t="s">
        <v>2983</v>
      </c>
      <c r="E441" s="176">
        <v>8.9023000000000003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15</v>
      </c>
      <c r="M441" s="178">
        <f>G441*(1+L441/100)</f>
        <v>0</v>
      </c>
      <c r="N441" s="178">
        <v>0</v>
      </c>
      <c r="O441" s="178">
        <f>ROUND(E441*N441,2)</f>
        <v>0</v>
      </c>
      <c r="P441" s="178">
        <v>0</v>
      </c>
      <c r="Q441" s="178">
        <f>ROUND(E441*P441,2)</f>
        <v>0</v>
      </c>
      <c r="R441" s="178"/>
      <c r="S441" s="178" t="s">
        <v>3733</v>
      </c>
      <c r="T441" s="179" t="s">
        <v>3733</v>
      </c>
      <c r="U441" s="161">
        <v>0</v>
      </c>
      <c r="V441" s="161">
        <f>ROUND(E441*U441,2)</f>
        <v>0</v>
      </c>
      <c r="W441" s="161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 t="s">
        <v>2978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59"/>
      <c r="B442" s="160"/>
      <c r="C442" s="190" t="s">
        <v>3481</v>
      </c>
      <c r="D442" s="162"/>
      <c r="E442" s="163">
        <v>3.3600000000000003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 t="s">
        <v>2980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90" t="s">
        <v>3482</v>
      </c>
      <c r="D443" s="162"/>
      <c r="E443" s="163">
        <v>1.8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 t="s">
        <v>2980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90" t="s">
        <v>3483</v>
      </c>
      <c r="D444" s="162"/>
      <c r="E444" s="163">
        <v>0.73000000000000009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 t="s">
        <v>2980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90" t="s">
        <v>3484</v>
      </c>
      <c r="D445" s="162"/>
      <c r="E445" s="163">
        <v>0.70000000000000007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 t="s">
        <v>2980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59"/>
      <c r="B446" s="160"/>
      <c r="C446" s="190" t="s">
        <v>3485</v>
      </c>
      <c r="D446" s="162"/>
      <c r="E446" s="163">
        <v>0.43000000000000005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 t="s">
        <v>2980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59"/>
      <c r="B447" s="160"/>
      <c r="C447" s="190" t="s">
        <v>3486</v>
      </c>
      <c r="D447" s="162"/>
      <c r="E447" s="163">
        <v>0.31000000000000005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 t="s">
        <v>2980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59"/>
      <c r="B448" s="160"/>
      <c r="C448" s="190" t="s">
        <v>3487</v>
      </c>
      <c r="D448" s="162"/>
      <c r="E448" s="163">
        <v>1.58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 t="s">
        <v>2980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73">
        <v>120</v>
      </c>
      <c r="B449" s="174" t="s">
        <v>3488</v>
      </c>
      <c r="C449" s="189" t="s">
        <v>3489</v>
      </c>
      <c r="D449" s="175" t="s">
        <v>3100</v>
      </c>
      <c r="E449" s="176">
        <v>1.0683</v>
      </c>
      <c r="F449" s="177"/>
      <c r="G449" s="178">
        <f>ROUND(E449*F449,2)</f>
        <v>0</v>
      </c>
      <c r="H449" s="177"/>
      <c r="I449" s="178">
        <f>ROUND(E449*H449,2)</f>
        <v>0</v>
      </c>
      <c r="J449" s="177"/>
      <c r="K449" s="178">
        <f>ROUND(E449*J449,2)</f>
        <v>0</v>
      </c>
      <c r="L449" s="178">
        <v>15</v>
      </c>
      <c r="M449" s="178">
        <f>G449*(1+L449/100)</f>
        <v>0</v>
      </c>
      <c r="N449" s="178">
        <v>0</v>
      </c>
      <c r="O449" s="178">
        <f>ROUND(E449*N449,2)</f>
        <v>0</v>
      </c>
      <c r="P449" s="178">
        <v>0</v>
      </c>
      <c r="Q449" s="178">
        <f>ROUND(E449*P449,2)</f>
        <v>0</v>
      </c>
      <c r="R449" s="178"/>
      <c r="S449" s="178" t="s">
        <v>3733</v>
      </c>
      <c r="T449" s="179" t="s">
        <v>3733</v>
      </c>
      <c r="U449" s="161">
        <v>0</v>
      </c>
      <c r="V449" s="161">
        <f>ROUND(E449*U449,2)</f>
        <v>0</v>
      </c>
      <c r="W449" s="161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 t="s">
        <v>2978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90" t="s">
        <v>3490</v>
      </c>
      <c r="D450" s="162"/>
      <c r="E450" s="163">
        <v>1.07</v>
      </c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 t="s">
        <v>2980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3">
        <v>121</v>
      </c>
      <c r="B451" s="174" t="s">
        <v>3491</v>
      </c>
      <c r="C451" s="189" t="s">
        <v>3492</v>
      </c>
      <c r="D451" s="175" t="s">
        <v>2975</v>
      </c>
      <c r="E451" s="176">
        <v>41.370000000000005</v>
      </c>
      <c r="F451" s="177"/>
      <c r="G451" s="178">
        <f>ROUND(E451*F451,2)</f>
        <v>0</v>
      </c>
      <c r="H451" s="177"/>
      <c r="I451" s="178">
        <f>ROUND(E451*H451,2)</f>
        <v>0</v>
      </c>
      <c r="J451" s="177"/>
      <c r="K451" s="178">
        <f>ROUND(E451*J451,2)</f>
        <v>0</v>
      </c>
      <c r="L451" s="178">
        <v>15</v>
      </c>
      <c r="M451" s="178">
        <f>G451*(1+L451/100)</f>
        <v>0</v>
      </c>
      <c r="N451" s="178">
        <v>0</v>
      </c>
      <c r="O451" s="178">
        <f>ROUND(E451*N451,2)</f>
        <v>0</v>
      </c>
      <c r="P451" s="178">
        <v>0</v>
      </c>
      <c r="Q451" s="178">
        <f>ROUND(E451*P451,2)</f>
        <v>0</v>
      </c>
      <c r="R451" s="178"/>
      <c r="S451" s="178" t="s">
        <v>3733</v>
      </c>
      <c r="T451" s="179" t="s">
        <v>3733</v>
      </c>
      <c r="U451" s="161">
        <v>0</v>
      </c>
      <c r="V451" s="161">
        <f>ROUND(E451*U451,2)</f>
        <v>0</v>
      </c>
      <c r="W451" s="161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 t="s">
        <v>2978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90" t="s">
        <v>3493</v>
      </c>
      <c r="D452" s="162"/>
      <c r="E452" s="163">
        <v>22.340000000000003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 t="s">
        <v>2980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90" t="s">
        <v>3494</v>
      </c>
      <c r="D453" s="162"/>
      <c r="E453" s="163">
        <v>19.03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 t="s">
        <v>2980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80">
        <v>122</v>
      </c>
      <c r="B454" s="181" t="s">
        <v>3495</v>
      </c>
      <c r="C454" s="191" t="s">
        <v>3496</v>
      </c>
      <c r="D454" s="182" t="s">
        <v>2975</v>
      </c>
      <c r="E454" s="183">
        <v>41.370000000000005</v>
      </c>
      <c r="F454" s="184"/>
      <c r="G454" s="185">
        <f>ROUND(E454*F454,2)</f>
        <v>0</v>
      </c>
      <c r="H454" s="184"/>
      <c r="I454" s="185">
        <f>ROUND(E454*H454,2)</f>
        <v>0</v>
      </c>
      <c r="J454" s="184"/>
      <c r="K454" s="185">
        <f>ROUND(E454*J454,2)</f>
        <v>0</v>
      </c>
      <c r="L454" s="185">
        <v>15</v>
      </c>
      <c r="M454" s="185">
        <f>G454*(1+L454/100)</f>
        <v>0</v>
      </c>
      <c r="N454" s="185">
        <v>0</v>
      </c>
      <c r="O454" s="185">
        <f>ROUND(E454*N454,2)</f>
        <v>0</v>
      </c>
      <c r="P454" s="185">
        <v>0</v>
      </c>
      <c r="Q454" s="185">
        <f>ROUND(E454*P454,2)</f>
        <v>0</v>
      </c>
      <c r="R454" s="185"/>
      <c r="S454" s="178" t="s">
        <v>3733</v>
      </c>
      <c r="T454" s="179" t="s">
        <v>3733</v>
      </c>
      <c r="U454" s="161">
        <v>0</v>
      </c>
      <c r="V454" s="161">
        <f>ROUND(E454*U454,2)</f>
        <v>0</v>
      </c>
      <c r="W454" s="161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 t="s">
        <v>2978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73">
        <v>123</v>
      </c>
      <c r="B455" s="174" t="s">
        <v>3497</v>
      </c>
      <c r="C455" s="189" t="s">
        <v>3498</v>
      </c>
      <c r="D455" s="175" t="s">
        <v>2975</v>
      </c>
      <c r="E455" s="176">
        <v>56.050000000000004</v>
      </c>
      <c r="F455" s="177"/>
      <c r="G455" s="178">
        <f>ROUND(E455*F455,2)</f>
        <v>0</v>
      </c>
      <c r="H455" s="177"/>
      <c r="I455" s="178">
        <f>ROUND(E455*H455,2)</f>
        <v>0</v>
      </c>
      <c r="J455" s="177"/>
      <c r="K455" s="178">
        <f>ROUND(E455*J455,2)</f>
        <v>0</v>
      </c>
      <c r="L455" s="178">
        <v>15</v>
      </c>
      <c r="M455" s="178">
        <f>G455*(1+L455/100)</f>
        <v>0</v>
      </c>
      <c r="N455" s="178">
        <v>0</v>
      </c>
      <c r="O455" s="178">
        <f>ROUND(E455*N455,2)</f>
        <v>0</v>
      </c>
      <c r="P455" s="178">
        <v>0</v>
      </c>
      <c r="Q455" s="178">
        <f>ROUND(E455*P455,2)</f>
        <v>0</v>
      </c>
      <c r="R455" s="178"/>
      <c r="S455" s="178" t="s">
        <v>3733</v>
      </c>
      <c r="T455" s="179" t="s">
        <v>3733</v>
      </c>
      <c r="U455" s="161">
        <v>0</v>
      </c>
      <c r="V455" s="161">
        <f>ROUND(E455*U455,2)</f>
        <v>0</v>
      </c>
      <c r="W455" s="161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 t="s">
        <v>2978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59"/>
      <c r="B456" s="160"/>
      <c r="C456" s="190" t="s">
        <v>3499</v>
      </c>
      <c r="D456" s="162"/>
      <c r="E456" s="163">
        <v>46.050000000000004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 t="s">
        <v>2980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59"/>
      <c r="B457" s="160"/>
      <c r="C457" s="190" t="s">
        <v>3500</v>
      </c>
      <c r="D457" s="162"/>
      <c r="E457" s="163">
        <v>10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 t="s">
        <v>2980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80">
        <v>124</v>
      </c>
      <c r="B458" s="181" t="s">
        <v>3501</v>
      </c>
      <c r="C458" s="191" t="s">
        <v>3502</v>
      </c>
      <c r="D458" s="182" t="s">
        <v>2975</v>
      </c>
      <c r="E458" s="183">
        <v>56.050000000000004</v>
      </c>
      <c r="F458" s="184"/>
      <c r="G458" s="185">
        <f>ROUND(E458*F458,2)</f>
        <v>0</v>
      </c>
      <c r="H458" s="184"/>
      <c r="I458" s="185">
        <f>ROUND(E458*H458,2)</f>
        <v>0</v>
      </c>
      <c r="J458" s="184"/>
      <c r="K458" s="185">
        <f>ROUND(E458*J458,2)</f>
        <v>0</v>
      </c>
      <c r="L458" s="185">
        <v>15</v>
      </c>
      <c r="M458" s="185">
        <f>G458*(1+L458/100)</f>
        <v>0</v>
      </c>
      <c r="N458" s="185">
        <v>0</v>
      </c>
      <c r="O458" s="185">
        <f>ROUND(E458*N458,2)</f>
        <v>0</v>
      </c>
      <c r="P458" s="185">
        <v>0</v>
      </c>
      <c r="Q458" s="185">
        <f>ROUND(E458*P458,2)</f>
        <v>0</v>
      </c>
      <c r="R458" s="185"/>
      <c r="S458" s="178" t="s">
        <v>3733</v>
      </c>
      <c r="T458" s="179" t="s">
        <v>3733</v>
      </c>
      <c r="U458" s="161">
        <v>0</v>
      </c>
      <c r="V458" s="161">
        <f>ROUND(E458*U458,2)</f>
        <v>0</v>
      </c>
      <c r="W458" s="161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 t="s">
        <v>2978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22.5" outlineLevel="1" x14ac:dyDescent="0.2">
      <c r="A459" s="173">
        <v>125</v>
      </c>
      <c r="B459" s="174" t="s">
        <v>3503</v>
      </c>
      <c r="C459" s="189" t="s">
        <v>3504</v>
      </c>
      <c r="D459" s="175" t="s">
        <v>3069</v>
      </c>
      <c r="E459" s="176">
        <v>10.65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15</v>
      </c>
      <c r="M459" s="178">
        <f>G459*(1+L459/100)</f>
        <v>0</v>
      </c>
      <c r="N459" s="178">
        <v>0</v>
      </c>
      <c r="O459" s="178">
        <f>ROUND(E459*N459,2)</f>
        <v>0</v>
      </c>
      <c r="P459" s="178">
        <v>0</v>
      </c>
      <c r="Q459" s="178">
        <f>ROUND(E459*P459,2)</f>
        <v>0</v>
      </c>
      <c r="R459" s="178"/>
      <c r="S459" s="178" t="s">
        <v>2976</v>
      </c>
      <c r="T459" s="179" t="s">
        <v>2977</v>
      </c>
      <c r="U459" s="161">
        <v>0</v>
      </c>
      <c r="V459" s="161">
        <f>ROUND(E459*U459,2)</f>
        <v>0</v>
      </c>
      <c r="W459" s="161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 t="s">
        <v>2978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59"/>
      <c r="B460" s="160"/>
      <c r="C460" s="190" t="s">
        <v>3505</v>
      </c>
      <c r="D460" s="162"/>
      <c r="E460" s="163">
        <v>2.75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 t="s">
        <v>2980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59"/>
      <c r="B461" s="160"/>
      <c r="C461" s="190" t="s">
        <v>3506</v>
      </c>
      <c r="D461" s="162"/>
      <c r="E461" s="163">
        <v>1.8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 t="s">
        <v>2980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59"/>
      <c r="B462" s="160"/>
      <c r="C462" s="190" t="s">
        <v>3507</v>
      </c>
      <c r="D462" s="162"/>
      <c r="E462" s="163">
        <v>6.1000000000000005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 t="s">
        <v>2980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80">
        <v>126</v>
      </c>
      <c r="B463" s="181" t="s">
        <v>3508</v>
      </c>
      <c r="C463" s="191" t="s">
        <v>3509</v>
      </c>
      <c r="D463" s="182" t="s">
        <v>3076</v>
      </c>
      <c r="E463" s="183">
        <v>2</v>
      </c>
      <c r="F463" s="184"/>
      <c r="G463" s="185">
        <f>ROUND(E463*F463,2)</f>
        <v>0</v>
      </c>
      <c r="H463" s="184"/>
      <c r="I463" s="185">
        <f>ROUND(E463*H463,2)</f>
        <v>0</v>
      </c>
      <c r="J463" s="184"/>
      <c r="K463" s="185">
        <f>ROUND(E463*J463,2)</f>
        <v>0</v>
      </c>
      <c r="L463" s="185">
        <v>15</v>
      </c>
      <c r="M463" s="185">
        <f>G463*(1+L463/100)</f>
        <v>0</v>
      </c>
      <c r="N463" s="185">
        <v>0</v>
      </c>
      <c r="O463" s="185">
        <f>ROUND(E463*N463,2)</f>
        <v>0</v>
      </c>
      <c r="P463" s="185">
        <v>0</v>
      </c>
      <c r="Q463" s="185">
        <f>ROUND(E463*P463,2)</f>
        <v>0</v>
      </c>
      <c r="R463" s="185"/>
      <c r="S463" s="185" t="s">
        <v>2976</v>
      </c>
      <c r="T463" s="186" t="s">
        <v>2977</v>
      </c>
      <c r="U463" s="161">
        <v>0</v>
      </c>
      <c r="V463" s="161">
        <f>ROUND(E463*U463,2)</f>
        <v>0</v>
      </c>
      <c r="W463" s="161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 t="s">
        <v>2978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80">
        <v>127</v>
      </c>
      <c r="B464" s="181" t="s">
        <v>3510</v>
      </c>
      <c r="C464" s="191" t="s">
        <v>3511</v>
      </c>
      <c r="D464" s="182" t="s">
        <v>3076</v>
      </c>
      <c r="E464" s="183">
        <v>2</v>
      </c>
      <c r="F464" s="184"/>
      <c r="G464" s="185">
        <f>ROUND(E464*F464,2)</f>
        <v>0</v>
      </c>
      <c r="H464" s="184"/>
      <c r="I464" s="185">
        <f>ROUND(E464*H464,2)</f>
        <v>0</v>
      </c>
      <c r="J464" s="184"/>
      <c r="K464" s="185">
        <f>ROUND(E464*J464,2)</f>
        <v>0</v>
      </c>
      <c r="L464" s="185">
        <v>15</v>
      </c>
      <c r="M464" s="185">
        <f>G464*(1+L464/100)</f>
        <v>0</v>
      </c>
      <c r="N464" s="185">
        <v>0</v>
      </c>
      <c r="O464" s="185">
        <f>ROUND(E464*N464,2)</f>
        <v>0</v>
      </c>
      <c r="P464" s="185">
        <v>0</v>
      </c>
      <c r="Q464" s="185">
        <f>ROUND(E464*P464,2)</f>
        <v>0</v>
      </c>
      <c r="R464" s="185"/>
      <c r="S464" s="185" t="s">
        <v>2976</v>
      </c>
      <c r="T464" s="186" t="s">
        <v>2977</v>
      </c>
      <c r="U464" s="161">
        <v>0</v>
      </c>
      <c r="V464" s="161">
        <f>ROUND(E464*U464,2)</f>
        <v>0</v>
      </c>
      <c r="W464" s="161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 t="s">
        <v>2978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x14ac:dyDescent="0.2">
      <c r="A465" s="167" t="s">
        <v>2971</v>
      </c>
      <c r="B465" s="168" t="s">
        <v>2820</v>
      </c>
      <c r="C465" s="188" t="s">
        <v>2821</v>
      </c>
      <c r="D465" s="169"/>
      <c r="E465" s="170"/>
      <c r="F465" s="171"/>
      <c r="G465" s="171">
        <f>SUMIF(AG466:AG476,"&lt;&gt;NOR",G466:G476)</f>
        <v>0</v>
      </c>
      <c r="H465" s="171"/>
      <c r="I465" s="171">
        <f>SUM(I466:I476)</f>
        <v>0</v>
      </c>
      <c r="J465" s="171"/>
      <c r="K465" s="171">
        <f>SUM(K466:K476)</f>
        <v>0</v>
      </c>
      <c r="L465" s="171"/>
      <c r="M465" s="171">
        <f>SUM(M466:M476)</f>
        <v>0</v>
      </c>
      <c r="N465" s="171"/>
      <c r="O465" s="171">
        <f>SUM(O466:O476)</f>
        <v>0</v>
      </c>
      <c r="P465" s="171"/>
      <c r="Q465" s="171">
        <f>SUM(Q466:Q476)</f>
        <v>0</v>
      </c>
      <c r="R465" s="171"/>
      <c r="S465" s="171"/>
      <c r="T465" s="172"/>
      <c r="U465" s="166"/>
      <c r="V465" s="166">
        <f>SUM(V466:V476)</f>
        <v>0</v>
      </c>
      <c r="W465" s="166"/>
      <c r="AG465" t="s">
        <v>2972</v>
      </c>
    </row>
    <row r="466" spans="1:60" outlineLevel="1" x14ac:dyDescent="0.2">
      <c r="A466" s="173">
        <v>128</v>
      </c>
      <c r="B466" s="174" t="s">
        <v>3512</v>
      </c>
      <c r="C466" s="189" t="s">
        <v>3513</v>
      </c>
      <c r="D466" s="175" t="s">
        <v>2975</v>
      </c>
      <c r="E466" s="176">
        <v>81.940000000000012</v>
      </c>
      <c r="F466" s="177"/>
      <c r="G466" s="178">
        <f>ROUND(E466*F466,2)</f>
        <v>0</v>
      </c>
      <c r="H466" s="177"/>
      <c r="I466" s="178">
        <f>ROUND(E466*H466,2)</f>
        <v>0</v>
      </c>
      <c r="J466" s="177"/>
      <c r="K466" s="178">
        <f>ROUND(E466*J466,2)</f>
        <v>0</v>
      </c>
      <c r="L466" s="178">
        <v>15</v>
      </c>
      <c r="M466" s="178">
        <f>G466*(1+L466/100)</f>
        <v>0</v>
      </c>
      <c r="N466" s="178">
        <v>0</v>
      </c>
      <c r="O466" s="178">
        <f>ROUND(E466*N466,2)</f>
        <v>0</v>
      </c>
      <c r="P466" s="178">
        <v>0</v>
      </c>
      <c r="Q466" s="178">
        <f>ROUND(E466*P466,2)</f>
        <v>0</v>
      </c>
      <c r="R466" s="178"/>
      <c r="S466" s="178" t="s">
        <v>3733</v>
      </c>
      <c r="T466" s="179" t="s">
        <v>3733</v>
      </c>
      <c r="U466" s="161">
        <v>0</v>
      </c>
      <c r="V466" s="161">
        <f>ROUND(E466*U466,2)</f>
        <v>0</v>
      </c>
      <c r="W466" s="161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 t="s">
        <v>2978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59"/>
      <c r="B467" s="160"/>
      <c r="C467" s="190" t="s">
        <v>3514</v>
      </c>
      <c r="D467" s="162"/>
      <c r="E467" s="163">
        <v>35.150000000000006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 t="s">
        <v>2980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59"/>
      <c r="B468" s="160"/>
      <c r="C468" s="190" t="s">
        <v>3515</v>
      </c>
      <c r="D468" s="162"/>
      <c r="E468" s="163">
        <v>46.790000000000006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 t="s">
        <v>2980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73">
        <v>129</v>
      </c>
      <c r="B469" s="174" t="s">
        <v>3516</v>
      </c>
      <c r="C469" s="189" t="s">
        <v>3517</v>
      </c>
      <c r="D469" s="175" t="s">
        <v>2975</v>
      </c>
      <c r="E469" s="176">
        <v>35.150000000000006</v>
      </c>
      <c r="F469" s="177"/>
      <c r="G469" s="178">
        <f>ROUND(E469*F469,2)</f>
        <v>0</v>
      </c>
      <c r="H469" s="177"/>
      <c r="I469" s="178">
        <f>ROUND(E469*H469,2)</f>
        <v>0</v>
      </c>
      <c r="J469" s="177"/>
      <c r="K469" s="178">
        <f>ROUND(E469*J469,2)</f>
        <v>0</v>
      </c>
      <c r="L469" s="178">
        <v>15</v>
      </c>
      <c r="M469" s="178">
        <f>G469*(1+L469/100)</f>
        <v>0</v>
      </c>
      <c r="N469" s="178">
        <v>0</v>
      </c>
      <c r="O469" s="178">
        <f>ROUND(E469*N469,2)</f>
        <v>0</v>
      </c>
      <c r="P469" s="178">
        <v>0</v>
      </c>
      <c r="Q469" s="178">
        <f>ROUND(E469*P469,2)</f>
        <v>0</v>
      </c>
      <c r="R469" s="178"/>
      <c r="S469" s="178" t="s">
        <v>3733</v>
      </c>
      <c r="T469" s="179" t="s">
        <v>3733</v>
      </c>
      <c r="U469" s="161">
        <v>0</v>
      </c>
      <c r="V469" s="161">
        <f>ROUND(E469*U469,2)</f>
        <v>0</v>
      </c>
      <c r="W469" s="161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 t="s">
        <v>2978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59"/>
      <c r="B470" s="160"/>
      <c r="C470" s="190" t="s">
        <v>3514</v>
      </c>
      <c r="D470" s="162"/>
      <c r="E470" s="163">
        <v>35.150000000000006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 t="s">
        <v>2980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73">
        <v>130</v>
      </c>
      <c r="B471" s="174" t="s">
        <v>3518</v>
      </c>
      <c r="C471" s="189" t="s">
        <v>3519</v>
      </c>
      <c r="D471" s="175" t="s">
        <v>2975</v>
      </c>
      <c r="E471" s="176">
        <v>35.150000000000006</v>
      </c>
      <c r="F471" s="177"/>
      <c r="G471" s="178">
        <f>ROUND(E471*F471,2)</f>
        <v>0</v>
      </c>
      <c r="H471" s="177"/>
      <c r="I471" s="178">
        <f>ROUND(E471*H471,2)</f>
        <v>0</v>
      </c>
      <c r="J471" s="177"/>
      <c r="K471" s="178">
        <f>ROUND(E471*J471,2)</f>
        <v>0</v>
      </c>
      <c r="L471" s="178">
        <v>15</v>
      </c>
      <c r="M471" s="178">
        <f>G471*(1+L471/100)</f>
        <v>0</v>
      </c>
      <c r="N471" s="178">
        <v>0</v>
      </c>
      <c r="O471" s="178">
        <f>ROUND(E471*N471,2)</f>
        <v>0</v>
      </c>
      <c r="P471" s="178">
        <v>0</v>
      </c>
      <c r="Q471" s="178">
        <f>ROUND(E471*P471,2)</f>
        <v>0</v>
      </c>
      <c r="R471" s="178"/>
      <c r="S471" s="178" t="s">
        <v>2976</v>
      </c>
      <c r="T471" s="179" t="s">
        <v>2977</v>
      </c>
      <c r="U471" s="161">
        <v>0</v>
      </c>
      <c r="V471" s="161">
        <f>ROUND(E471*U471,2)</f>
        <v>0</v>
      </c>
      <c r="W471" s="161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 t="s">
        <v>2978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59"/>
      <c r="B472" s="160"/>
      <c r="C472" s="190" t="s">
        <v>3514</v>
      </c>
      <c r="D472" s="162"/>
      <c r="E472" s="163">
        <v>35.150000000000006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 t="s">
        <v>2980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73">
        <v>131</v>
      </c>
      <c r="B473" s="174" t="s">
        <v>3520</v>
      </c>
      <c r="C473" s="189" t="s">
        <v>3521</v>
      </c>
      <c r="D473" s="175" t="s">
        <v>2975</v>
      </c>
      <c r="E473" s="176">
        <v>81.940000000000012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15</v>
      </c>
      <c r="M473" s="178">
        <f>G473*(1+L473/100)</f>
        <v>0</v>
      </c>
      <c r="N473" s="178">
        <v>0</v>
      </c>
      <c r="O473" s="178">
        <f>ROUND(E473*N473,2)</f>
        <v>0</v>
      </c>
      <c r="P473" s="178">
        <v>0</v>
      </c>
      <c r="Q473" s="178">
        <f>ROUND(E473*P473,2)</f>
        <v>0</v>
      </c>
      <c r="R473" s="178"/>
      <c r="S473" s="178" t="s">
        <v>2976</v>
      </c>
      <c r="T473" s="179" t="s">
        <v>2977</v>
      </c>
      <c r="U473" s="161">
        <v>0</v>
      </c>
      <c r="V473" s="161">
        <f>ROUND(E473*U473,2)</f>
        <v>0</v>
      </c>
      <c r="W473" s="161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 t="s">
        <v>3031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59"/>
      <c r="B474" s="160"/>
      <c r="C474" s="190" t="s">
        <v>3514</v>
      </c>
      <c r="D474" s="162"/>
      <c r="E474" s="163">
        <v>35.150000000000006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 t="s">
        <v>2980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59"/>
      <c r="B475" s="160"/>
      <c r="C475" s="190" t="s">
        <v>3515</v>
      </c>
      <c r="D475" s="162"/>
      <c r="E475" s="163">
        <v>46.790000000000006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 t="s">
        <v>2980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80">
        <v>132</v>
      </c>
      <c r="B476" s="181" t="s">
        <v>3522</v>
      </c>
      <c r="C476" s="191" t="s">
        <v>3523</v>
      </c>
      <c r="D476" s="182" t="s">
        <v>2975</v>
      </c>
      <c r="E476" s="183">
        <v>46.790000000000006</v>
      </c>
      <c r="F476" s="184"/>
      <c r="G476" s="185">
        <f>ROUND(E476*F476,2)</f>
        <v>0</v>
      </c>
      <c r="H476" s="184"/>
      <c r="I476" s="185">
        <f>ROUND(E476*H476,2)</f>
        <v>0</v>
      </c>
      <c r="J476" s="184"/>
      <c r="K476" s="185">
        <f>ROUND(E476*J476,2)</f>
        <v>0</v>
      </c>
      <c r="L476" s="185">
        <v>15</v>
      </c>
      <c r="M476" s="185">
        <f>G476*(1+L476/100)</f>
        <v>0</v>
      </c>
      <c r="N476" s="185">
        <v>0</v>
      </c>
      <c r="O476" s="185">
        <f>ROUND(E476*N476,2)</f>
        <v>0</v>
      </c>
      <c r="P476" s="185">
        <v>0</v>
      </c>
      <c r="Q476" s="185">
        <f>ROUND(E476*P476,2)</f>
        <v>0</v>
      </c>
      <c r="R476" s="185"/>
      <c r="S476" s="185" t="s">
        <v>2976</v>
      </c>
      <c r="T476" s="186" t="s">
        <v>2977</v>
      </c>
      <c r="U476" s="161">
        <v>0</v>
      </c>
      <c r="V476" s="161">
        <f>ROUND(E476*U476,2)</f>
        <v>0</v>
      </c>
      <c r="W476" s="161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 t="s">
        <v>2978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x14ac:dyDescent="0.2">
      <c r="A477" s="167" t="s">
        <v>2971</v>
      </c>
      <c r="B477" s="168" t="s">
        <v>2824</v>
      </c>
      <c r="C477" s="188" t="s">
        <v>2825</v>
      </c>
      <c r="D477" s="169"/>
      <c r="E477" s="170"/>
      <c r="F477" s="171"/>
      <c r="G477" s="171">
        <f>SUMIF(AG478:AG577,"&lt;&gt;NOR",G478:G577)</f>
        <v>0</v>
      </c>
      <c r="H477" s="171"/>
      <c r="I477" s="171">
        <f>SUM(I478:I577)</f>
        <v>0</v>
      </c>
      <c r="J477" s="171"/>
      <c r="K477" s="171">
        <f>SUM(K478:K577)</f>
        <v>0</v>
      </c>
      <c r="L477" s="171"/>
      <c r="M477" s="171">
        <f>SUM(M478:M577)</f>
        <v>0</v>
      </c>
      <c r="N477" s="171"/>
      <c r="O477" s="171">
        <f>SUM(O478:O577)</f>
        <v>0</v>
      </c>
      <c r="P477" s="171"/>
      <c r="Q477" s="171">
        <f>SUM(Q478:Q577)</f>
        <v>0</v>
      </c>
      <c r="R477" s="171"/>
      <c r="S477" s="171"/>
      <c r="T477" s="172"/>
      <c r="U477" s="166"/>
      <c r="V477" s="166">
        <f>SUM(V478:V577)</f>
        <v>0</v>
      </c>
      <c r="W477" s="166"/>
      <c r="AG477" t="s">
        <v>2972</v>
      </c>
    </row>
    <row r="478" spans="1:60" outlineLevel="1" x14ac:dyDescent="0.2">
      <c r="A478" s="173">
        <v>133</v>
      </c>
      <c r="B478" s="174" t="s">
        <v>3524</v>
      </c>
      <c r="C478" s="189" t="s">
        <v>3525</v>
      </c>
      <c r="D478" s="175" t="s">
        <v>2975</v>
      </c>
      <c r="E478" s="176">
        <v>78.237500000000011</v>
      </c>
      <c r="F478" s="177"/>
      <c r="G478" s="178">
        <f>ROUND(E478*F478,2)</f>
        <v>0</v>
      </c>
      <c r="H478" s="177"/>
      <c r="I478" s="178">
        <f>ROUND(E478*H478,2)</f>
        <v>0</v>
      </c>
      <c r="J478" s="177"/>
      <c r="K478" s="178">
        <f>ROUND(E478*J478,2)</f>
        <v>0</v>
      </c>
      <c r="L478" s="178">
        <v>15</v>
      </c>
      <c r="M478" s="178">
        <f>G478*(1+L478/100)</f>
        <v>0</v>
      </c>
      <c r="N478" s="178">
        <v>0</v>
      </c>
      <c r="O478" s="178">
        <f>ROUND(E478*N478,2)</f>
        <v>0</v>
      </c>
      <c r="P478" s="178">
        <v>0</v>
      </c>
      <c r="Q478" s="178">
        <f>ROUND(E478*P478,2)</f>
        <v>0</v>
      </c>
      <c r="R478" s="178"/>
      <c r="S478" s="178" t="s">
        <v>3733</v>
      </c>
      <c r="T478" s="179" t="s">
        <v>3733</v>
      </c>
      <c r="U478" s="161">
        <v>0</v>
      </c>
      <c r="V478" s="161">
        <f>ROUND(E478*U478,2)</f>
        <v>0</v>
      </c>
      <c r="W478" s="161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 t="s">
        <v>2978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59"/>
      <c r="B479" s="160"/>
      <c r="C479" s="190" t="s">
        <v>3526</v>
      </c>
      <c r="D479" s="162"/>
      <c r="E479" s="163">
        <v>34.75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 t="s">
        <v>2980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59"/>
      <c r="B480" s="160"/>
      <c r="C480" s="190" t="s">
        <v>3527</v>
      </c>
      <c r="D480" s="162"/>
      <c r="E480" s="163">
        <v>9.0300000000000011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 t="s">
        <v>2980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59"/>
      <c r="B481" s="160"/>
      <c r="C481" s="190" t="s">
        <v>3528</v>
      </c>
      <c r="D481" s="162"/>
      <c r="E481" s="163">
        <v>19.55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 t="s">
        <v>2980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59"/>
      <c r="B482" s="160"/>
      <c r="C482" s="190" t="s">
        <v>3529</v>
      </c>
      <c r="D482" s="162"/>
      <c r="E482" s="163">
        <v>14.91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 t="s">
        <v>2980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73">
        <v>134</v>
      </c>
      <c r="B483" s="174" t="s">
        <v>3530</v>
      </c>
      <c r="C483" s="189" t="s">
        <v>3531</v>
      </c>
      <c r="D483" s="175" t="s">
        <v>2975</v>
      </c>
      <c r="E483" s="176">
        <v>47.6</v>
      </c>
      <c r="F483" s="177"/>
      <c r="G483" s="178">
        <f>ROUND(E483*F483,2)</f>
        <v>0</v>
      </c>
      <c r="H483" s="177"/>
      <c r="I483" s="178">
        <f>ROUND(E483*H483,2)</f>
        <v>0</v>
      </c>
      <c r="J483" s="177"/>
      <c r="K483" s="178">
        <f>ROUND(E483*J483,2)</f>
        <v>0</v>
      </c>
      <c r="L483" s="178">
        <v>15</v>
      </c>
      <c r="M483" s="178">
        <f>G483*(1+L483/100)</f>
        <v>0</v>
      </c>
      <c r="N483" s="178">
        <v>0</v>
      </c>
      <c r="O483" s="178">
        <f>ROUND(E483*N483,2)</f>
        <v>0</v>
      </c>
      <c r="P483" s="178">
        <v>0</v>
      </c>
      <c r="Q483" s="178">
        <f>ROUND(E483*P483,2)</f>
        <v>0</v>
      </c>
      <c r="R483" s="178"/>
      <c r="S483" s="178" t="s">
        <v>3733</v>
      </c>
      <c r="T483" s="179" t="s">
        <v>3733</v>
      </c>
      <c r="U483" s="161">
        <v>0</v>
      </c>
      <c r="V483" s="161">
        <f>ROUND(E483*U483,2)</f>
        <v>0</v>
      </c>
      <c r="W483" s="161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 t="s">
        <v>2978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59"/>
      <c r="B484" s="160"/>
      <c r="C484" s="190" t="s">
        <v>3532</v>
      </c>
      <c r="D484" s="162"/>
      <c r="E484" s="163">
        <v>47.6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 t="s">
        <v>2980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3">
        <v>135</v>
      </c>
      <c r="B485" s="174" t="s">
        <v>3533</v>
      </c>
      <c r="C485" s="189" t="s">
        <v>3534</v>
      </c>
      <c r="D485" s="175" t="s">
        <v>2975</v>
      </c>
      <c r="E485" s="176">
        <v>6.94</v>
      </c>
      <c r="F485" s="177"/>
      <c r="G485" s="178">
        <f>ROUND(E485*F485,2)</f>
        <v>0</v>
      </c>
      <c r="H485" s="177"/>
      <c r="I485" s="178">
        <f>ROUND(E485*H485,2)</f>
        <v>0</v>
      </c>
      <c r="J485" s="177"/>
      <c r="K485" s="178">
        <f>ROUND(E485*J485,2)</f>
        <v>0</v>
      </c>
      <c r="L485" s="178">
        <v>15</v>
      </c>
      <c r="M485" s="178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78"/>
      <c r="S485" s="178" t="s">
        <v>3733</v>
      </c>
      <c r="T485" s="179" t="s">
        <v>3733</v>
      </c>
      <c r="U485" s="161">
        <v>0</v>
      </c>
      <c r="V485" s="161">
        <f>ROUND(E485*U485,2)</f>
        <v>0</v>
      </c>
      <c r="W485" s="161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 t="s">
        <v>2978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59"/>
      <c r="B486" s="160"/>
      <c r="C486" s="190" t="s">
        <v>3535</v>
      </c>
      <c r="D486" s="162"/>
      <c r="E486" s="163">
        <v>6.94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 t="s">
        <v>2980</v>
      </c>
      <c r="AH486" s="152">
        <v>0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73">
        <v>136</v>
      </c>
      <c r="B487" s="174" t="s">
        <v>3536</v>
      </c>
      <c r="C487" s="189" t="s">
        <v>3537</v>
      </c>
      <c r="D487" s="175" t="s">
        <v>2975</v>
      </c>
      <c r="E487" s="176">
        <v>28.413</v>
      </c>
      <c r="F487" s="177"/>
      <c r="G487" s="178">
        <f>ROUND(E487*F487,2)</f>
        <v>0</v>
      </c>
      <c r="H487" s="177"/>
      <c r="I487" s="178">
        <f>ROUND(E487*H487,2)</f>
        <v>0</v>
      </c>
      <c r="J487" s="177"/>
      <c r="K487" s="178">
        <f>ROUND(E487*J487,2)</f>
        <v>0</v>
      </c>
      <c r="L487" s="178">
        <v>15</v>
      </c>
      <c r="M487" s="178">
        <f>G487*(1+L487/100)</f>
        <v>0</v>
      </c>
      <c r="N487" s="178">
        <v>0</v>
      </c>
      <c r="O487" s="178">
        <f>ROUND(E487*N487,2)</f>
        <v>0</v>
      </c>
      <c r="P487" s="178">
        <v>0</v>
      </c>
      <c r="Q487" s="178">
        <f>ROUND(E487*P487,2)</f>
        <v>0</v>
      </c>
      <c r="R487" s="178"/>
      <c r="S487" s="178" t="s">
        <v>3733</v>
      </c>
      <c r="T487" s="179" t="s">
        <v>3733</v>
      </c>
      <c r="U487" s="161">
        <v>0</v>
      </c>
      <c r="V487" s="161">
        <f>ROUND(E487*U487,2)</f>
        <v>0</v>
      </c>
      <c r="W487" s="161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 t="s">
        <v>2978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59"/>
      <c r="B488" s="160"/>
      <c r="C488" s="190" t="s">
        <v>3538</v>
      </c>
      <c r="D488" s="162"/>
      <c r="E488" s="163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 t="s">
        <v>2980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59"/>
      <c r="B489" s="160"/>
      <c r="C489" s="190" t="s">
        <v>3539</v>
      </c>
      <c r="D489" s="162"/>
      <c r="E489" s="163">
        <v>9.64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 t="s">
        <v>2980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59"/>
      <c r="B490" s="160"/>
      <c r="C490" s="190" t="s">
        <v>3540</v>
      </c>
      <c r="D490" s="162"/>
      <c r="E490" s="163">
        <v>18.770000000000003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 t="s">
        <v>2980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73">
        <v>137</v>
      </c>
      <c r="B491" s="174" t="s">
        <v>3541</v>
      </c>
      <c r="C491" s="189" t="s">
        <v>3542</v>
      </c>
      <c r="D491" s="175" t="s">
        <v>2975</v>
      </c>
      <c r="E491" s="176">
        <v>285.84000000000003</v>
      </c>
      <c r="F491" s="177"/>
      <c r="G491" s="178">
        <f>ROUND(E491*F491,2)</f>
        <v>0</v>
      </c>
      <c r="H491" s="177"/>
      <c r="I491" s="178">
        <f>ROUND(E491*H491,2)</f>
        <v>0</v>
      </c>
      <c r="J491" s="177"/>
      <c r="K491" s="178">
        <f>ROUND(E491*J491,2)</f>
        <v>0</v>
      </c>
      <c r="L491" s="178">
        <v>15</v>
      </c>
      <c r="M491" s="178">
        <f>G491*(1+L491/100)</f>
        <v>0</v>
      </c>
      <c r="N491" s="178">
        <v>0</v>
      </c>
      <c r="O491" s="178">
        <f>ROUND(E491*N491,2)</f>
        <v>0</v>
      </c>
      <c r="P491" s="178">
        <v>0</v>
      </c>
      <c r="Q491" s="178">
        <f>ROUND(E491*P491,2)</f>
        <v>0</v>
      </c>
      <c r="R491" s="178"/>
      <c r="S491" s="178" t="s">
        <v>3733</v>
      </c>
      <c r="T491" s="179" t="s">
        <v>3733</v>
      </c>
      <c r="U491" s="161">
        <v>0</v>
      </c>
      <c r="V491" s="161">
        <f>ROUND(E491*U491,2)</f>
        <v>0</v>
      </c>
      <c r="W491" s="161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 t="s">
        <v>2978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59"/>
      <c r="B492" s="160"/>
      <c r="C492" s="190" t="s">
        <v>3543</v>
      </c>
      <c r="D492" s="162"/>
      <c r="E492" s="163">
        <v>285.84000000000003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 t="s">
        <v>2980</v>
      </c>
      <c r="AH492" s="152">
        <v>0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73">
        <v>138</v>
      </c>
      <c r="B493" s="174" t="s">
        <v>3544</v>
      </c>
      <c r="C493" s="189" t="s">
        <v>3545</v>
      </c>
      <c r="D493" s="175" t="s">
        <v>2975</v>
      </c>
      <c r="E493" s="176">
        <v>609.97</v>
      </c>
      <c r="F493" s="177"/>
      <c r="G493" s="178">
        <f>ROUND(E493*F493,2)</f>
        <v>0</v>
      </c>
      <c r="H493" s="177"/>
      <c r="I493" s="178">
        <f>ROUND(E493*H493,2)</f>
        <v>0</v>
      </c>
      <c r="J493" s="177"/>
      <c r="K493" s="178">
        <f>ROUND(E493*J493,2)</f>
        <v>0</v>
      </c>
      <c r="L493" s="178">
        <v>15</v>
      </c>
      <c r="M493" s="178">
        <f>G493*(1+L493/100)</f>
        <v>0</v>
      </c>
      <c r="N493" s="178">
        <v>0</v>
      </c>
      <c r="O493" s="178">
        <f>ROUND(E493*N493,2)</f>
        <v>0</v>
      </c>
      <c r="P493" s="178">
        <v>0</v>
      </c>
      <c r="Q493" s="178">
        <f>ROUND(E493*P493,2)</f>
        <v>0</v>
      </c>
      <c r="R493" s="178"/>
      <c r="S493" s="178" t="s">
        <v>3733</v>
      </c>
      <c r="T493" s="179" t="s">
        <v>3733</v>
      </c>
      <c r="U493" s="161">
        <v>0</v>
      </c>
      <c r="V493" s="161">
        <f>ROUND(E493*U493,2)</f>
        <v>0</v>
      </c>
      <c r="W493" s="161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 t="s">
        <v>2978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59"/>
      <c r="B494" s="160"/>
      <c r="C494" s="190" t="s">
        <v>3546</v>
      </c>
      <c r="D494" s="162"/>
      <c r="E494" s="163">
        <v>609.97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 t="s">
        <v>2980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73">
        <v>139</v>
      </c>
      <c r="B495" s="174" t="s">
        <v>3547</v>
      </c>
      <c r="C495" s="189" t="s">
        <v>3548</v>
      </c>
      <c r="D495" s="175" t="s">
        <v>2975</v>
      </c>
      <c r="E495" s="176">
        <v>324.13200000000001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15</v>
      </c>
      <c r="M495" s="178">
        <f>G495*(1+L495/100)</f>
        <v>0</v>
      </c>
      <c r="N495" s="178">
        <v>0</v>
      </c>
      <c r="O495" s="178">
        <f>ROUND(E495*N495,2)</f>
        <v>0</v>
      </c>
      <c r="P495" s="178">
        <v>0</v>
      </c>
      <c r="Q495" s="178">
        <f>ROUND(E495*P495,2)</f>
        <v>0</v>
      </c>
      <c r="R495" s="178"/>
      <c r="S495" s="178" t="s">
        <v>3733</v>
      </c>
      <c r="T495" s="179" t="s">
        <v>3733</v>
      </c>
      <c r="U495" s="161">
        <v>0</v>
      </c>
      <c r="V495" s="161">
        <f>ROUND(E495*U495,2)</f>
        <v>0</v>
      </c>
      <c r="W495" s="161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 t="s">
        <v>2978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59"/>
      <c r="B496" s="160"/>
      <c r="C496" s="190" t="s">
        <v>3549</v>
      </c>
      <c r="D496" s="162"/>
      <c r="E496" s="163">
        <v>9.99</v>
      </c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 t="s">
        <v>2980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59"/>
      <c r="B497" s="160"/>
      <c r="C497" s="190" t="s">
        <v>3550</v>
      </c>
      <c r="D497" s="162"/>
      <c r="E497" s="163">
        <v>33.630000000000003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 t="s">
        <v>2980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59"/>
      <c r="B498" s="160"/>
      <c r="C498" s="190" t="s">
        <v>3551</v>
      </c>
      <c r="D498" s="162"/>
      <c r="E498" s="163">
        <v>-2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 t="s">
        <v>2980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59"/>
      <c r="B499" s="160"/>
      <c r="C499" s="190" t="s">
        <v>3552</v>
      </c>
      <c r="D499" s="162"/>
      <c r="E499" s="163">
        <v>21.990000000000002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 t="s">
        <v>2980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59"/>
      <c r="B500" s="160"/>
      <c r="C500" s="190" t="s">
        <v>3553</v>
      </c>
      <c r="D500" s="162"/>
      <c r="E500" s="163">
        <v>24.580000000000002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 t="s">
        <v>2980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59"/>
      <c r="B501" s="160"/>
      <c r="C501" s="190" t="s">
        <v>3554</v>
      </c>
      <c r="D501" s="162"/>
      <c r="E501" s="163">
        <v>2.87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 t="s">
        <v>2980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59"/>
      <c r="B502" s="160"/>
      <c r="C502" s="190" t="s">
        <v>3555</v>
      </c>
      <c r="D502" s="162"/>
      <c r="E502" s="163">
        <v>20.650000000000002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 t="s">
        <v>2980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59"/>
      <c r="B503" s="160"/>
      <c r="C503" s="190" t="s">
        <v>3556</v>
      </c>
      <c r="D503" s="162"/>
      <c r="E503" s="163">
        <v>9.1300000000000008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 t="s">
        <v>2980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59"/>
      <c r="B504" s="160"/>
      <c r="C504" s="190" t="s">
        <v>3557</v>
      </c>
      <c r="D504" s="162"/>
      <c r="E504" s="163">
        <v>15.38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 t="s">
        <v>2980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59"/>
      <c r="B505" s="160"/>
      <c r="C505" s="190" t="s">
        <v>3558</v>
      </c>
      <c r="D505" s="162"/>
      <c r="E505" s="163">
        <v>62.21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 t="s">
        <v>2980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59"/>
      <c r="B506" s="160"/>
      <c r="C506" s="190" t="s">
        <v>3559</v>
      </c>
      <c r="D506" s="162"/>
      <c r="E506" s="163">
        <v>53.53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 t="s">
        <v>2980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59"/>
      <c r="B507" s="160"/>
      <c r="C507" s="190" t="s">
        <v>3560</v>
      </c>
      <c r="D507" s="162"/>
      <c r="E507" s="163">
        <v>30.62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 t="s">
        <v>2980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59"/>
      <c r="B508" s="160"/>
      <c r="C508" s="190" t="s">
        <v>3561</v>
      </c>
      <c r="D508" s="162"/>
      <c r="E508" s="163">
        <v>1.1400000000000001</v>
      </c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 t="s">
        <v>2980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59"/>
      <c r="B509" s="160"/>
      <c r="C509" s="190" t="s">
        <v>3562</v>
      </c>
      <c r="D509" s="162"/>
      <c r="E509" s="163">
        <v>19.16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 t="s">
        <v>2980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59"/>
      <c r="B510" s="160"/>
      <c r="C510" s="190" t="s">
        <v>3563</v>
      </c>
      <c r="D510" s="162"/>
      <c r="E510" s="163">
        <v>1.5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 t="s">
        <v>2980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59"/>
      <c r="B511" s="160"/>
      <c r="C511" s="190" t="s">
        <v>3564</v>
      </c>
      <c r="D511" s="162"/>
      <c r="E511" s="163">
        <v>19.740000000000002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 t="s">
        <v>2980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s="226" customFormat="1" outlineLevel="1" x14ac:dyDescent="0.2">
      <c r="A512" s="228">
        <v>140</v>
      </c>
      <c r="B512" s="229" t="s">
        <v>3565</v>
      </c>
      <c r="C512" s="230" t="s">
        <v>400</v>
      </c>
      <c r="D512" s="231" t="s">
        <v>2975</v>
      </c>
      <c r="E512" s="232">
        <v>11.170000000000002</v>
      </c>
      <c r="F512" s="177"/>
      <c r="G512" s="233">
        <f>ROUND(E512*F512,2)</f>
        <v>0</v>
      </c>
      <c r="H512" s="227"/>
      <c r="I512" s="233">
        <f>ROUND(E512*H512,2)</f>
        <v>0</v>
      </c>
      <c r="J512" s="227"/>
      <c r="K512" s="233">
        <f>ROUND(E512*J512,2)</f>
        <v>0</v>
      </c>
      <c r="L512" s="233">
        <v>15</v>
      </c>
      <c r="M512" s="233">
        <f>G512*(1+L512/100)</f>
        <v>0</v>
      </c>
      <c r="N512" s="233">
        <v>0</v>
      </c>
      <c r="O512" s="233">
        <f>ROUND(E512*N512,2)</f>
        <v>0</v>
      </c>
      <c r="P512" s="233">
        <v>0</v>
      </c>
      <c r="Q512" s="233">
        <f>ROUND(E512*P512,2)</f>
        <v>0</v>
      </c>
      <c r="R512" s="233"/>
      <c r="S512" s="178" t="s">
        <v>3733</v>
      </c>
      <c r="T512" s="179" t="s">
        <v>3733</v>
      </c>
      <c r="U512" s="224">
        <v>0</v>
      </c>
      <c r="V512" s="224">
        <f>ROUND(E512*U512,2)</f>
        <v>0</v>
      </c>
      <c r="W512" s="224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 t="s">
        <v>2978</v>
      </c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</row>
    <row r="513" spans="1:60" outlineLevel="1" x14ac:dyDescent="0.2">
      <c r="A513" s="159"/>
      <c r="B513" s="160"/>
      <c r="C513" s="190" t="s">
        <v>3566</v>
      </c>
      <c r="D513" s="162"/>
      <c r="E513" s="163">
        <v>11.170000000000002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 t="s">
        <v>2980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s="226" customFormat="1" outlineLevel="1" x14ac:dyDescent="0.2">
      <c r="A514" s="228">
        <v>141</v>
      </c>
      <c r="B514" s="229" t="s">
        <v>3567</v>
      </c>
      <c r="C514" s="230" t="s">
        <v>423</v>
      </c>
      <c r="D514" s="231" t="s">
        <v>2975</v>
      </c>
      <c r="E514" s="232">
        <v>257.42500000000001</v>
      </c>
      <c r="F514" s="177"/>
      <c r="G514" s="233">
        <f>ROUND(E514*F514,2)</f>
        <v>0</v>
      </c>
      <c r="H514" s="227"/>
      <c r="I514" s="233">
        <f>ROUND(E514*H514,2)</f>
        <v>0</v>
      </c>
      <c r="J514" s="227"/>
      <c r="K514" s="233">
        <f>ROUND(E514*J514,2)</f>
        <v>0</v>
      </c>
      <c r="L514" s="233">
        <v>15</v>
      </c>
      <c r="M514" s="233">
        <f>G514*(1+L514/100)</f>
        <v>0</v>
      </c>
      <c r="N514" s="233">
        <v>0</v>
      </c>
      <c r="O514" s="233">
        <f>ROUND(E514*N514,2)</f>
        <v>0</v>
      </c>
      <c r="P514" s="233">
        <v>0</v>
      </c>
      <c r="Q514" s="233">
        <f>ROUND(E514*P514,2)</f>
        <v>0</v>
      </c>
      <c r="R514" s="233"/>
      <c r="S514" s="178" t="s">
        <v>3733</v>
      </c>
      <c r="T514" s="179" t="s">
        <v>3733</v>
      </c>
      <c r="U514" s="224">
        <v>0</v>
      </c>
      <c r="V514" s="224">
        <f>ROUND(E514*U514,2)</f>
        <v>0</v>
      </c>
      <c r="W514" s="224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 t="s">
        <v>2978</v>
      </c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</row>
    <row r="515" spans="1:60" outlineLevel="1" x14ac:dyDescent="0.2">
      <c r="A515" s="159"/>
      <c r="B515" s="160"/>
      <c r="C515" s="190" t="s">
        <v>3568</v>
      </c>
      <c r="D515" s="162"/>
      <c r="E515" s="163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 t="s">
        <v>2980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">
      <c r="A516" s="159"/>
      <c r="B516" s="160"/>
      <c r="C516" s="190" t="s">
        <v>3569</v>
      </c>
      <c r="D516" s="162"/>
      <c r="E516" s="163">
        <v>41.430000000000007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 t="s">
        <v>2980</v>
      </c>
      <c r="AH516" s="152">
        <v>0</v>
      </c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190" t="s">
        <v>3570</v>
      </c>
      <c r="D517" s="162"/>
      <c r="E517" s="163">
        <v>-5.26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2980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90" t="s">
        <v>3571</v>
      </c>
      <c r="D518" s="162"/>
      <c r="E518" s="163">
        <v>5.0200000000000005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 t="s">
        <v>2980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59"/>
      <c r="B519" s="160"/>
      <c r="C519" s="190" t="s">
        <v>3572</v>
      </c>
      <c r="D519" s="162"/>
      <c r="E519" s="163">
        <v>23.560000000000002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 t="s">
        <v>2980</v>
      </c>
      <c r="AH519" s="152">
        <v>0</v>
      </c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190" t="s">
        <v>3573</v>
      </c>
      <c r="D520" s="162"/>
      <c r="E520" s="163">
        <v>21.17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 t="s">
        <v>2980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">
      <c r="A521" s="159"/>
      <c r="B521" s="160"/>
      <c r="C521" s="190" t="s">
        <v>3574</v>
      </c>
      <c r="D521" s="162"/>
      <c r="E521" s="163">
        <v>3.5300000000000002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 t="s">
        <v>2980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outlineLevel="1" x14ac:dyDescent="0.2">
      <c r="A522" s="159"/>
      <c r="B522" s="160"/>
      <c r="C522" s="190" t="s">
        <v>3575</v>
      </c>
      <c r="D522" s="162"/>
      <c r="E522" s="163">
        <v>23.680000000000003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 t="s">
        <v>2980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 x14ac:dyDescent="0.2">
      <c r="A523" s="159"/>
      <c r="B523" s="160"/>
      <c r="C523" s="190" t="s">
        <v>3576</v>
      </c>
      <c r="D523" s="162"/>
      <c r="E523" s="163">
        <v>25.240000000000002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 t="s">
        <v>2980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">
      <c r="A524" s="159"/>
      <c r="B524" s="160"/>
      <c r="C524" s="190" t="s">
        <v>3577</v>
      </c>
      <c r="D524" s="162"/>
      <c r="E524" s="163">
        <v>9.65</v>
      </c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 t="s">
        <v>2980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90" t="s">
        <v>3578</v>
      </c>
      <c r="D525" s="162"/>
      <c r="E525" s="163">
        <v>1.6400000000000001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 t="s">
        <v>2980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90" t="s">
        <v>3556</v>
      </c>
      <c r="D526" s="162"/>
      <c r="E526" s="163">
        <v>9.1300000000000008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2980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190" t="s">
        <v>3579</v>
      </c>
      <c r="D527" s="162"/>
      <c r="E527" s="163">
        <v>19.680000000000003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 t="s">
        <v>2980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59"/>
      <c r="B528" s="160"/>
      <c r="C528" s="190" t="s">
        <v>3580</v>
      </c>
      <c r="D528" s="162"/>
      <c r="E528" s="163">
        <v>42.300000000000004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 t="s">
        <v>2980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190" t="s">
        <v>3581</v>
      </c>
      <c r="D529" s="162"/>
      <c r="E529" s="163">
        <v>21.92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 t="s">
        <v>2980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190" t="s">
        <v>3582</v>
      </c>
      <c r="D530" s="162"/>
      <c r="E530" s="163">
        <v>13.33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2980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190" t="s">
        <v>3583</v>
      </c>
      <c r="D531" s="162"/>
      <c r="E531" s="163">
        <v>1.4300000000000002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 t="s">
        <v>2980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s="226" customFormat="1" ht="22.5" outlineLevel="1" x14ac:dyDescent="0.2">
      <c r="A532" s="228">
        <v>142</v>
      </c>
      <c r="B532" s="229" t="s">
        <v>3584</v>
      </c>
      <c r="C532" s="230" t="s">
        <v>401</v>
      </c>
      <c r="D532" s="231" t="s">
        <v>2975</v>
      </c>
      <c r="E532" s="232">
        <v>30.642000000000003</v>
      </c>
      <c r="F532" s="177"/>
      <c r="G532" s="233">
        <f>ROUND(E532*F532,2)</f>
        <v>0</v>
      </c>
      <c r="H532" s="227"/>
      <c r="I532" s="233">
        <f>ROUND(E532*H532,2)</f>
        <v>0</v>
      </c>
      <c r="J532" s="227"/>
      <c r="K532" s="233">
        <f>ROUND(E532*J532,2)</f>
        <v>0</v>
      </c>
      <c r="L532" s="233">
        <v>15</v>
      </c>
      <c r="M532" s="233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3"/>
      <c r="S532" s="178" t="s">
        <v>3733</v>
      </c>
      <c r="T532" s="179" t="s">
        <v>3733</v>
      </c>
      <c r="U532" s="224">
        <v>0</v>
      </c>
      <c r="V532" s="224">
        <f>ROUND(E532*U532,2)</f>
        <v>0</v>
      </c>
      <c r="W532" s="224"/>
      <c r="X532" s="225"/>
      <c r="Y532" s="225"/>
      <c r="Z532" s="225"/>
      <c r="AA532" s="225"/>
      <c r="AB532" s="225"/>
      <c r="AC532" s="225"/>
      <c r="AD532" s="225"/>
      <c r="AE532" s="225"/>
      <c r="AF532" s="225"/>
      <c r="AG532" s="225" t="s">
        <v>2978</v>
      </c>
      <c r="AH532" s="225"/>
      <c r="AI532" s="225"/>
      <c r="AJ532" s="225"/>
      <c r="AK532" s="225"/>
      <c r="AL532" s="225"/>
      <c r="AM532" s="225"/>
      <c r="AN532" s="225"/>
      <c r="AO532" s="225"/>
      <c r="AP532" s="225"/>
      <c r="AQ532" s="225"/>
      <c r="AR532" s="225"/>
      <c r="AS532" s="225"/>
      <c r="AT532" s="225"/>
      <c r="AU532" s="225"/>
      <c r="AV532" s="225"/>
      <c r="AW532" s="225"/>
      <c r="AX532" s="225"/>
      <c r="AY532" s="225"/>
      <c r="AZ532" s="225"/>
      <c r="BA532" s="225"/>
      <c r="BB532" s="225"/>
      <c r="BC532" s="225"/>
      <c r="BD532" s="225"/>
      <c r="BE532" s="225"/>
      <c r="BF532" s="225"/>
      <c r="BG532" s="225"/>
      <c r="BH532" s="225"/>
    </row>
    <row r="533" spans="1:60" outlineLevel="1" x14ac:dyDescent="0.2">
      <c r="A533" s="159"/>
      <c r="B533" s="160"/>
      <c r="C533" s="190" t="s">
        <v>3585</v>
      </c>
      <c r="D533" s="162"/>
      <c r="E533" s="163">
        <v>2.6700000000000004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 t="s">
        <v>2980</v>
      </c>
      <c r="AH533" s="152">
        <v>0</v>
      </c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190" t="s">
        <v>3586</v>
      </c>
      <c r="D534" s="162"/>
      <c r="E534" s="163">
        <v>0.62000000000000011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2980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190" t="s">
        <v>3587</v>
      </c>
      <c r="D535" s="162"/>
      <c r="E535" s="163">
        <v>1.04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 t="s">
        <v>2980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59"/>
      <c r="B536" s="160"/>
      <c r="C536" s="190" t="s">
        <v>3588</v>
      </c>
      <c r="D536" s="162"/>
      <c r="E536" s="163">
        <v>1.31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 t="s">
        <v>2980</v>
      </c>
      <c r="AH536" s="152">
        <v>0</v>
      </c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190" t="s">
        <v>3589</v>
      </c>
      <c r="D537" s="162"/>
      <c r="E537" s="163">
        <v>25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 t="s">
        <v>2980</v>
      </c>
      <c r="AH537" s="152">
        <v>0</v>
      </c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s="226" customFormat="1" ht="22.5" outlineLevel="1" x14ac:dyDescent="0.2">
      <c r="A538" s="228">
        <v>143</v>
      </c>
      <c r="B538" s="229" t="s">
        <v>3590</v>
      </c>
      <c r="C538" s="230" t="s">
        <v>402</v>
      </c>
      <c r="D538" s="231" t="s">
        <v>2975</v>
      </c>
      <c r="E538" s="232">
        <v>8.9500000000000011</v>
      </c>
      <c r="F538" s="177"/>
      <c r="G538" s="233">
        <f>ROUND(E538*F538,2)</f>
        <v>0</v>
      </c>
      <c r="H538" s="227"/>
      <c r="I538" s="233">
        <f>ROUND(E538*H538,2)</f>
        <v>0</v>
      </c>
      <c r="J538" s="227"/>
      <c r="K538" s="233">
        <f>ROUND(E538*J538,2)</f>
        <v>0</v>
      </c>
      <c r="L538" s="233">
        <v>15</v>
      </c>
      <c r="M538" s="233">
        <f>G538*(1+L538/100)</f>
        <v>0</v>
      </c>
      <c r="N538" s="233">
        <v>0</v>
      </c>
      <c r="O538" s="233">
        <f>ROUND(E538*N538,2)</f>
        <v>0</v>
      </c>
      <c r="P538" s="233">
        <v>0</v>
      </c>
      <c r="Q538" s="233">
        <f>ROUND(E538*P538,2)</f>
        <v>0</v>
      </c>
      <c r="R538" s="233"/>
      <c r="S538" s="178" t="s">
        <v>3733</v>
      </c>
      <c r="T538" s="179" t="s">
        <v>3733</v>
      </c>
      <c r="U538" s="224">
        <v>0</v>
      </c>
      <c r="V538" s="224">
        <f>ROUND(E538*U538,2)</f>
        <v>0</v>
      </c>
      <c r="W538" s="224"/>
      <c r="X538" s="225"/>
      <c r="Y538" s="225"/>
      <c r="Z538" s="225"/>
      <c r="AA538" s="225"/>
      <c r="AB538" s="225"/>
      <c r="AC538" s="225"/>
      <c r="AD538" s="225"/>
      <c r="AE538" s="225"/>
      <c r="AF538" s="225"/>
      <c r="AG538" s="225" t="s">
        <v>2978</v>
      </c>
      <c r="AH538" s="225"/>
      <c r="AI538" s="225"/>
      <c r="AJ538" s="225"/>
      <c r="AK538" s="225"/>
      <c r="AL538" s="225"/>
      <c r="AM538" s="225"/>
      <c r="AN538" s="225"/>
      <c r="AO538" s="225"/>
      <c r="AP538" s="225"/>
      <c r="AQ538" s="225"/>
      <c r="AR538" s="225"/>
      <c r="AS538" s="225"/>
      <c r="AT538" s="225"/>
      <c r="AU538" s="225"/>
      <c r="AV538" s="225"/>
      <c r="AW538" s="225"/>
      <c r="AX538" s="225"/>
      <c r="AY538" s="225"/>
      <c r="AZ538" s="225"/>
      <c r="BA538" s="225"/>
      <c r="BB538" s="225"/>
      <c r="BC538" s="225"/>
      <c r="BD538" s="225"/>
      <c r="BE538" s="225"/>
      <c r="BF538" s="225"/>
      <c r="BG538" s="225"/>
      <c r="BH538" s="225"/>
    </row>
    <row r="539" spans="1:60" outlineLevel="1" x14ac:dyDescent="0.2">
      <c r="A539" s="159"/>
      <c r="B539" s="160"/>
      <c r="C539" s="190" t="s">
        <v>3591</v>
      </c>
      <c r="D539" s="162"/>
      <c r="E539" s="163">
        <v>8.9500000000000011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2980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s="226" customFormat="1" outlineLevel="1" x14ac:dyDescent="0.2">
      <c r="A540" s="228">
        <v>144</v>
      </c>
      <c r="B540" s="229" t="s">
        <v>3592</v>
      </c>
      <c r="C540" s="230" t="s">
        <v>403</v>
      </c>
      <c r="D540" s="231" t="s">
        <v>2975</v>
      </c>
      <c r="E540" s="232">
        <v>5.28</v>
      </c>
      <c r="F540" s="177"/>
      <c r="G540" s="233">
        <f>ROUND(E540*F540,2)</f>
        <v>0</v>
      </c>
      <c r="H540" s="227"/>
      <c r="I540" s="233">
        <f>ROUND(E540*H540,2)</f>
        <v>0</v>
      </c>
      <c r="J540" s="227"/>
      <c r="K540" s="233">
        <f>ROUND(E540*J540,2)</f>
        <v>0</v>
      </c>
      <c r="L540" s="233">
        <v>15</v>
      </c>
      <c r="M540" s="233">
        <f>G540*(1+L540/100)</f>
        <v>0</v>
      </c>
      <c r="N540" s="233">
        <v>0</v>
      </c>
      <c r="O540" s="233">
        <f>ROUND(E540*N540,2)</f>
        <v>0</v>
      </c>
      <c r="P540" s="233">
        <v>0</v>
      </c>
      <c r="Q540" s="233">
        <f>ROUND(E540*P540,2)</f>
        <v>0</v>
      </c>
      <c r="R540" s="233"/>
      <c r="S540" s="178" t="s">
        <v>3733</v>
      </c>
      <c r="T540" s="179" t="s">
        <v>3733</v>
      </c>
      <c r="U540" s="224">
        <v>0</v>
      </c>
      <c r="V540" s="224">
        <f>ROUND(E540*U540,2)</f>
        <v>0</v>
      </c>
      <c r="W540" s="224"/>
      <c r="X540" s="225"/>
      <c r="Y540" s="225"/>
      <c r="Z540" s="225"/>
      <c r="AA540" s="225"/>
      <c r="AB540" s="225"/>
      <c r="AC540" s="225"/>
      <c r="AD540" s="225"/>
      <c r="AE540" s="225"/>
      <c r="AF540" s="225"/>
      <c r="AG540" s="225" t="s">
        <v>2978</v>
      </c>
      <c r="AH540" s="225"/>
      <c r="AI540" s="225"/>
      <c r="AJ540" s="225"/>
      <c r="AK540" s="225"/>
      <c r="AL540" s="225"/>
      <c r="AM540" s="225"/>
      <c r="AN540" s="225"/>
      <c r="AO540" s="225"/>
      <c r="AP540" s="225"/>
      <c r="AQ540" s="225"/>
      <c r="AR540" s="225"/>
      <c r="AS540" s="225"/>
      <c r="AT540" s="225"/>
      <c r="AU540" s="225"/>
      <c r="AV540" s="225"/>
      <c r="AW540" s="225"/>
      <c r="AX540" s="225"/>
      <c r="AY540" s="225"/>
      <c r="AZ540" s="225"/>
      <c r="BA540" s="225"/>
      <c r="BB540" s="225"/>
      <c r="BC540" s="225"/>
      <c r="BD540" s="225"/>
      <c r="BE540" s="225"/>
      <c r="BF540" s="225"/>
      <c r="BG540" s="225"/>
      <c r="BH540" s="225"/>
    </row>
    <row r="541" spans="1:60" outlineLevel="1" x14ac:dyDescent="0.2">
      <c r="A541" s="159"/>
      <c r="B541" s="160"/>
      <c r="C541" s="190" t="s">
        <v>3593</v>
      </c>
      <c r="D541" s="162"/>
      <c r="E541" s="163">
        <v>5.28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 t="s">
        <v>2980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s="226" customFormat="1" ht="25.5" customHeight="1" outlineLevel="1" x14ac:dyDescent="0.2">
      <c r="A542" s="228">
        <v>145</v>
      </c>
      <c r="B542" s="229" t="s">
        <v>3594</v>
      </c>
      <c r="C542" s="230" t="s">
        <v>424</v>
      </c>
      <c r="D542" s="231" t="s">
        <v>2975</v>
      </c>
      <c r="E542" s="232">
        <v>47.6</v>
      </c>
      <c r="F542" s="177"/>
      <c r="G542" s="233">
        <f>ROUND(E542*F542,2)</f>
        <v>0</v>
      </c>
      <c r="H542" s="227"/>
      <c r="I542" s="233">
        <f>ROUND(E542*H542,2)</f>
        <v>0</v>
      </c>
      <c r="J542" s="227"/>
      <c r="K542" s="233">
        <f>ROUND(E542*J542,2)</f>
        <v>0</v>
      </c>
      <c r="L542" s="233">
        <v>15</v>
      </c>
      <c r="M542" s="233">
        <f>G542*(1+L542/100)</f>
        <v>0</v>
      </c>
      <c r="N542" s="233">
        <v>0</v>
      </c>
      <c r="O542" s="233">
        <f>ROUND(E542*N542,2)</f>
        <v>0</v>
      </c>
      <c r="P542" s="233">
        <v>0</v>
      </c>
      <c r="Q542" s="233">
        <f>ROUND(E542*P542,2)</f>
        <v>0</v>
      </c>
      <c r="R542" s="233"/>
      <c r="S542" s="178" t="s">
        <v>3733</v>
      </c>
      <c r="T542" s="179" t="s">
        <v>3733</v>
      </c>
      <c r="U542" s="224">
        <v>0</v>
      </c>
      <c r="V542" s="224">
        <f>ROUND(E542*U542,2)</f>
        <v>0</v>
      </c>
      <c r="W542" s="224"/>
      <c r="X542" s="225"/>
      <c r="Y542" s="225"/>
      <c r="Z542" s="225"/>
      <c r="AA542" s="225"/>
      <c r="AB542" s="225"/>
      <c r="AC542" s="225"/>
      <c r="AD542" s="225"/>
      <c r="AE542" s="225"/>
      <c r="AF542" s="225"/>
      <c r="AG542" s="225" t="s">
        <v>2978</v>
      </c>
      <c r="AH542" s="225"/>
      <c r="AI542" s="225"/>
      <c r="AJ542" s="225"/>
      <c r="AK542" s="225"/>
      <c r="AL542" s="225"/>
      <c r="AM542" s="225"/>
      <c r="AN542" s="225"/>
      <c r="AO542" s="225"/>
      <c r="AP542" s="225"/>
      <c r="AQ542" s="225"/>
      <c r="AR542" s="225"/>
      <c r="AS542" s="225"/>
      <c r="AT542" s="225"/>
      <c r="AU542" s="225"/>
      <c r="AV542" s="225"/>
      <c r="AW542" s="225"/>
      <c r="AX542" s="225"/>
      <c r="AY542" s="225"/>
      <c r="AZ542" s="225"/>
      <c r="BA542" s="225"/>
      <c r="BB542" s="225"/>
      <c r="BC542" s="225"/>
      <c r="BD542" s="225"/>
      <c r="BE542" s="225"/>
      <c r="BF542" s="225"/>
      <c r="BG542" s="225"/>
      <c r="BH542" s="225"/>
    </row>
    <row r="543" spans="1:60" outlineLevel="1" x14ac:dyDescent="0.2">
      <c r="A543" s="159"/>
      <c r="B543" s="160"/>
      <c r="C543" s="190" t="s">
        <v>3532</v>
      </c>
      <c r="D543" s="162"/>
      <c r="E543" s="163">
        <v>47.6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 t="s">
        <v>2980</v>
      </c>
      <c r="AH543" s="152">
        <v>0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s="226" customFormat="1" outlineLevel="1" x14ac:dyDescent="0.2">
      <c r="A544" s="228">
        <v>146</v>
      </c>
      <c r="B544" s="229" t="s">
        <v>3595</v>
      </c>
      <c r="C544" s="230" t="s">
        <v>404</v>
      </c>
      <c r="D544" s="231" t="s">
        <v>2975</v>
      </c>
      <c r="E544" s="232">
        <v>254.73000000000002</v>
      </c>
      <c r="F544" s="177"/>
      <c r="G544" s="233">
        <f>ROUND(E544*F544,2)</f>
        <v>0</v>
      </c>
      <c r="H544" s="227"/>
      <c r="I544" s="233">
        <f>ROUND(E544*H544,2)</f>
        <v>0</v>
      </c>
      <c r="J544" s="227"/>
      <c r="K544" s="233">
        <f>ROUND(E544*J544,2)</f>
        <v>0</v>
      </c>
      <c r="L544" s="233">
        <v>15</v>
      </c>
      <c r="M544" s="233">
        <f>G544*(1+L544/100)</f>
        <v>0</v>
      </c>
      <c r="N544" s="233">
        <v>0</v>
      </c>
      <c r="O544" s="233">
        <f>ROUND(E544*N544,2)</f>
        <v>0</v>
      </c>
      <c r="P544" s="233">
        <v>0</v>
      </c>
      <c r="Q544" s="233">
        <f>ROUND(E544*P544,2)</f>
        <v>0</v>
      </c>
      <c r="R544" s="233"/>
      <c r="S544" s="178" t="s">
        <v>3733</v>
      </c>
      <c r="T544" s="179" t="s">
        <v>3733</v>
      </c>
      <c r="U544" s="224">
        <v>0</v>
      </c>
      <c r="V544" s="224">
        <f>ROUND(E544*U544,2)</f>
        <v>0</v>
      </c>
      <c r="W544" s="224"/>
      <c r="X544" s="225"/>
      <c r="Y544" s="225"/>
      <c r="Z544" s="225"/>
      <c r="AA544" s="225"/>
      <c r="AB544" s="225"/>
      <c r="AC544" s="225"/>
      <c r="AD544" s="225"/>
      <c r="AE544" s="225"/>
      <c r="AF544" s="225"/>
      <c r="AG544" s="225" t="s">
        <v>2978</v>
      </c>
      <c r="AH544" s="225"/>
      <c r="AI544" s="225"/>
      <c r="AJ544" s="225"/>
      <c r="AK544" s="225"/>
      <c r="AL544" s="225"/>
      <c r="AM544" s="225"/>
      <c r="AN544" s="225"/>
      <c r="AO544" s="225"/>
      <c r="AP544" s="225"/>
      <c r="AQ544" s="225"/>
      <c r="AR544" s="225"/>
      <c r="AS544" s="225"/>
      <c r="AT544" s="225"/>
      <c r="AU544" s="225"/>
      <c r="AV544" s="225"/>
      <c r="AW544" s="225"/>
      <c r="AX544" s="225"/>
      <c r="AY544" s="225"/>
      <c r="AZ544" s="225"/>
      <c r="BA544" s="225"/>
      <c r="BB544" s="225"/>
      <c r="BC544" s="225"/>
      <c r="BD544" s="225"/>
      <c r="BE544" s="225"/>
      <c r="BF544" s="225"/>
      <c r="BG544" s="225"/>
      <c r="BH544" s="225"/>
    </row>
    <row r="545" spans="1:60" outlineLevel="1" x14ac:dyDescent="0.2">
      <c r="A545" s="159"/>
      <c r="B545" s="160"/>
      <c r="C545" s="190" t="s">
        <v>3596</v>
      </c>
      <c r="D545" s="162"/>
      <c r="E545" s="163">
        <v>254.73000000000002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 t="s">
        <v>2980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73">
        <v>147</v>
      </c>
      <c r="B546" s="174" t="s">
        <v>3597</v>
      </c>
      <c r="C546" s="189" t="s">
        <v>3598</v>
      </c>
      <c r="D546" s="175" t="s">
        <v>2975</v>
      </c>
      <c r="E546" s="176">
        <v>79.610000000000014</v>
      </c>
      <c r="F546" s="177"/>
      <c r="G546" s="178">
        <f>ROUND(E546*F546,2)</f>
        <v>0</v>
      </c>
      <c r="H546" s="177"/>
      <c r="I546" s="178">
        <f>ROUND(E546*H546,2)</f>
        <v>0</v>
      </c>
      <c r="J546" s="177"/>
      <c r="K546" s="178">
        <f>ROUND(E546*J546,2)</f>
        <v>0</v>
      </c>
      <c r="L546" s="178">
        <v>15</v>
      </c>
      <c r="M546" s="178">
        <f>G546*(1+L546/100)</f>
        <v>0</v>
      </c>
      <c r="N546" s="178">
        <v>0</v>
      </c>
      <c r="O546" s="178">
        <f>ROUND(E546*N546,2)</f>
        <v>0</v>
      </c>
      <c r="P546" s="178">
        <v>0</v>
      </c>
      <c r="Q546" s="178">
        <f>ROUND(E546*P546,2)</f>
        <v>0</v>
      </c>
      <c r="R546" s="178"/>
      <c r="S546" s="178" t="s">
        <v>3733</v>
      </c>
      <c r="T546" s="179" t="s">
        <v>3733</v>
      </c>
      <c r="U546" s="161">
        <v>0</v>
      </c>
      <c r="V546" s="161">
        <f>ROUND(E546*U546,2)</f>
        <v>0</v>
      </c>
      <c r="W546" s="161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 t="s">
        <v>2978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59"/>
      <c r="B547" s="160"/>
      <c r="C547" s="190" t="s">
        <v>3599</v>
      </c>
      <c r="D547" s="162"/>
      <c r="E547" s="163">
        <v>32.010000000000005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 t="s">
        <v>2980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59"/>
      <c r="B548" s="160"/>
      <c r="C548" s="190" t="s">
        <v>3532</v>
      </c>
      <c r="D548" s="162"/>
      <c r="E548" s="163">
        <v>47.6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 t="s">
        <v>2980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73">
        <v>148</v>
      </c>
      <c r="B549" s="174" t="s">
        <v>3600</v>
      </c>
      <c r="C549" s="189" t="s">
        <v>3601</v>
      </c>
      <c r="D549" s="175" t="s">
        <v>2975</v>
      </c>
      <c r="E549" s="176">
        <v>201.22380000000001</v>
      </c>
      <c r="F549" s="177"/>
      <c r="G549" s="178">
        <f>ROUND(E549*F549,2)</f>
        <v>0</v>
      </c>
      <c r="H549" s="177"/>
      <c r="I549" s="178">
        <f>ROUND(E549*H549,2)</f>
        <v>0</v>
      </c>
      <c r="J549" s="177"/>
      <c r="K549" s="178">
        <f>ROUND(E549*J549,2)</f>
        <v>0</v>
      </c>
      <c r="L549" s="178">
        <v>15</v>
      </c>
      <c r="M549" s="178">
        <f>G549*(1+L549/100)</f>
        <v>0</v>
      </c>
      <c r="N549" s="178">
        <v>0</v>
      </c>
      <c r="O549" s="178">
        <f>ROUND(E549*N549,2)</f>
        <v>0</v>
      </c>
      <c r="P549" s="178">
        <v>0</v>
      </c>
      <c r="Q549" s="178">
        <f>ROUND(E549*P549,2)</f>
        <v>0</v>
      </c>
      <c r="R549" s="178"/>
      <c r="S549" s="178" t="s">
        <v>3733</v>
      </c>
      <c r="T549" s="179" t="s">
        <v>3733</v>
      </c>
      <c r="U549" s="161">
        <v>0</v>
      </c>
      <c r="V549" s="161">
        <f>ROUND(E549*U549,2)</f>
        <v>0</v>
      </c>
      <c r="W549" s="161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 t="s">
        <v>3031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59"/>
      <c r="B550" s="160"/>
      <c r="C550" s="190" t="s">
        <v>3602</v>
      </c>
      <c r="D550" s="162"/>
      <c r="E550" s="163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 t="s">
        <v>2980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190" t="s">
        <v>3603</v>
      </c>
      <c r="D551" s="162"/>
      <c r="E551" s="163">
        <v>4.7600000000000007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 t="s">
        <v>2980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 x14ac:dyDescent="0.2">
      <c r="A552" s="159"/>
      <c r="B552" s="160"/>
      <c r="C552" s="190" t="s">
        <v>3604</v>
      </c>
      <c r="D552" s="162"/>
      <c r="E552" s="163">
        <v>6.3100000000000005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 t="s">
        <v>2980</v>
      </c>
      <c r="AH552" s="152">
        <v>0</v>
      </c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 x14ac:dyDescent="0.2">
      <c r="A553" s="159"/>
      <c r="B553" s="160"/>
      <c r="C553" s="190" t="s">
        <v>3605</v>
      </c>
      <c r="D553" s="162"/>
      <c r="E553" s="163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 t="s">
        <v>2980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190" t="s">
        <v>3606</v>
      </c>
      <c r="D554" s="162"/>
      <c r="E554" s="163">
        <v>6.58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 t="s">
        <v>2980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190" t="s">
        <v>3607</v>
      </c>
      <c r="D555" s="162"/>
      <c r="E555" s="163">
        <v>3.6100000000000003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2980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">
      <c r="A556" s="159"/>
      <c r="B556" s="160"/>
      <c r="C556" s="190" t="s">
        <v>3608</v>
      </c>
      <c r="D556" s="162"/>
      <c r="E556" s="163">
        <v>2.4700000000000002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 t="s">
        <v>2980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 x14ac:dyDescent="0.2">
      <c r="A557" s="159"/>
      <c r="B557" s="160"/>
      <c r="C557" s="190" t="s">
        <v>3609</v>
      </c>
      <c r="D557" s="162"/>
      <c r="E557" s="163">
        <v>3.8400000000000003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 t="s">
        <v>2980</v>
      </c>
      <c r="AH557" s="152">
        <v>0</v>
      </c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190" t="s">
        <v>3610</v>
      </c>
      <c r="D558" s="162"/>
      <c r="E558" s="163">
        <v>4.8900000000000006</v>
      </c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 t="s">
        <v>2980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190" t="s">
        <v>3611</v>
      </c>
      <c r="D559" s="162"/>
      <c r="E559" s="163">
        <v>114.29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 t="s">
        <v>2980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90" t="s">
        <v>3612</v>
      </c>
      <c r="D560" s="162"/>
      <c r="E560" s="163">
        <v>21.680000000000003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 t="s">
        <v>2980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90" t="s">
        <v>3613</v>
      </c>
      <c r="D561" s="162"/>
      <c r="E561" s="163">
        <v>11.530000000000001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 t="s">
        <v>2980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59"/>
      <c r="B562" s="160"/>
      <c r="C562" s="190" t="s">
        <v>3614</v>
      </c>
      <c r="D562" s="162"/>
      <c r="E562" s="163">
        <v>7.44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 t="s">
        <v>2980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59"/>
      <c r="B563" s="160"/>
      <c r="C563" s="190" t="s">
        <v>3615</v>
      </c>
      <c r="D563" s="162"/>
      <c r="E563" s="163">
        <v>13.83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 t="s">
        <v>2980</v>
      </c>
      <c r="AH563" s="152">
        <v>0</v>
      </c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">
      <c r="A564" s="173">
        <v>149</v>
      </c>
      <c r="B564" s="174" t="s">
        <v>3616</v>
      </c>
      <c r="C564" s="189" t="s">
        <v>3617</v>
      </c>
      <c r="D564" s="175" t="s">
        <v>2975</v>
      </c>
      <c r="E564" s="176">
        <v>146.4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15</v>
      </c>
      <c r="M564" s="178">
        <f>G564*(1+L564/100)</f>
        <v>0</v>
      </c>
      <c r="N564" s="178">
        <v>0</v>
      </c>
      <c r="O564" s="178">
        <f>ROUND(E564*N564,2)</f>
        <v>0</v>
      </c>
      <c r="P564" s="178">
        <v>0</v>
      </c>
      <c r="Q564" s="178">
        <f>ROUND(E564*P564,2)</f>
        <v>0</v>
      </c>
      <c r="R564" s="178"/>
      <c r="S564" s="178" t="s">
        <v>2976</v>
      </c>
      <c r="T564" s="179" t="s">
        <v>2977</v>
      </c>
      <c r="U564" s="161">
        <v>0</v>
      </c>
      <c r="V564" s="161">
        <f>ROUND(E564*U564,2)</f>
        <v>0</v>
      </c>
      <c r="W564" s="161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 t="s">
        <v>3031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90" t="s">
        <v>3618</v>
      </c>
      <c r="D565" s="162"/>
      <c r="E565" s="163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 t="s">
        <v>2980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59"/>
      <c r="B566" s="160"/>
      <c r="C566" s="190" t="s">
        <v>3619</v>
      </c>
      <c r="D566" s="162"/>
      <c r="E566" s="163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 t="s">
        <v>2980</v>
      </c>
      <c r="AH566" s="152">
        <v>0</v>
      </c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59"/>
      <c r="B567" s="160"/>
      <c r="C567" s="190" t="s">
        <v>3620</v>
      </c>
      <c r="D567" s="162"/>
      <c r="E567" s="163">
        <v>146.4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 t="s">
        <v>2980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ht="22.5" outlineLevel="1" x14ac:dyDescent="0.2">
      <c r="A568" s="173">
        <v>150</v>
      </c>
      <c r="B568" s="174" t="s">
        <v>3621</v>
      </c>
      <c r="C568" s="189" t="s">
        <v>3622</v>
      </c>
      <c r="D568" s="175" t="s">
        <v>2975</v>
      </c>
      <c r="E568" s="176">
        <v>342.77000000000004</v>
      </c>
      <c r="F568" s="177"/>
      <c r="G568" s="178">
        <f>ROUND(E568*F568,2)</f>
        <v>0</v>
      </c>
      <c r="H568" s="177"/>
      <c r="I568" s="178">
        <f>ROUND(E568*H568,2)</f>
        <v>0</v>
      </c>
      <c r="J568" s="177"/>
      <c r="K568" s="178">
        <f>ROUND(E568*J568,2)</f>
        <v>0</v>
      </c>
      <c r="L568" s="178">
        <v>15</v>
      </c>
      <c r="M568" s="178">
        <f>G568*(1+L568/100)</f>
        <v>0</v>
      </c>
      <c r="N568" s="178">
        <v>0</v>
      </c>
      <c r="O568" s="178">
        <f>ROUND(E568*N568,2)</f>
        <v>0</v>
      </c>
      <c r="P568" s="178">
        <v>0</v>
      </c>
      <c r="Q568" s="178">
        <f>ROUND(E568*P568,2)</f>
        <v>0</v>
      </c>
      <c r="R568" s="178"/>
      <c r="S568" s="178" t="s">
        <v>2976</v>
      </c>
      <c r="T568" s="179" t="s">
        <v>2977</v>
      </c>
      <c r="U568" s="161">
        <v>0</v>
      </c>
      <c r="V568" s="161">
        <f>ROUND(E568*U568,2)</f>
        <v>0</v>
      </c>
      <c r="W568" s="161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 t="s">
        <v>3031</v>
      </c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90" t="s">
        <v>3623</v>
      </c>
      <c r="D569" s="162"/>
      <c r="E569" s="163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 t="s">
        <v>2980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59"/>
      <c r="B570" s="160"/>
      <c r="C570" s="190" t="s">
        <v>3624</v>
      </c>
      <c r="D570" s="162"/>
      <c r="E570" s="163">
        <v>286.22000000000003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 t="s">
        <v>2980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59"/>
      <c r="B571" s="160"/>
      <c r="C571" s="190" t="s">
        <v>3532</v>
      </c>
      <c r="D571" s="162"/>
      <c r="E571" s="163">
        <v>47.6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 t="s">
        <v>2980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190" t="s">
        <v>3591</v>
      </c>
      <c r="D572" s="162"/>
      <c r="E572" s="163">
        <v>8.9500000000000011</v>
      </c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 t="s">
        <v>2980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59"/>
      <c r="B573" s="160"/>
      <c r="C573" s="190" t="s">
        <v>3625</v>
      </c>
      <c r="D573" s="162"/>
      <c r="E573" s="163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 t="s">
        <v>2980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73">
        <v>151</v>
      </c>
      <c r="B574" s="174" t="s">
        <v>3626</v>
      </c>
      <c r="C574" s="189" t="s">
        <v>3627</v>
      </c>
      <c r="D574" s="175" t="s">
        <v>2975</v>
      </c>
      <c r="E574" s="176">
        <v>295.17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15</v>
      </c>
      <c r="M574" s="178">
        <f>G574*(1+L574/100)</f>
        <v>0</v>
      </c>
      <c r="N574" s="178">
        <v>0</v>
      </c>
      <c r="O574" s="178">
        <f>ROUND(E574*N574,2)</f>
        <v>0</v>
      </c>
      <c r="P574" s="178">
        <v>0</v>
      </c>
      <c r="Q574" s="178">
        <f>ROUND(E574*P574,2)</f>
        <v>0</v>
      </c>
      <c r="R574" s="178"/>
      <c r="S574" s="178" t="s">
        <v>2976</v>
      </c>
      <c r="T574" s="179" t="s">
        <v>2977</v>
      </c>
      <c r="U574" s="161">
        <v>0</v>
      </c>
      <c r="V574" s="161">
        <f>ROUND(E574*U574,2)</f>
        <v>0</v>
      </c>
      <c r="W574" s="161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 t="s">
        <v>2978</v>
      </c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59"/>
      <c r="B575" s="160"/>
      <c r="C575" s="190" t="s">
        <v>3628</v>
      </c>
      <c r="D575" s="162"/>
      <c r="E575" s="163">
        <v>286.22000000000003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 t="s">
        <v>2980</v>
      </c>
      <c r="AH575" s="152">
        <v>0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1" x14ac:dyDescent="0.2">
      <c r="A576" s="159"/>
      <c r="B576" s="160"/>
      <c r="C576" s="190" t="s">
        <v>3629</v>
      </c>
      <c r="D576" s="162"/>
      <c r="E576" s="163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 t="s">
        <v>2980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59"/>
      <c r="B577" s="160"/>
      <c r="C577" s="190" t="s">
        <v>3591</v>
      </c>
      <c r="D577" s="162"/>
      <c r="E577" s="163">
        <v>8.9500000000000011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 t="s">
        <v>2980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x14ac:dyDescent="0.2">
      <c r="A578" s="167" t="s">
        <v>2971</v>
      </c>
      <c r="B578" s="168" t="s">
        <v>2826</v>
      </c>
      <c r="C578" s="188" t="s">
        <v>2827</v>
      </c>
      <c r="D578" s="169"/>
      <c r="E578" s="170"/>
      <c r="F578" s="171"/>
      <c r="G578" s="171">
        <f>SUMIF(AG579:AG644,"&lt;&gt;NOR",G579:G644)</f>
        <v>0</v>
      </c>
      <c r="H578" s="171"/>
      <c r="I578" s="171">
        <f>SUM(I579:I644)</f>
        <v>0</v>
      </c>
      <c r="J578" s="171"/>
      <c r="K578" s="171">
        <f>SUM(K579:K644)</f>
        <v>0</v>
      </c>
      <c r="L578" s="171"/>
      <c r="M578" s="171">
        <f>SUM(M579:M644)</f>
        <v>0</v>
      </c>
      <c r="N578" s="171"/>
      <c r="O578" s="171">
        <f>SUM(O579:O644)</f>
        <v>0</v>
      </c>
      <c r="P578" s="171"/>
      <c r="Q578" s="171">
        <f>SUM(Q579:Q644)</f>
        <v>0</v>
      </c>
      <c r="R578" s="171"/>
      <c r="S578" s="171"/>
      <c r="T578" s="172"/>
      <c r="U578" s="166"/>
      <c r="V578" s="166">
        <f>SUM(V579:V644)</f>
        <v>0</v>
      </c>
      <c r="W578" s="166"/>
      <c r="AG578" t="s">
        <v>2972</v>
      </c>
    </row>
    <row r="579" spans="1:60" outlineLevel="1" x14ac:dyDescent="0.2">
      <c r="A579" s="173">
        <v>152</v>
      </c>
      <c r="B579" s="174" t="s">
        <v>3630</v>
      </c>
      <c r="C579" s="189" t="s">
        <v>3631</v>
      </c>
      <c r="D579" s="175" t="s">
        <v>2983</v>
      </c>
      <c r="E579" s="176">
        <v>14.832700000000001</v>
      </c>
      <c r="F579" s="177"/>
      <c r="G579" s="178">
        <f>ROUND(E579*F579,2)</f>
        <v>0</v>
      </c>
      <c r="H579" s="177"/>
      <c r="I579" s="178">
        <f>ROUND(E579*H579,2)</f>
        <v>0</v>
      </c>
      <c r="J579" s="177"/>
      <c r="K579" s="178">
        <f>ROUND(E579*J579,2)</f>
        <v>0</v>
      </c>
      <c r="L579" s="178">
        <v>15</v>
      </c>
      <c r="M579" s="178">
        <f>G579*(1+L579/100)</f>
        <v>0</v>
      </c>
      <c r="N579" s="178">
        <v>0</v>
      </c>
      <c r="O579" s="178">
        <f>ROUND(E579*N579,2)</f>
        <v>0</v>
      </c>
      <c r="P579" s="178">
        <v>0</v>
      </c>
      <c r="Q579" s="178">
        <f>ROUND(E579*P579,2)</f>
        <v>0</v>
      </c>
      <c r="R579" s="178"/>
      <c r="S579" s="178" t="s">
        <v>3733</v>
      </c>
      <c r="T579" s="179" t="s">
        <v>3733</v>
      </c>
      <c r="U579" s="161">
        <v>0</v>
      </c>
      <c r="V579" s="161">
        <f>ROUND(E579*U579,2)</f>
        <v>0</v>
      </c>
      <c r="W579" s="161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 t="s">
        <v>2978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59"/>
      <c r="B580" s="160"/>
      <c r="C580" s="190" t="s">
        <v>3632</v>
      </c>
      <c r="D580" s="162"/>
      <c r="E580" s="163">
        <v>13.14</v>
      </c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 t="s">
        <v>2980</v>
      </c>
      <c r="AH580" s="152">
        <v>0</v>
      </c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1" x14ac:dyDescent="0.2">
      <c r="A581" s="159"/>
      <c r="B581" s="160"/>
      <c r="C581" s="190" t="s">
        <v>3633</v>
      </c>
      <c r="D581" s="162"/>
      <c r="E581" s="163">
        <v>1.25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 t="s">
        <v>2980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59"/>
      <c r="B582" s="160"/>
      <c r="C582" s="190" t="s">
        <v>3634</v>
      </c>
      <c r="D582" s="162"/>
      <c r="E582" s="163">
        <v>0.05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 t="s">
        <v>2980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59"/>
      <c r="B583" s="160"/>
      <c r="C583" s="190" t="s">
        <v>3635</v>
      </c>
      <c r="D583" s="162"/>
      <c r="E583" s="163">
        <v>0.39</v>
      </c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 t="s">
        <v>2980</v>
      </c>
      <c r="AH583" s="152">
        <v>0</v>
      </c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73">
        <v>153</v>
      </c>
      <c r="B584" s="174" t="s">
        <v>3636</v>
      </c>
      <c r="C584" s="189" t="s">
        <v>3637</v>
      </c>
      <c r="D584" s="175" t="s">
        <v>2983</v>
      </c>
      <c r="E584" s="176">
        <v>0.2752</v>
      </c>
      <c r="F584" s="177"/>
      <c r="G584" s="178">
        <f>ROUND(E584*F584,2)</f>
        <v>0</v>
      </c>
      <c r="H584" s="177"/>
      <c r="I584" s="178">
        <f>ROUND(E584*H584,2)</f>
        <v>0</v>
      </c>
      <c r="J584" s="177"/>
      <c r="K584" s="178">
        <f>ROUND(E584*J584,2)</f>
        <v>0</v>
      </c>
      <c r="L584" s="178">
        <v>15</v>
      </c>
      <c r="M584" s="178">
        <f>G584*(1+L584/100)</f>
        <v>0</v>
      </c>
      <c r="N584" s="178">
        <v>0</v>
      </c>
      <c r="O584" s="178">
        <f>ROUND(E584*N584,2)</f>
        <v>0</v>
      </c>
      <c r="P584" s="178">
        <v>0</v>
      </c>
      <c r="Q584" s="178">
        <f>ROUND(E584*P584,2)</f>
        <v>0</v>
      </c>
      <c r="R584" s="178"/>
      <c r="S584" s="178" t="s">
        <v>3733</v>
      </c>
      <c r="T584" s="179" t="s">
        <v>3733</v>
      </c>
      <c r="U584" s="161">
        <v>0</v>
      </c>
      <c r="V584" s="161">
        <f>ROUND(E584*U584,2)</f>
        <v>0</v>
      </c>
      <c r="W584" s="161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2978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">
      <c r="A585" s="159"/>
      <c r="B585" s="160"/>
      <c r="C585" s="190" t="s">
        <v>3638</v>
      </c>
      <c r="D585" s="162"/>
      <c r="E585" s="163">
        <v>0.28000000000000003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 t="s">
        <v>2980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">
      <c r="A586" s="173">
        <v>154</v>
      </c>
      <c r="B586" s="174" t="s">
        <v>3639</v>
      </c>
      <c r="C586" s="189" t="s">
        <v>3640</v>
      </c>
      <c r="D586" s="175" t="s">
        <v>2983</v>
      </c>
      <c r="E586" s="176">
        <v>21.633100000000002</v>
      </c>
      <c r="F586" s="177"/>
      <c r="G586" s="178">
        <f>ROUND(E586*F586,2)</f>
        <v>0</v>
      </c>
      <c r="H586" s="177"/>
      <c r="I586" s="178">
        <f>ROUND(E586*H586,2)</f>
        <v>0</v>
      </c>
      <c r="J586" s="177"/>
      <c r="K586" s="178">
        <f>ROUND(E586*J586,2)</f>
        <v>0</v>
      </c>
      <c r="L586" s="178">
        <v>15</v>
      </c>
      <c r="M586" s="178">
        <f>G586*(1+L586/100)</f>
        <v>0</v>
      </c>
      <c r="N586" s="178">
        <v>0</v>
      </c>
      <c r="O586" s="178">
        <f>ROUND(E586*N586,2)</f>
        <v>0</v>
      </c>
      <c r="P586" s="178">
        <v>0</v>
      </c>
      <c r="Q586" s="178">
        <f>ROUND(E586*P586,2)</f>
        <v>0</v>
      </c>
      <c r="R586" s="178"/>
      <c r="S586" s="178" t="s">
        <v>3733</v>
      </c>
      <c r="T586" s="179" t="s">
        <v>3733</v>
      </c>
      <c r="U586" s="161">
        <v>0</v>
      </c>
      <c r="V586" s="161">
        <f>ROUND(E586*U586,2)</f>
        <v>0</v>
      </c>
      <c r="W586" s="161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 t="s">
        <v>2978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59"/>
      <c r="B587" s="160"/>
      <c r="C587" s="190" t="s">
        <v>3641</v>
      </c>
      <c r="D587" s="162"/>
      <c r="E587" s="163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 t="s">
        <v>2980</v>
      </c>
      <c r="AH587" s="152">
        <v>0</v>
      </c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59"/>
      <c r="B588" s="160"/>
      <c r="C588" s="190" t="s">
        <v>3642</v>
      </c>
      <c r="D588" s="162"/>
      <c r="E588" s="163">
        <v>1.3800000000000001</v>
      </c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 t="s">
        <v>2980</v>
      </c>
      <c r="AH588" s="152">
        <v>0</v>
      </c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">
      <c r="A589" s="159"/>
      <c r="B589" s="160"/>
      <c r="C589" s="190" t="s">
        <v>3643</v>
      </c>
      <c r="D589" s="162"/>
      <c r="E589" s="163">
        <v>2.68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 t="s">
        <v>2980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">
      <c r="A590" s="159"/>
      <c r="B590" s="160"/>
      <c r="C590" s="190" t="s">
        <v>3644</v>
      </c>
      <c r="D590" s="162"/>
      <c r="E590" s="163">
        <v>1.6600000000000001</v>
      </c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 t="s">
        <v>2980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 x14ac:dyDescent="0.2">
      <c r="A591" s="159"/>
      <c r="B591" s="160"/>
      <c r="C591" s="192" t="s">
        <v>3089</v>
      </c>
      <c r="D591" s="164"/>
      <c r="E591" s="165">
        <v>5.7200000000000006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 t="s">
        <v>2980</v>
      </c>
      <c r="AH591" s="152">
        <v>1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190" t="s">
        <v>3645</v>
      </c>
      <c r="D592" s="162"/>
      <c r="E592" s="163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 t="s">
        <v>2980</v>
      </c>
      <c r="AH592" s="152">
        <v>0</v>
      </c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1" x14ac:dyDescent="0.2">
      <c r="A593" s="159"/>
      <c r="B593" s="160"/>
      <c r="C593" s="190" t="s">
        <v>3646</v>
      </c>
      <c r="D593" s="162"/>
      <c r="E593" s="163">
        <v>13.270000000000001</v>
      </c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2980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1" x14ac:dyDescent="0.2">
      <c r="A594" s="159"/>
      <c r="B594" s="160"/>
      <c r="C594" s="190" t="s">
        <v>3647</v>
      </c>
      <c r="D594" s="162"/>
      <c r="E594" s="163">
        <v>2.6500000000000004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 t="s">
        <v>2980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1" x14ac:dyDescent="0.2">
      <c r="A595" s="159"/>
      <c r="B595" s="160"/>
      <c r="C595" s="192" t="s">
        <v>3089</v>
      </c>
      <c r="D595" s="164"/>
      <c r="E595" s="165">
        <v>15.920000000000002</v>
      </c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 t="s">
        <v>2980</v>
      </c>
      <c r="AH595" s="152">
        <v>1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outlineLevel="1" x14ac:dyDescent="0.2">
      <c r="A596" s="173">
        <v>155</v>
      </c>
      <c r="B596" s="174" t="s">
        <v>3648</v>
      </c>
      <c r="C596" s="189" t="s">
        <v>3649</v>
      </c>
      <c r="D596" s="175" t="s">
        <v>2983</v>
      </c>
      <c r="E596" s="176">
        <v>0.78580000000000005</v>
      </c>
      <c r="F596" s="177"/>
      <c r="G596" s="178">
        <f>ROUND(E596*F596,2)</f>
        <v>0</v>
      </c>
      <c r="H596" s="177"/>
      <c r="I596" s="178">
        <f>ROUND(E596*H596,2)</f>
        <v>0</v>
      </c>
      <c r="J596" s="177"/>
      <c r="K596" s="178">
        <f>ROUND(E596*J596,2)</f>
        <v>0</v>
      </c>
      <c r="L596" s="178">
        <v>15</v>
      </c>
      <c r="M596" s="178">
        <f>G596*(1+L596/100)</f>
        <v>0</v>
      </c>
      <c r="N596" s="178">
        <v>0</v>
      </c>
      <c r="O596" s="178">
        <f>ROUND(E596*N596,2)</f>
        <v>0</v>
      </c>
      <c r="P596" s="178">
        <v>0</v>
      </c>
      <c r="Q596" s="178">
        <f>ROUND(E596*P596,2)</f>
        <v>0</v>
      </c>
      <c r="R596" s="178"/>
      <c r="S596" s="178" t="s">
        <v>3733</v>
      </c>
      <c r="T596" s="179" t="s">
        <v>3733</v>
      </c>
      <c r="U596" s="161">
        <v>0</v>
      </c>
      <c r="V596" s="161">
        <f>ROUND(E596*U596,2)</f>
        <v>0</v>
      </c>
      <c r="W596" s="161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 t="s">
        <v>2978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190" t="s">
        <v>3650</v>
      </c>
      <c r="D597" s="162"/>
      <c r="E597" s="163">
        <v>0.79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 t="s">
        <v>2980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73">
        <v>156</v>
      </c>
      <c r="B598" s="174" t="s">
        <v>3651</v>
      </c>
      <c r="C598" s="189" t="s">
        <v>3652</v>
      </c>
      <c r="D598" s="175" t="s">
        <v>2983</v>
      </c>
      <c r="E598" s="176">
        <v>3.7803000000000004</v>
      </c>
      <c r="F598" s="177"/>
      <c r="G598" s="178">
        <f>ROUND(E598*F598,2)</f>
        <v>0</v>
      </c>
      <c r="H598" s="177"/>
      <c r="I598" s="178">
        <f>ROUND(E598*H598,2)</f>
        <v>0</v>
      </c>
      <c r="J598" s="177"/>
      <c r="K598" s="178">
        <f>ROUND(E598*J598,2)</f>
        <v>0</v>
      </c>
      <c r="L598" s="178">
        <v>15</v>
      </c>
      <c r="M598" s="178">
        <f>G598*(1+L598/100)</f>
        <v>0</v>
      </c>
      <c r="N598" s="178">
        <v>0</v>
      </c>
      <c r="O598" s="178">
        <f>ROUND(E598*N598,2)</f>
        <v>0</v>
      </c>
      <c r="P598" s="178">
        <v>0</v>
      </c>
      <c r="Q598" s="178">
        <f>ROUND(E598*P598,2)</f>
        <v>0</v>
      </c>
      <c r="R598" s="178"/>
      <c r="S598" s="178" t="s">
        <v>3733</v>
      </c>
      <c r="T598" s="179" t="s">
        <v>3733</v>
      </c>
      <c r="U598" s="161">
        <v>0</v>
      </c>
      <c r="V598" s="161">
        <f>ROUND(E598*U598,2)</f>
        <v>0</v>
      </c>
      <c r="W598" s="161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 t="s">
        <v>2978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 x14ac:dyDescent="0.2">
      <c r="A599" s="159"/>
      <c r="B599" s="160"/>
      <c r="C599" s="190" t="s">
        <v>3653</v>
      </c>
      <c r="D599" s="162"/>
      <c r="E599" s="163">
        <v>2.64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 t="s">
        <v>2980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1" x14ac:dyDescent="0.2">
      <c r="A600" s="159"/>
      <c r="B600" s="160"/>
      <c r="C600" s="190" t="s">
        <v>3654</v>
      </c>
      <c r="D600" s="162"/>
      <c r="E600" s="163">
        <v>1.1400000000000001</v>
      </c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 t="s">
        <v>2980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73">
        <v>157</v>
      </c>
      <c r="B601" s="174" t="s">
        <v>3655</v>
      </c>
      <c r="C601" s="189" t="s">
        <v>3656</v>
      </c>
      <c r="D601" s="175" t="s">
        <v>2983</v>
      </c>
      <c r="E601" s="176">
        <v>15.108000000000001</v>
      </c>
      <c r="F601" s="177"/>
      <c r="G601" s="178">
        <f>ROUND(E601*F601,2)</f>
        <v>0</v>
      </c>
      <c r="H601" s="177"/>
      <c r="I601" s="178">
        <f>ROUND(E601*H601,2)</f>
        <v>0</v>
      </c>
      <c r="J601" s="177"/>
      <c r="K601" s="178">
        <f>ROUND(E601*J601,2)</f>
        <v>0</v>
      </c>
      <c r="L601" s="178">
        <v>15</v>
      </c>
      <c r="M601" s="178">
        <f>G601*(1+L601/100)</f>
        <v>0</v>
      </c>
      <c r="N601" s="178">
        <v>0</v>
      </c>
      <c r="O601" s="178">
        <f>ROUND(E601*N601,2)</f>
        <v>0</v>
      </c>
      <c r="P601" s="178">
        <v>0</v>
      </c>
      <c r="Q601" s="178">
        <f>ROUND(E601*P601,2)</f>
        <v>0</v>
      </c>
      <c r="R601" s="178"/>
      <c r="S601" s="178" t="s">
        <v>3733</v>
      </c>
      <c r="T601" s="179" t="s">
        <v>3733</v>
      </c>
      <c r="U601" s="161">
        <v>0</v>
      </c>
      <c r="V601" s="161">
        <f>ROUND(E601*U601,2)</f>
        <v>0</v>
      </c>
      <c r="W601" s="161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 t="s">
        <v>2978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59"/>
      <c r="B602" s="160"/>
      <c r="C602" s="190" t="s">
        <v>3657</v>
      </c>
      <c r="D602" s="162"/>
      <c r="E602" s="163">
        <v>15.110000000000001</v>
      </c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 t="s">
        <v>2980</v>
      </c>
      <c r="AH602" s="152">
        <v>0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 x14ac:dyDescent="0.2">
      <c r="A603" s="173">
        <v>158</v>
      </c>
      <c r="B603" s="174" t="s">
        <v>3658</v>
      </c>
      <c r="C603" s="189" t="s">
        <v>3659</v>
      </c>
      <c r="D603" s="175" t="s">
        <v>2983</v>
      </c>
      <c r="E603" s="176">
        <v>32.425500000000007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15</v>
      </c>
      <c r="M603" s="178">
        <f>G603*(1+L603/100)</f>
        <v>0</v>
      </c>
      <c r="N603" s="178">
        <v>0</v>
      </c>
      <c r="O603" s="178">
        <f>ROUND(E603*N603,2)</f>
        <v>0</v>
      </c>
      <c r="P603" s="178">
        <v>0</v>
      </c>
      <c r="Q603" s="178">
        <f>ROUND(E603*P603,2)</f>
        <v>0</v>
      </c>
      <c r="R603" s="178"/>
      <c r="S603" s="178" t="s">
        <v>3733</v>
      </c>
      <c r="T603" s="179" t="s">
        <v>3733</v>
      </c>
      <c r="U603" s="161">
        <v>0</v>
      </c>
      <c r="V603" s="161">
        <f>ROUND(E603*U603,2)</f>
        <v>0</v>
      </c>
      <c r="W603" s="161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 t="s">
        <v>2978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outlineLevel="1" x14ac:dyDescent="0.2">
      <c r="A604" s="159"/>
      <c r="B604" s="160"/>
      <c r="C604" s="190" t="s">
        <v>3660</v>
      </c>
      <c r="D604" s="162"/>
      <c r="E604" s="163">
        <v>15.72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 t="s">
        <v>2980</v>
      </c>
      <c r="AH604" s="152">
        <v>0</v>
      </c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59"/>
      <c r="B605" s="160"/>
      <c r="C605" s="190" t="s">
        <v>3661</v>
      </c>
      <c r="D605" s="162"/>
      <c r="E605" s="163">
        <v>16.700000000000003</v>
      </c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 t="s">
        <v>2980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73">
        <v>159</v>
      </c>
      <c r="B606" s="174" t="s">
        <v>3662</v>
      </c>
      <c r="C606" s="189" t="s">
        <v>3663</v>
      </c>
      <c r="D606" s="175" t="s">
        <v>2983</v>
      </c>
      <c r="E606" s="176">
        <v>15.108000000000001</v>
      </c>
      <c r="F606" s="177"/>
      <c r="G606" s="178">
        <f>ROUND(E606*F606,2)</f>
        <v>0</v>
      </c>
      <c r="H606" s="177"/>
      <c r="I606" s="178">
        <f>ROUND(E606*H606,2)</f>
        <v>0</v>
      </c>
      <c r="J606" s="177"/>
      <c r="K606" s="178">
        <f>ROUND(E606*J606,2)</f>
        <v>0</v>
      </c>
      <c r="L606" s="178">
        <v>15</v>
      </c>
      <c r="M606" s="178">
        <f>G606*(1+L606/100)</f>
        <v>0</v>
      </c>
      <c r="N606" s="178">
        <v>0</v>
      </c>
      <c r="O606" s="178">
        <f>ROUND(E606*N606,2)</f>
        <v>0</v>
      </c>
      <c r="P606" s="178">
        <v>0</v>
      </c>
      <c r="Q606" s="178">
        <f>ROUND(E606*P606,2)</f>
        <v>0</v>
      </c>
      <c r="R606" s="178"/>
      <c r="S606" s="178" t="s">
        <v>3733</v>
      </c>
      <c r="T606" s="179" t="s">
        <v>3733</v>
      </c>
      <c r="U606" s="161">
        <v>0</v>
      </c>
      <c r="V606" s="161">
        <f>ROUND(E606*U606,2)</f>
        <v>0</v>
      </c>
      <c r="W606" s="161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 t="s">
        <v>2978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">
      <c r="A607" s="159"/>
      <c r="B607" s="160"/>
      <c r="C607" s="190" t="s">
        <v>3657</v>
      </c>
      <c r="D607" s="162"/>
      <c r="E607" s="163">
        <v>15.110000000000001</v>
      </c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 t="s">
        <v>2980</v>
      </c>
      <c r="AH607" s="152">
        <v>0</v>
      </c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 x14ac:dyDescent="0.2">
      <c r="A608" s="173">
        <v>160</v>
      </c>
      <c r="B608" s="174" t="s">
        <v>3664</v>
      </c>
      <c r="C608" s="189" t="s">
        <v>3665</v>
      </c>
      <c r="D608" s="175" t="s">
        <v>2983</v>
      </c>
      <c r="E608" s="176">
        <v>16.702000000000002</v>
      </c>
      <c r="F608" s="177"/>
      <c r="G608" s="178">
        <f>ROUND(E608*F608,2)</f>
        <v>0</v>
      </c>
      <c r="H608" s="177"/>
      <c r="I608" s="178">
        <f>ROUND(E608*H608,2)</f>
        <v>0</v>
      </c>
      <c r="J608" s="177"/>
      <c r="K608" s="178">
        <f>ROUND(E608*J608,2)</f>
        <v>0</v>
      </c>
      <c r="L608" s="178">
        <v>15</v>
      </c>
      <c r="M608" s="178">
        <f>G608*(1+L608/100)</f>
        <v>0</v>
      </c>
      <c r="N608" s="178">
        <v>0</v>
      </c>
      <c r="O608" s="178">
        <f>ROUND(E608*N608,2)</f>
        <v>0</v>
      </c>
      <c r="P608" s="178">
        <v>0</v>
      </c>
      <c r="Q608" s="178">
        <f>ROUND(E608*P608,2)</f>
        <v>0</v>
      </c>
      <c r="R608" s="178"/>
      <c r="S608" s="178" t="s">
        <v>3733</v>
      </c>
      <c r="T608" s="179" t="s">
        <v>3733</v>
      </c>
      <c r="U608" s="161">
        <v>0</v>
      </c>
      <c r="V608" s="161">
        <f>ROUND(E608*U608,2)</f>
        <v>0</v>
      </c>
      <c r="W608" s="161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 t="s">
        <v>2978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59"/>
      <c r="B609" s="160"/>
      <c r="C609" s="190" t="s">
        <v>3666</v>
      </c>
      <c r="D609" s="162"/>
      <c r="E609" s="163">
        <v>16.700000000000003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 t="s">
        <v>2980</v>
      </c>
      <c r="AH609" s="152">
        <v>0</v>
      </c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 x14ac:dyDescent="0.2">
      <c r="A610" s="173">
        <v>161</v>
      </c>
      <c r="B610" s="174" t="s">
        <v>3667</v>
      </c>
      <c r="C610" s="189" t="s">
        <v>3668</v>
      </c>
      <c r="D610" s="175" t="s">
        <v>2983</v>
      </c>
      <c r="E610" s="176">
        <v>31.810000000000002</v>
      </c>
      <c r="F610" s="177"/>
      <c r="G610" s="178">
        <f>ROUND(E610*F610,2)</f>
        <v>0</v>
      </c>
      <c r="H610" s="177"/>
      <c r="I610" s="178">
        <f>ROUND(E610*H610,2)</f>
        <v>0</v>
      </c>
      <c r="J610" s="177"/>
      <c r="K610" s="178">
        <f>ROUND(E610*J610,2)</f>
        <v>0</v>
      </c>
      <c r="L610" s="178">
        <v>15</v>
      </c>
      <c r="M610" s="178">
        <f>G610*(1+L610/100)</f>
        <v>0</v>
      </c>
      <c r="N610" s="178">
        <v>0</v>
      </c>
      <c r="O610" s="178">
        <f>ROUND(E610*N610,2)</f>
        <v>0</v>
      </c>
      <c r="P610" s="178">
        <v>0</v>
      </c>
      <c r="Q610" s="178">
        <f>ROUND(E610*P610,2)</f>
        <v>0</v>
      </c>
      <c r="R610" s="178"/>
      <c r="S610" s="178" t="s">
        <v>3733</v>
      </c>
      <c r="T610" s="179" t="s">
        <v>3733</v>
      </c>
      <c r="U610" s="161">
        <v>0</v>
      </c>
      <c r="V610" s="161">
        <f>ROUND(E610*U610,2)</f>
        <v>0</v>
      </c>
      <c r="W610" s="161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 t="s">
        <v>2978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">
      <c r="A611" s="159"/>
      <c r="B611" s="160"/>
      <c r="C611" s="190" t="s">
        <v>3669</v>
      </c>
      <c r="D611" s="162"/>
      <c r="E611" s="163">
        <v>31.810000000000002</v>
      </c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2980</v>
      </c>
      <c r="AH611" s="152">
        <v>0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73">
        <v>162</v>
      </c>
      <c r="B612" s="174" t="s">
        <v>3670</v>
      </c>
      <c r="C612" s="189" t="s">
        <v>3671</v>
      </c>
      <c r="D612" s="175" t="s">
        <v>3100</v>
      </c>
      <c r="E612" s="176">
        <v>1.0077</v>
      </c>
      <c r="F612" s="177"/>
      <c r="G612" s="178">
        <f>ROUND(E612*F612,2)</f>
        <v>0</v>
      </c>
      <c r="H612" s="177"/>
      <c r="I612" s="178">
        <f>ROUND(E612*H612,2)</f>
        <v>0</v>
      </c>
      <c r="J612" s="177"/>
      <c r="K612" s="178">
        <f>ROUND(E612*J612,2)</f>
        <v>0</v>
      </c>
      <c r="L612" s="178">
        <v>15</v>
      </c>
      <c r="M612" s="178">
        <f>G612*(1+L612/100)</f>
        <v>0</v>
      </c>
      <c r="N612" s="178">
        <v>0</v>
      </c>
      <c r="O612" s="178">
        <f>ROUND(E612*N612,2)</f>
        <v>0</v>
      </c>
      <c r="P612" s="178">
        <v>0</v>
      </c>
      <c r="Q612" s="178">
        <f>ROUND(E612*P612,2)</f>
        <v>0</v>
      </c>
      <c r="R612" s="178"/>
      <c r="S612" s="178" t="s">
        <v>3733</v>
      </c>
      <c r="T612" s="179" t="s">
        <v>3733</v>
      </c>
      <c r="U612" s="161">
        <v>0</v>
      </c>
      <c r="V612" s="161">
        <f>ROUND(E612*U612,2)</f>
        <v>0</v>
      </c>
      <c r="W612" s="161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 t="s">
        <v>2978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59"/>
      <c r="B613" s="160"/>
      <c r="C613" s="190" t="s">
        <v>3672</v>
      </c>
      <c r="D613" s="162"/>
      <c r="E613" s="163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 t="s">
        <v>2980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">
      <c r="A614" s="159"/>
      <c r="B614" s="160"/>
      <c r="C614" s="190" t="s">
        <v>3673</v>
      </c>
      <c r="D614" s="162"/>
      <c r="E614" s="163">
        <v>0.96000000000000008</v>
      </c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 t="s">
        <v>2980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1" x14ac:dyDescent="0.2">
      <c r="A615" s="159"/>
      <c r="B615" s="160"/>
      <c r="C615" s="190" t="s">
        <v>3674</v>
      </c>
      <c r="D615" s="162"/>
      <c r="E615" s="163">
        <v>0.05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 t="s">
        <v>2980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">
      <c r="A616" s="173">
        <v>163</v>
      </c>
      <c r="B616" s="174" t="s">
        <v>3675</v>
      </c>
      <c r="C616" s="189" t="s">
        <v>3676</v>
      </c>
      <c r="D616" s="175" t="s">
        <v>2983</v>
      </c>
      <c r="E616" s="176">
        <v>13.552000000000001</v>
      </c>
      <c r="F616" s="177"/>
      <c r="G616" s="178">
        <f>ROUND(E616*F616,2)</f>
        <v>0</v>
      </c>
      <c r="H616" s="177"/>
      <c r="I616" s="178">
        <f>ROUND(E616*H616,2)</f>
        <v>0</v>
      </c>
      <c r="J616" s="177"/>
      <c r="K616" s="178">
        <f>ROUND(E616*J616,2)</f>
        <v>0</v>
      </c>
      <c r="L616" s="178">
        <v>15</v>
      </c>
      <c r="M616" s="178">
        <f>G616*(1+L616/100)</f>
        <v>0</v>
      </c>
      <c r="N616" s="178">
        <v>0</v>
      </c>
      <c r="O616" s="178">
        <f>ROUND(E616*N616,2)</f>
        <v>0</v>
      </c>
      <c r="P616" s="178">
        <v>0</v>
      </c>
      <c r="Q616" s="178">
        <f>ROUND(E616*P616,2)</f>
        <v>0</v>
      </c>
      <c r="R616" s="178"/>
      <c r="S616" s="178" t="s">
        <v>3733</v>
      </c>
      <c r="T616" s="179" t="s">
        <v>3733</v>
      </c>
      <c r="U616" s="161">
        <v>0</v>
      </c>
      <c r="V616" s="161">
        <f>ROUND(E616*U616,2)</f>
        <v>0</v>
      </c>
      <c r="W616" s="161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 t="s">
        <v>2978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">
      <c r="A617" s="159"/>
      <c r="B617" s="160"/>
      <c r="C617" s="190" t="s">
        <v>3677</v>
      </c>
      <c r="D617" s="162"/>
      <c r="E617" s="163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 t="s">
        <v>2980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 x14ac:dyDescent="0.2">
      <c r="A618" s="159"/>
      <c r="B618" s="160"/>
      <c r="C618" s="190" t="s">
        <v>3678</v>
      </c>
      <c r="D618" s="162"/>
      <c r="E618" s="163">
        <v>5.3000000000000007</v>
      </c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2980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">
      <c r="A619" s="159"/>
      <c r="B619" s="160"/>
      <c r="C619" s="190" t="s">
        <v>3679</v>
      </c>
      <c r="D619" s="162"/>
      <c r="E619" s="163">
        <v>5.62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 t="s">
        <v>2980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outlineLevel="1" x14ac:dyDescent="0.2">
      <c r="A620" s="159"/>
      <c r="B620" s="160"/>
      <c r="C620" s="190" t="s">
        <v>3680</v>
      </c>
      <c r="D620" s="162"/>
      <c r="E620" s="163">
        <v>2.6300000000000003</v>
      </c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 t="s">
        <v>2980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1" x14ac:dyDescent="0.2">
      <c r="A621" s="180">
        <v>164</v>
      </c>
      <c r="B621" s="181" t="s">
        <v>3681</v>
      </c>
      <c r="C621" s="191" t="s">
        <v>3682</v>
      </c>
      <c r="D621" s="182" t="s">
        <v>3076</v>
      </c>
      <c r="E621" s="183">
        <v>11</v>
      </c>
      <c r="F621" s="184"/>
      <c r="G621" s="185">
        <f>ROUND(E621*F621,2)</f>
        <v>0</v>
      </c>
      <c r="H621" s="184"/>
      <c r="I621" s="185">
        <f>ROUND(E621*H621,2)</f>
        <v>0</v>
      </c>
      <c r="J621" s="184"/>
      <c r="K621" s="185">
        <f>ROUND(E621*J621,2)</f>
        <v>0</v>
      </c>
      <c r="L621" s="185">
        <v>15</v>
      </c>
      <c r="M621" s="185">
        <f>G621*(1+L621/100)</f>
        <v>0</v>
      </c>
      <c r="N621" s="185">
        <v>0</v>
      </c>
      <c r="O621" s="185">
        <f>ROUND(E621*N621,2)</f>
        <v>0</v>
      </c>
      <c r="P621" s="185">
        <v>0</v>
      </c>
      <c r="Q621" s="185">
        <f>ROUND(E621*P621,2)</f>
        <v>0</v>
      </c>
      <c r="R621" s="185"/>
      <c r="S621" s="185" t="s">
        <v>2976</v>
      </c>
      <c r="T621" s="186" t="s">
        <v>2977</v>
      </c>
      <c r="U621" s="161">
        <v>0</v>
      </c>
      <c r="V621" s="161">
        <f>ROUND(E621*U621,2)</f>
        <v>0</v>
      </c>
      <c r="W621" s="161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 t="s">
        <v>2978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73">
        <v>165</v>
      </c>
      <c r="B622" s="174" t="s">
        <v>3683</v>
      </c>
      <c r="C622" s="189" t="s">
        <v>3684</v>
      </c>
      <c r="D622" s="175" t="s">
        <v>3069</v>
      </c>
      <c r="E622" s="176">
        <v>280.27000000000004</v>
      </c>
      <c r="F622" s="177"/>
      <c r="G622" s="178">
        <f>ROUND(E622*F622,2)</f>
        <v>0</v>
      </c>
      <c r="H622" s="177"/>
      <c r="I622" s="178">
        <f>ROUND(E622*H622,2)</f>
        <v>0</v>
      </c>
      <c r="J622" s="177"/>
      <c r="K622" s="178">
        <f>ROUND(E622*J622,2)</f>
        <v>0</v>
      </c>
      <c r="L622" s="178">
        <v>15</v>
      </c>
      <c r="M622" s="178">
        <f>G622*(1+L622/100)</f>
        <v>0</v>
      </c>
      <c r="N622" s="178">
        <v>0</v>
      </c>
      <c r="O622" s="178">
        <f>ROUND(E622*N622,2)</f>
        <v>0</v>
      </c>
      <c r="P622" s="178">
        <v>0</v>
      </c>
      <c r="Q622" s="178">
        <f>ROUND(E622*P622,2)</f>
        <v>0</v>
      </c>
      <c r="R622" s="178"/>
      <c r="S622" s="178" t="s">
        <v>2976</v>
      </c>
      <c r="T622" s="179" t="s">
        <v>2977</v>
      </c>
      <c r="U622" s="161">
        <v>0</v>
      </c>
      <c r="V622" s="161">
        <f>ROUND(E622*U622,2)</f>
        <v>0</v>
      </c>
      <c r="W622" s="161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 t="s">
        <v>2978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59"/>
      <c r="B623" s="160"/>
      <c r="C623" s="190" t="s">
        <v>3685</v>
      </c>
      <c r="D623" s="162"/>
      <c r="E623" s="163">
        <v>22.450000000000003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 t="s">
        <v>2980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59"/>
      <c r="B624" s="160"/>
      <c r="C624" s="190" t="s">
        <v>3686</v>
      </c>
      <c r="D624" s="162"/>
      <c r="E624" s="163">
        <v>14.9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 t="s">
        <v>2980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59"/>
      <c r="B625" s="160"/>
      <c r="C625" s="190" t="s">
        <v>3687</v>
      </c>
      <c r="D625" s="162"/>
      <c r="E625" s="163">
        <v>14.08</v>
      </c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 t="s">
        <v>2980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 x14ac:dyDescent="0.2">
      <c r="A626" s="159"/>
      <c r="B626" s="160"/>
      <c r="C626" s="190" t="s">
        <v>3688</v>
      </c>
      <c r="D626" s="162"/>
      <c r="E626" s="163">
        <v>20.520000000000003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 t="s">
        <v>2980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59"/>
      <c r="B627" s="160"/>
      <c r="C627" s="190" t="s">
        <v>3689</v>
      </c>
      <c r="D627" s="162"/>
      <c r="E627" s="163">
        <v>14.16</v>
      </c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 t="s">
        <v>2980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59"/>
      <c r="B628" s="160"/>
      <c r="C628" s="190" t="s">
        <v>3690</v>
      </c>
      <c r="D628" s="162"/>
      <c r="E628" s="163">
        <v>20.100000000000001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 t="s">
        <v>2980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59"/>
      <c r="B629" s="160"/>
      <c r="C629" s="190" t="s">
        <v>3691</v>
      </c>
      <c r="D629" s="162"/>
      <c r="E629" s="163">
        <v>30.96</v>
      </c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 t="s">
        <v>2980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outlineLevel="1" x14ac:dyDescent="0.2">
      <c r="A630" s="159"/>
      <c r="B630" s="160"/>
      <c r="C630" s="190" t="s">
        <v>3692</v>
      </c>
      <c r="D630" s="162"/>
      <c r="E630" s="163">
        <v>-4.97</v>
      </c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 t="s">
        <v>2980</v>
      </c>
      <c r="AH630" s="152">
        <v>0</v>
      </c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1" x14ac:dyDescent="0.2">
      <c r="A631" s="159"/>
      <c r="B631" s="160"/>
      <c r="C631" s="190" t="s">
        <v>3693</v>
      </c>
      <c r="D631" s="162"/>
      <c r="E631" s="163">
        <v>13.3</v>
      </c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2980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">
      <c r="A632" s="159"/>
      <c r="B632" s="160"/>
      <c r="C632" s="190" t="s">
        <v>3694</v>
      </c>
      <c r="D632" s="162"/>
      <c r="E632" s="163">
        <v>33.800000000000004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2980</v>
      </c>
      <c r="AH632" s="152">
        <v>0</v>
      </c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59"/>
      <c r="B633" s="160"/>
      <c r="C633" s="190" t="s">
        <v>3695</v>
      </c>
      <c r="D633" s="162"/>
      <c r="E633" s="163">
        <v>15.350000000000001</v>
      </c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2980</v>
      </c>
      <c r="AH633" s="152">
        <v>0</v>
      </c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">
      <c r="A634" s="159"/>
      <c r="B634" s="160"/>
      <c r="C634" s="190" t="s">
        <v>3696</v>
      </c>
      <c r="D634" s="162"/>
      <c r="E634" s="163">
        <v>12.64</v>
      </c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2980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1" x14ac:dyDescent="0.2">
      <c r="A635" s="159"/>
      <c r="B635" s="160"/>
      <c r="C635" s="190" t="s">
        <v>3697</v>
      </c>
      <c r="D635" s="162"/>
      <c r="E635" s="163">
        <v>8.9300000000000015</v>
      </c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2980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">
      <c r="A636" s="159"/>
      <c r="B636" s="160"/>
      <c r="C636" s="190" t="s">
        <v>3698</v>
      </c>
      <c r="D636" s="162"/>
      <c r="E636" s="163">
        <v>13.05</v>
      </c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2980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outlineLevel="1" x14ac:dyDescent="0.2">
      <c r="A637" s="159"/>
      <c r="B637" s="160"/>
      <c r="C637" s="190" t="s">
        <v>3699</v>
      </c>
      <c r="D637" s="162"/>
      <c r="E637" s="163">
        <v>13.120000000000001</v>
      </c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2980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190" t="s">
        <v>3700</v>
      </c>
      <c r="D638" s="162"/>
      <c r="E638" s="163">
        <v>11.64</v>
      </c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2980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59"/>
      <c r="B639" s="160"/>
      <c r="C639" s="190" t="s">
        <v>3701</v>
      </c>
      <c r="D639" s="162"/>
      <c r="E639" s="163">
        <v>26.240000000000002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2980</v>
      </c>
      <c r="AH639" s="152">
        <v>0</v>
      </c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73">
        <v>166</v>
      </c>
      <c r="B640" s="174" t="s">
        <v>3702</v>
      </c>
      <c r="C640" s="189" t="s">
        <v>3703</v>
      </c>
      <c r="D640" s="175" t="s">
        <v>2975</v>
      </c>
      <c r="E640" s="176">
        <v>364.03000000000003</v>
      </c>
      <c r="F640" s="177"/>
      <c r="G640" s="178">
        <f>ROUND(E640*F640,2)</f>
        <v>0</v>
      </c>
      <c r="H640" s="177"/>
      <c r="I640" s="178">
        <f>ROUND(E640*H640,2)</f>
        <v>0</v>
      </c>
      <c r="J640" s="177"/>
      <c r="K640" s="178">
        <f>ROUND(E640*J640,2)</f>
        <v>0</v>
      </c>
      <c r="L640" s="178">
        <v>15</v>
      </c>
      <c r="M640" s="178">
        <f>G640*(1+L640/100)</f>
        <v>0</v>
      </c>
      <c r="N640" s="178">
        <v>0</v>
      </c>
      <c r="O640" s="178">
        <f>ROUND(E640*N640,2)</f>
        <v>0</v>
      </c>
      <c r="P640" s="178">
        <v>0</v>
      </c>
      <c r="Q640" s="178">
        <f>ROUND(E640*P640,2)</f>
        <v>0</v>
      </c>
      <c r="R640" s="178"/>
      <c r="S640" s="178" t="s">
        <v>2976</v>
      </c>
      <c r="T640" s="179" t="s">
        <v>2977</v>
      </c>
      <c r="U640" s="161">
        <v>0</v>
      </c>
      <c r="V640" s="161">
        <f>ROUND(E640*U640,2)</f>
        <v>0</v>
      </c>
      <c r="W640" s="161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 t="s">
        <v>3031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59"/>
      <c r="B641" s="160"/>
      <c r="C641" s="190" t="s">
        <v>3704</v>
      </c>
      <c r="D641" s="162"/>
      <c r="E641" s="163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2980</v>
      </c>
      <c r="AH641" s="152">
        <v>0</v>
      </c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190" t="s">
        <v>3705</v>
      </c>
      <c r="D642" s="162"/>
      <c r="E642" s="163">
        <v>156.08000000000001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2980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">
      <c r="A643" s="159"/>
      <c r="B643" s="160"/>
      <c r="C643" s="190" t="s">
        <v>3706</v>
      </c>
      <c r="D643" s="162"/>
      <c r="E643" s="163">
        <v>175.24</v>
      </c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2980</v>
      </c>
      <c r="AH643" s="152">
        <v>0</v>
      </c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 x14ac:dyDescent="0.2">
      <c r="A644" s="159"/>
      <c r="B644" s="160"/>
      <c r="C644" s="190" t="s">
        <v>3707</v>
      </c>
      <c r="D644" s="162"/>
      <c r="E644" s="163">
        <v>32.71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2980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x14ac:dyDescent="0.2">
      <c r="A645" s="167" t="s">
        <v>2971</v>
      </c>
      <c r="B645" s="168" t="s">
        <v>2830</v>
      </c>
      <c r="C645" s="188" t="s">
        <v>2831</v>
      </c>
      <c r="D645" s="169"/>
      <c r="E645" s="170"/>
      <c r="F645" s="171"/>
      <c r="G645" s="171">
        <f>SUMIF(AG646:AG651,"&lt;&gt;NOR",G646:G651)</f>
        <v>0</v>
      </c>
      <c r="H645" s="171"/>
      <c r="I645" s="171">
        <f>SUM(I646:I651)</f>
        <v>0</v>
      </c>
      <c r="J645" s="171"/>
      <c r="K645" s="171">
        <f>SUM(K646:K651)</f>
        <v>0</v>
      </c>
      <c r="L645" s="171"/>
      <c r="M645" s="171">
        <f>SUM(M646:M651)</f>
        <v>0</v>
      </c>
      <c r="N645" s="171"/>
      <c r="O645" s="171">
        <f>SUM(O646:O651)</f>
        <v>0</v>
      </c>
      <c r="P645" s="171"/>
      <c r="Q645" s="171">
        <f>SUM(Q646:Q651)</f>
        <v>0</v>
      </c>
      <c r="R645" s="171"/>
      <c r="S645" s="171"/>
      <c r="T645" s="172"/>
      <c r="U645" s="166"/>
      <c r="V645" s="166">
        <f>SUM(V646:V651)</f>
        <v>0</v>
      </c>
      <c r="W645" s="166"/>
      <c r="AG645" t="s">
        <v>2972</v>
      </c>
    </row>
    <row r="646" spans="1:60" outlineLevel="1" x14ac:dyDescent="0.2">
      <c r="A646" s="173">
        <v>167</v>
      </c>
      <c r="B646" s="174" t="s">
        <v>3708</v>
      </c>
      <c r="C646" s="189" t="s">
        <v>3709</v>
      </c>
      <c r="D646" s="175" t="s">
        <v>3100</v>
      </c>
      <c r="E646" s="176">
        <v>15</v>
      </c>
      <c r="F646" s="177"/>
      <c r="G646" s="178">
        <f>ROUND(E646*F646,2)</f>
        <v>0</v>
      </c>
      <c r="H646" s="177"/>
      <c r="I646" s="178">
        <f>ROUND(E646*H646,2)</f>
        <v>0</v>
      </c>
      <c r="J646" s="177"/>
      <c r="K646" s="178">
        <f>ROUND(E646*J646,2)</f>
        <v>0</v>
      </c>
      <c r="L646" s="178">
        <v>15</v>
      </c>
      <c r="M646" s="178">
        <f>G646*(1+L646/100)</f>
        <v>0</v>
      </c>
      <c r="N646" s="178">
        <v>0</v>
      </c>
      <c r="O646" s="178">
        <f>ROUND(E646*N646,2)</f>
        <v>0</v>
      </c>
      <c r="P646" s="178">
        <v>0</v>
      </c>
      <c r="Q646" s="178">
        <f>ROUND(E646*P646,2)</f>
        <v>0</v>
      </c>
      <c r="R646" s="178"/>
      <c r="S646" s="178" t="s">
        <v>2976</v>
      </c>
      <c r="T646" s="179" t="s">
        <v>2977</v>
      </c>
      <c r="U646" s="161">
        <v>0</v>
      </c>
      <c r="V646" s="161">
        <f>ROUND(E646*U646,2)</f>
        <v>0</v>
      </c>
      <c r="W646" s="161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 t="s">
        <v>2978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59"/>
      <c r="B647" s="160"/>
      <c r="C647" s="190" t="s">
        <v>3710</v>
      </c>
      <c r="D647" s="162"/>
      <c r="E647" s="163">
        <v>15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 t="s">
        <v>2980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outlineLevel="1" x14ac:dyDescent="0.2">
      <c r="A648" s="173">
        <v>168</v>
      </c>
      <c r="B648" s="174" t="s">
        <v>3711</v>
      </c>
      <c r="C648" s="189" t="s">
        <v>3712</v>
      </c>
      <c r="D648" s="175" t="s">
        <v>3713</v>
      </c>
      <c r="E648" s="176">
        <v>160</v>
      </c>
      <c r="F648" s="177"/>
      <c r="G648" s="178">
        <f>ROUND(E648*F648,2)</f>
        <v>0</v>
      </c>
      <c r="H648" s="177"/>
      <c r="I648" s="178">
        <f>ROUND(E648*H648,2)</f>
        <v>0</v>
      </c>
      <c r="J648" s="177"/>
      <c r="K648" s="178">
        <f>ROUND(E648*J648,2)</f>
        <v>0</v>
      </c>
      <c r="L648" s="178">
        <v>15</v>
      </c>
      <c r="M648" s="178">
        <f>G648*(1+L648/100)</f>
        <v>0</v>
      </c>
      <c r="N648" s="178">
        <v>0</v>
      </c>
      <c r="O648" s="178">
        <f>ROUND(E648*N648,2)</f>
        <v>0</v>
      </c>
      <c r="P648" s="178">
        <v>0</v>
      </c>
      <c r="Q648" s="178">
        <f>ROUND(E648*P648,2)</f>
        <v>0</v>
      </c>
      <c r="R648" s="178"/>
      <c r="S648" s="178" t="s">
        <v>2976</v>
      </c>
      <c r="T648" s="179" t="s">
        <v>2977</v>
      </c>
      <c r="U648" s="161">
        <v>0</v>
      </c>
      <c r="V648" s="161">
        <f>ROUND(E648*U648,2)</f>
        <v>0</v>
      </c>
      <c r="W648" s="161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 t="s">
        <v>2978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59"/>
      <c r="B649" s="160"/>
      <c r="C649" s="190" t="s">
        <v>3714</v>
      </c>
      <c r="D649" s="162"/>
      <c r="E649" s="163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2980</v>
      </c>
      <c r="AH649" s="152">
        <v>0</v>
      </c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59"/>
      <c r="B650" s="160"/>
      <c r="C650" s="190" t="s">
        <v>3715</v>
      </c>
      <c r="D650" s="162"/>
      <c r="E650" s="163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2980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59"/>
      <c r="B651" s="160"/>
      <c r="C651" s="190" t="s">
        <v>3716</v>
      </c>
      <c r="D651" s="162"/>
      <c r="E651" s="163">
        <v>160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2980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x14ac:dyDescent="0.2">
      <c r="A652" s="167" t="s">
        <v>2971</v>
      </c>
      <c r="B652" s="168" t="s">
        <v>2836</v>
      </c>
      <c r="C652" s="188" t="s">
        <v>2837</v>
      </c>
      <c r="D652" s="169"/>
      <c r="E652" s="170"/>
      <c r="F652" s="171"/>
      <c r="G652" s="171">
        <f>SUMIF(AG653:AG702,"&lt;&gt;NOR",G653:G702)</f>
        <v>0</v>
      </c>
      <c r="H652" s="171"/>
      <c r="I652" s="171">
        <f>SUM(I653:I702)</f>
        <v>0</v>
      </c>
      <c r="J652" s="171"/>
      <c r="K652" s="171">
        <f>SUM(K653:K702)</f>
        <v>0</v>
      </c>
      <c r="L652" s="171"/>
      <c r="M652" s="171">
        <f>SUM(M653:M702)</f>
        <v>0</v>
      </c>
      <c r="N652" s="171"/>
      <c r="O652" s="171">
        <f>SUM(O653:O702)</f>
        <v>0</v>
      </c>
      <c r="P652" s="171"/>
      <c r="Q652" s="171">
        <f>SUM(Q653:Q702)</f>
        <v>0</v>
      </c>
      <c r="R652" s="171"/>
      <c r="S652" s="171"/>
      <c r="T652" s="172"/>
      <c r="U652" s="166"/>
      <c r="V652" s="166">
        <f>SUM(V653:V702)</f>
        <v>0</v>
      </c>
      <c r="W652" s="166"/>
      <c r="AG652" t="s">
        <v>2972</v>
      </c>
    </row>
    <row r="653" spans="1:60" outlineLevel="1" x14ac:dyDescent="0.2">
      <c r="A653" s="173">
        <v>169</v>
      </c>
      <c r="B653" s="174" t="s">
        <v>3717</v>
      </c>
      <c r="C653" s="189" t="s">
        <v>3718</v>
      </c>
      <c r="D653" s="175" t="s">
        <v>2975</v>
      </c>
      <c r="E653" s="176">
        <v>483.87</v>
      </c>
      <c r="F653" s="177"/>
      <c r="G653" s="178">
        <f>ROUND(E653*F653,2)</f>
        <v>0</v>
      </c>
      <c r="H653" s="177"/>
      <c r="I653" s="178">
        <f>ROUND(E653*H653,2)</f>
        <v>0</v>
      </c>
      <c r="J653" s="177"/>
      <c r="K653" s="178">
        <f>ROUND(E653*J653,2)</f>
        <v>0</v>
      </c>
      <c r="L653" s="178">
        <v>15</v>
      </c>
      <c r="M653" s="178">
        <f>G653*(1+L653/100)</f>
        <v>0</v>
      </c>
      <c r="N653" s="178">
        <v>0</v>
      </c>
      <c r="O653" s="178">
        <f>ROUND(E653*N653,2)</f>
        <v>0</v>
      </c>
      <c r="P653" s="178">
        <v>0</v>
      </c>
      <c r="Q653" s="178">
        <f>ROUND(E653*P653,2)</f>
        <v>0</v>
      </c>
      <c r="R653" s="178"/>
      <c r="S653" s="178" t="s">
        <v>3733</v>
      </c>
      <c r="T653" s="179" t="s">
        <v>3733</v>
      </c>
      <c r="U653" s="161">
        <v>0</v>
      </c>
      <c r="V653" s="161">
        <f>ROUND(E653*U653,2)</f>
        <v>0</v>
      </c>
      <c r="W653" s="161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 t="s">
        <v>2978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 x14ac:dyDescent="0.2">
      <c r="A654" s="159"/>
      <c r="B654" s="160"/>
      <c r="C654" s="190" t="s">
        <v>3719</v>
      </c>
      <c r="D654" s="162"/>
      <c r="E654" s="163">
        <v>188.48000000000002</v>
      </c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2980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59"/>
      <c r="B655" s="160"/>
      <c r="C655" s="190" t="s">
        <v>3720</v>
      </c>
      <c r="D655" s="162"/>
      <c r="E655" s="163">
        <v>129.01000000000002</v>
      </c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2980</v>
      </c>
      <c r="AH655" s="152">
        <v>0</v>
      </c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1" x14ac:dyDescent="0.2">
      <c r="A656" s="159"/>
      <c r="B656" s="160"/>
      <c r="C656" s="190" t="s">
        <v>3721</v>
      </c>
      <c r="D656" s="162"/>
      <c r="E656" s="163">
        <v>166.38000000000002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2980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73">
        <v>170</v>
      </c>
      <c r="B657" s="174" t="s">
        <v>3722</v>
      </c>
      <c r="C657" s="189" t="s">
        <v>3723</v>
      </c>
      <c r="D657" s="175" t="s">
        <v>2975</v>
      </c>
      <c r="E657" s="176">
        <v>1451.6100000000001</v>
      </c>
      <c r="F657" s="177"/>
      <c r="G657" s="178">
        <f>ROUND(E657*F657,2)</f>
        <v>0</v>
      </c>
      <c r="H657" s="177"/>
      <c r="I657" s="178">
        <f>ROUND(E657*H657,2)</f>
        <v>0</v>
      </c>
      <c r="J657" s="177"/>
      <c r="K657" s="178">
        <f>ROUND(E657*J657,2)</f>
        <v>0</v>
      </c>
      <c r="L657" s="178">
        <v>15</v>
      </c>
      <c r="M657" s="178">
        <f>G657*(1+L657/100)</f>
        <v>0</v>
      </c>
      <c r="N657" s="178">
        <v>0</v>
      </c>
      <c r="O657" s="178">
        <f>ROUND(E657*N657,2)</f>
        <v>0</v>
      </c>
      <c r="P657" s="178">
        <v>0</v>
      </c>
      <c r="Q657" s="178">
        <f>ROUND(E657*P657,2)</f>
        <v>0</v>
      </c>
      <c r="R657" s="178"/>
      <c r="S657" s="178" t="s">
        <v>3733</v>
      </c>
      <c r="T657" s="179" t="s">
        <v>3733</v>
      </c>
      <c r="U657" s="161">
        <v>0</v>
      </c>
      <c r="V657" s="161">
        <f>ROUND(E657*U657,2)</f>
        <v>0</v>
      </c>
      <c r="W657" s="161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2978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 x14ac:dyDescent="0.2">
      <c r="A658" s="159"/>
      <c r="B658" s="160"/>
      <c r="C658" s="190" t="s">
        <v>3724</v>
      </c>
      <c r="D658" s="162"/>
      <c r="E658" s="163">
        <v>1451.6100000000001</v>
      </c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2980</v>
      </c>
      <c r="AH658" s="152">
        <v>0</v>
      </c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1" x14ac:dyDescent="0.2">
      <c r="A659" s="180">
        <v>171</v>
      </c>
      <c r="B659" s="181" t="s">
        <v>3725</v>
      </c>
      <c r="C659" s="191" t="s">
        <v>3726</v>
      </c>
      <c r="D659" s="182" t="s">
        <v>2975</v>
      </c>
      <c r="E659" s="183">
        <v>483.87</v>
      </c>
      <c r="F659" s="184"/>
      <c r="G659" s="185">
        <f>ROUND(E659*F659,2)</f>
        <v>0</v>
      </c>
      <c r="H659" s="184"/>
      <c r="I659" s="185">
        <f>ROUND(E659*H659,2)</f>
        <v>0</v>
      </c>
      <c r="J659" s="184"/>
      <c r="K659" s="185">
        <f>ROUND(E659*J659,2)</f>
        <v>0</v>
      </c>
      <c r="L659" s="185">
        <v>15</v>
      </c>
      <c r="M659" s="185">
        <f>G659*(1+L659/100)</f>
        <v>0</v>
      </c>
      <c r="N659" s="185">
        <v>0</v>
      </c>
      <c r="O659" s="185">
        <f>ROUND(E659*N659,2)</f>
        <v>0</v>
      </c>
      <c r="P659" s="185">
        <v>0</v>
      </c>
      <c r="Q659" s="185">
        <f>ROUND(E659*P659,2)</f>
        <v>0</v>
      </c>
      <c r="R659" s="185"/>
      <c r="S659" s="178" t="s">
        <v>3733</v>
      </c>
      <c r="T659" s="179" t="s">
        <v>3733</v>
      </c>
      <c r="U659" s="161">
        <v>0</v>
      </c>
      <c r="V659" s="161">
        <f>ROUND(E659*U659,2)</f>
        <v>0</v>
      </c>
      <c r="W659" s="161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2978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1" x14ac:dyDescent="0.2">
      <c r="A660" s="173">
        <v>172</v>
      </c>
      <c r="B660" s="174" t="s">
        <v>3727</v>
      </c>
      <c r="C660" s="189" t="s">
        <v>1710</v>
      </c>
      <c r="D660" s="175" t="s">
        <v>2975</v>
      </c>
      <c r="E660" s="176">
        <v>212.92450000000002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15</v>
      </c>
      <c r="M660" s="178">
        <f>G660*(1+L660/100)</f>
        <v>0</v>
      </c>
      <c r="N660" s="178">
        <v>0</v>
      </c>
      <c r="O660" s="178">
        <f>ROUND(E660*N660,2)</f>
        <v>0</v>
      </c>
      <c r="P660" s="178">
        <v>0</v>
      </c>
      <c r="Q660" s="178">
        <f>ROUND(E660*P660,2)</f>
        <v>0</v>
      </c>
      <c r="R660" s="178"/>
      <c r="S660" s="178" t="s">
        <v>3733</v>
      </c>
      <c r="T660" s="179" t="s">
        <v>3733</v>
      </c>
      <c r="U660" s="161">
        <v>0</v>
      </c>
      <c r="V660" s="161">
        <f>ROUND(E660*U660,2)</f>
        <v>0</v>
      </c>
      <c r="W660" s="161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2978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1" x14ac:dyDescent="0.2">
      <c r="A661" s="159"/>
      <c r="B661" s="160"/>
      <c r="C661" s="190" t="s">
        <v>1711</v>
      </c>
      <c r="D661" s="162"/>
      <c r="E661" s="163">
        <v>8.2100000000000009</v>
      </c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2980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190" t="s">
        <v>1712</v>
      </c>
      <c r="D662" s="162"/>
      <c r="E662" s="163">
        <v>17.220000000000002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2980</v>
      </c>
      <c r="AH662" s="152">
        <v>0</v>
      </c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190" t="s">
        <v>1713</v>
      </c>
      <c r="D663" s="162"/>
      <c r="E663" s="163">
        <v>6.0200000000000005</v>
      </c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2980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59"/>
      <c r="B664" s="160"/>
      <c r="C664" s="190" t="s">
        <v>3349</v>
      </c>
      <c r="D664" s="162"/>
      <c r="E664" s="163">
        <v>4.2300000000000004</v>
      </c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2980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">
      <c r="A665" s="159"/>
      <c r="B665" s="160"/>
      <c r="C665" s="190" t="s">
        <v>1714</v>
      </c>
      <c r="D665" s="162"/>
      <c r="E665" s="163">
        <v>26.040000000000003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2980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190" t="s">
        <v>1715</v>
      </c>
      <c r="D666" s="162"/>
      <c r="E666" s="163">
        <v>43.730000000000004</v>
      </c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2980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59"/>
      <c r="B667" s="160"/>
      <c r="C667" s="190" t="s">
        <v>1716</v>
      </c>
      <c r="D667" s="162"/>
      <c r="E667" s="163">
        <v>13.510000000000002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2980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190" t="s">
        <v>3350</v>
      </c>
      <c r="D668" s="162"/>
      <c r="E668" s="163">
        <v>3.89</v>
      </c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2980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190" t="s">
        <v>1717</v>
      </c>
      <c r="D669" s="162"/>
      <c r="E669" s="163">
        <v>2.8000000000000003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2980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">
      <c r="A670" s="159"/>
      <c r="B670" s="160"/>
      <c r="C670" s="190" t="s">
        <v>3351</v>
      </c>
      <c r="D670" s="162"/>
      <c r="E670" s="163">
        <v>2.29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2980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190" t="s">
        <v>1718</v>
      </c>
      <c r="D671" s="162"/>
      <c r="E671" s="163">
        <v>36.260000000000005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 t="s">
        <v>2980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190" t="s">
        <v>1719</v>
      </c>
      <c r="D672" s="162"/>
      <c r="E672" s="163">
        <v>23.400000000000002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 t="s">
        <v>2980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59"/>
      <c r="B673" s="160"/>
      <c r="C673" s="190" t="s">
        <v>1720</v>
      </c>
      <c r="D673" s="162"/>
      <c r="E673" s="163">
        <v>13.930000000000001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 t="s">
        <v>2980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 x14ac:dyDescent="0.2">
      <c r="A674" s="159"/>
      <c r="B674" s="160"/>
      <c r="C674" s="190" t="s">
        <v>1721</v>
      </c>
      <c r="D674" s="162"/>
      <c r="E674" s="163">
        <v>7.4600000000000009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2980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1" x14ac:dyDescent="0.2">
      <c r="A675" s="159"/>
      <c r="B675" s="160"/>
      <c r="C675" s="190" t="s">
        <v>1722</v>
      </c>
      <c r="D675" s="162"/>
      <c r="E675" s="163">
        <v>3.93</v>
      </c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2980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">
      <c r="A676" s="173">
        <v>173</v>
      </c>
      <c r="B676" s="174" t="s">
        <v>1723</v>
      </c>
      <c r="C676" s="189" t="s">
        <v>1724</v>
      </c>
      <c r="D676" s="175" t="s">
        <v>2975</v>
      </c>
      <c r="E676" s="176">
        <v>144.69410000000002</v>
      </c>
      <c r="F676" s="177"/>
      <c r="G676" s="178">
        <f>ROUND(E676*F676,2)</f>
        <v>0</v>
      </c>
      <c r="H676" s="177"/>
      <c r="I676" s="178">
        <f>ROUND(E676*H676,2)</f>
        <v>0</v>
      </c>
      <c r="J676" s="177"/>
      <c r="K676" s="178">
        <f>ROUND(E676*J676,2)</f>
        <v>0</v>
      </c>
      <c r="L676" s="178">
        <v>15</v>
      </c>
      <c r="M676" s="178">
        <f>G676*(1+L676/100)</f>
        <v>0</v>
      </c>
      <c r="N676" s="178">
        <v>0</v>
      </c>
      <c r="O676" s="178">
        <f>ROUND(E676*N676,2)</f>
        <v>0</v>
      </c>
      <c r="P676" s="178">
        <v>0</v>
      </c>
      <c r="Q676" s="178">
        <f>ROUND(E676*P676,2)</f>
        <v>0</v>
      </c>
      <c r="R676" s="178"/>
      <c r="S676" s="178" t="s">
        <v>3733</v>
      </c>
      <c r="T676" s="179" t="s">
        <v>3733</v>
      </c>
      <c r="U676" s="161">
        <v>0</v>
      </c>
      <c r="V676" s="161">
        <f>ROUND(E676*U676,2)</f>
        <v>0</v>
      </c>
      <c r="W676" s="161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2978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1" x14ac:dyDescent="0.2">
      <c r="A677" s="159"/>
      <c r="B677" s="160"/>
      <c r="C677" s="190" t="s">
        <v>1725</v>
      </c>
      <c r="D677" s="162"/>
      <c r="E677" s="163">
        <v>18.880000000000003</v>
      </c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 t="s">
        <v>2980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59"/>
      <c r="B678" s="160"/>
      <c r="C678" s="190" t="s">
        <v>1726</v>
      </c>
      <c r="D678" s="162"/>
      <c r="E678" s="163">
        <v>2.58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 t="s">
        <v>2980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">
      <c r="A679" s="159"/>
      <c r="B679" s="160"/>
      <c r="C679" s="190" t="s">
        <v>1727</v>
      </c>
      <c r="D679" s="162"/>
      <c r="E679" s="163">
        <v>13.8</v>
      </c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2980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1" x14ac:dyDescent="0.2">
      <c r="A680" s="159"/>
      <c r="B680" s="160"/>
      <c r="C680" s="190" t="s">
        <v>3403</v>
      </c>
      <c r="D680" s="162"/>
      <c r="E680" s="163">
        <v>16.580000000000002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2980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1" x14ac:dyDescent="0.2">
      <c r="A681" s="159"/>
      <c r="B681" s="160"/>
      <c r="C681" s="190" t="s">
        <v>1728</v>
      </c>
      <c r="D681" s="162"/>
      <c r="E681" s="163">
        <v>6.8900000000000006</v>
      </c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2980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">
      <c r="A682" s="159"/>
      <c r="B682" s="160"/>
      <c r="C682" s="190" t="s">
        <v>3405</v>
      </c>
      <c r="D682" s="162"/>
      <c r="E682" s="163">
        <v>3.49</v>
      </c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2980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 x14ac:dyDescent="0.2">
      <c r="A683" s="159"/>
      <c r="B683" s="160"/>
      <c r="C683" s="190" t="s">
        <v>1729</v>
      </c>
      <c r="D683" s="162"/>
      <c r="E683" s="163">
        <v>82.490000000000009</v>
      </c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2980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1" x14ac:dyDescent="0.2">
      <c r="A684" s="173">
        <v>174</v>
      </c>
      <c r="B684" s="174" t="s">
        <v>1730</v>
      </c>
      <c r="C684" s="189" t="s">
        <v>1731</v>
      </c>
      <c r="D684" s="175" t="s">
        <v>2975</v>
      </c>
      <c r="E684" s="176">
        <v>6.9</v>
      </c>
      <c r="F684" s="177"/>
      <c r="G684" s="178">
        <f>ROUND(E684*F684,2)</f>
        <v>0</v>
      </c>
      <c r="H684" s="177"/>
      <c r="I684" s="178">
        <f>ROUND(E684*H684,2)</f>
        <v>0</v>
      </c>
      <c r="J684" s="177"/>
      <c r="K684" s="178">
        <f>ROUND(E684*J684,2)</f>
        <v>0</v>
      </c>
      <c r="L684" s="178">
        <v>15</v>
      </c>
      <c r="M684" s="178">
        <f>G684*(1+L684/100)</f>
        <v>0</v>
      </c>
      <c r="N684" s="178">
        <v>0</v>
      </c>
      <c r="O684" s="178">
        <f>ROUND(E684*N684,2)</f>
        <v>0</v>
      </c>
      <c r="P684" s="178">
        <v>0</v>
      </c>
      <c r="Q684" s="178">
        <f>ROUND(E684*P684,2)</f>
        <v>0</v>
      </c>
      <c r="R684" s="178"/>
      <c r="S684" s="178" t="s">
        <v>3733</v>
      </c>
      <c r="T684" s="179" t="s">
        <v>3733</v>
      </c>
      <c r="U684" s="161">
        <v>0</v>
      </c>
      <c r="V684" s="161">
        <f>ROUND(E684*U684,2)</f>
        <v>0</v>
      </c>
      <c r="W684" s="161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2978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1" x14ac:dyDescent="0.2">
      <c r="A685" s="159"/>
      <c r="B685" s="160"/>
      <c r="C685" s="190" t="s">
        <v>1732</v>
      </c>
      <c r="D685" s="162"/>
      <c r="E685" s="163">
        <v>6.9</v>
      </c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2980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1" x14ac:dyDescent="0.2">
      <c r="A686" s="173">
        <v>175</v>
      </c>
      <c r="B686" s="174" t="s">
        <v>1733</v>
      </c>
      <c r="C686" s="189" t="s">
        <v>1734</v>
      </c>
      <c r="D686" s="175" t="s">
        <v>2975</v>
      </c>
      <c r="E686" s="176">
        <v>8.3950000000000014</v>
      </c>
      <c r="F686" s="177"/>
      <c r="G686" s="178">
        <f>ROUND(E686*F686,2)</f>
        <v>0</v>
      </c>
      <c r="H686" s="177"/>
      <c r="I686" s="178">
        <f>ROUND(E686*H686,2)</f>
        <v>0</v>
      </c>
      <c r="J686" s="177"/>
      <c r="K686" s="178">
        <f>ROUND(E686*J686,2)</f>
        <v>0</v>
      </c>
      <c r="L686" s="178">
        <v>15</v>
      </c>
      <c r="M686" s="178">
        <f>G686*(1+L686/100)</f>
        <v>0</v>
      </c>
      <c r="N686" s="178">
        <v>0</v>
      </c>
      <c r="O686" s="178">
        <f>ROUND(E686*N686,2)</f>
        <v>0</v>
      </c>
      <c r="P686" s="178">
        <v>0</v>
      </c>
      <c r="Q686" s="178">
        <f>ROUND(E686*P686,2)</f>
        <v>0</v>
      </c>
      <c r="R686" s="178"/>
      <c r="S686" s="178" t="s">
        <v>3733</v>
      </c>
      <c r="T686" s="179" t="s">
        <v>3733</v>
      </c>
      <c r="U686" s="161">
        <v>0</v>
      </c>
      <c r="V686" s="161">
        <f>ROUND(E686*U686,2)</f>
        <v>0</v>
      </c>
      <c r="W686" s="161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2978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1" x14ac:dyDescent="0.2">
      <c r="A687" s="159"/>
      <c r="B687" s="160"/>
      <c r="C687" s="190" t="s">
        <v>1735</v>
      </c>
      <c r="D687" s="162"/>
      <c r="E687" s="163">
        <v>8.4</v>
      </c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2980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 x14ac:dyDescent="0.2">
      <c r="A688" s="173">
        <v>176</v>
      </c>
      <c r="B688" s="174" t="s">
        <v>1736</v>
      </c>
      <c r="C688" s="189" t="s">
        <v>1737</v>
      </c>
      <c r="D688" s="175" t="s">
        <v>2975</v>
      </c>
      <c r="E688" s="176">
        <v>91.51700000000001</v>
      </c>
      <c r="F688" s="177"/>
      <c r="G688" s="178">
        <f>ROUND(E688*F688,2)</f>
        <v>0</v>
      </c>
      <c r="H688" s="177"/>
      <c r="I688" s="178">
        <f>ROUND(E688*H688,2)</f>
        <v>0</v>
      </c>
      <c r="J688" s="177"/>
      <c r="K688" s="178">
        <f>ROUND(E688*J688,2)</f>
        <v>0</v>
      </c>
      <c r="L688" s="178">
        <v>15</v>
      </c>
      <c r="M688" s="178">
        <f>G688*(1+L688/100)</f>
        <v>0</v>
      </c>
      <c r="N688" s="178">
        <v>0</v>
      </c>
      <c r="O688" s="178">
        <f>ROUND(E688*N688,2)</f>
        <v>0</v>
      </c>
      <c r="P688" s="178">
        <v>0</v>
      </c>
      <c r="Q688" s="178">
        <f>ROUND(E688*P688,2)</f>
        <v>0</v>
      </c>
      <c r="R688" s="178"/>
      <c r="S688" s="178" t="s">
        <v>3733</v>
      </c>
      <c r="T688" s="179" t="s">
        <v>3733</v>
      </c>
      <c r="U688" s="161">
        <v>0</v>
      </c>
      <c r="V688" s="161">
        <f>ROUND(E688*U688,2)</f>
        <v>0</v>
      </c>
      <c r="W688" s="161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2978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">
      <c r="A689" s="159"/>
      <c r="B689" s="160"/>
      <c r="C689" s="190" t="s">
        <v>1738</v>
      </c>
      <c r="D689" s="162"/>
      <c r="E689" s="163">
        <v>4.6700000000000008</v>
      </c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2980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">
      <c r="A690" s="159"/>
      <c r="B690" s="160"/>
      <c r="C690" s="190" t="s">
        <v>1739</v>
      </c>
      <c r="D690" s="162"/>
      <c r="E690" s="163">
        <v>84.18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2980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">
      <c r="A691" s="159"/>
      <c r="B691" s="160"/>
      <c r="C691" s="190" t="s">
        <v>1740</v>
      </c>
      <c r="D691" s="162"/>
      <c r="E691" s="163">
        <v>2.6700000000000004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2980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">
      <c r="A692" s="173">
        <v>177</v>
      </c>
      <c r="B692" s="174" t="s">
        <v>1741</v>
      </c>
      <c r="C692" s="189" t="s">
        <v>1742</v>
      </c>
      <c r="D692" s="175" t="s">
        <v>2983</v>
      </c>
      <c r="E692" s="176">
        <v>89.020300000000006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15</v>
      </c>
      <c r="M692" s="178">
        <f>G692*(1+L692/100)</f>
        <v>0</v>
      </c>
      <c r="N692" s="178">
        <v>0</v>
      </c>
      <c r="O692" s="178">
        <f>ROUND(E692*N692,2)</f>
        <v>0</v>
      </c>
      <c r="P692" s="178">
        <v>0</v>
      </c>
      <c r="Q692" s="178">
        <f>ROUND(E692*P692,2)</f>
        <v>0</v>
      </c>
      <c r="R692" s="178"/>
      <c r="S692" s="178" t="s">
        <v>3733</v>
      </c>
      <c r="T692" s="179" t="s">
        <v>3733</v>
      </c>
      <c r="U692" s="161">
        <v>0</v>
      </c>
      <c r="V692" s="161">
        <f>ROUND(E692*U692,2)</f>
        <v>0</v>
      </c>
      <c r="W692" s="161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2978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">
      <c r="A693" s="159"/>
      <c r="B693" s="160"/>
      <c r="C693" s="190" t="s">
        <v>1743</v>
      </c>
      <c r="D693" s="162"/>
      <c r="E693" s="163">
        <v>89.02000000000001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2980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">
      <c r="A694" s="180">
        <v>178</v>
      </c>
      <c r="B694" s="181" t="s">
        <v>1744</v>
      </c>
      <c r="C694" s="191" t="s">
        <v>1745</v>
      </c>
      <c r="D694" s="182" t="s">
        <v>2983</v>
      </c>
      <c r="E694" s="183">
        <v>89.02000000000001</v>
      </c>
      <c r="F694" s="184"/>
      <c r="G694" s="185">
        <f>ROUND(E694*F694,2)</f>
        <v>0</v>
      </c>
      <c r="H694" s="184"/>
      <c r="I694" s="185">
        <f>ROUND(E694*H694,2)</f>
        <v>0</v>
      </c>
      <c r="J694" s="184"/>
      <c r="K694" s="185">
        <f>ROUND(E694*J694,2)</f>
        <v>0</v>
      </c>
      <c r="L694" s="185">
        <v>15</v>
      </c>
      <c r="M694" s="185">
        <f>G694*(1+L694/100)</f>
        <v>0</v>
      </c>
      <c r="N694" s="185">
        <v>0</v>
      </c>
      <c r="O694" s="185">
        <f>ROUND(E694*N694,2)</f>
        <v>0</v>
      </c>
      <c r="P694" s="185">
        <v>0</v>
      </c>
      <c r="Q694" s="185">
        <f>ROUND(E694*P694,2)</f>
        <v>0</v>
      </c>
      <c r="R694" s="185"/>
      <c r="S694" s="178" t="s">
        <v>3733</v>
      </c>
      <c r="T694" s="179" t="s">
        <v>3733</v>
      </c>
      <c r="U694" s="161">
        <v>0</v>
      </c>
      <c r="V694" s="161">
        <f>ROUND(E694*U694,2)</f>
        <v>0</v>
      </c>
      <c r="W694" s="161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2978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 x14ac:dyDescent="0.2">
      <c r="A695" s="173">
        <v>179</v>
      </c>
      <c r="B695" s="174" t="s">
        <v>1746</v>
      </c>
      <c r="C695" s="189" t="s">
        <v>1747</v>
      </c>
      <c r="D695" s="175" t="s">
        <v>2983</v>
      </c>
      <c r="E695" s="176">
        <v>178.04000000000002</v>
      </c>
      <c r="F695" s="177"/>
      <c r="G695" s="178">
        <f>ROUND(E695*F695,2)</f>
        <v>0</v>
      </c>
      <c r="H695" s="177"/>
      <c r="I695" s="178">
        <f>ROUND(E695*H695,2)</f>
        <v>0</v>
      </c>
      <c r="J695" s="177"/>
      <c r="K695" s="178">
        <f>ROUND(E695*J695,2)</f>
        <v>0</v>
      </c>
      <c r="L695" s="178">
        <v>15</v>
      </c>
      <c r="M695" s="178">
        <f>G695*(1+L695/100)</f>
        <v>0</v>
      </c>
      <c r="N695" s="178">
        <v>0</v>
      </c>
      <c r="O695" s="178">
        <f>ROUND(E695*N695,2)</f>
        <v>0</v>
      </c>
      <c r="P695" s="178">
        <v>0</v>
      </c>
      <c r="Q695" s="178">
        <f>ROUND(E695*P695,2)</f>
        <v>0</v>
      </c>
      <c r="R695" s="178"/>
      <c r="S695" s="178" t="s">
        <v>3733</v>
      </c>
      <c r="T695" s="179" t="s">
        <v>3733</v>
      </c>
      <c r="U695" s="161">
        <v>0</v>
      </c>
      <c r="V695" s="161">
        <f>ROUND(E695*U695,2)</f>
        <v>0</v>
      </c>
      <c r="W695" s="161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2978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">
      <c r="A696" s="159"/>
      <c r="B696" s="160"/>
      <c r="C696" s="190" t="s">
        <v>1748</v>
      </c>
      <c r="D696" s="162"/>
      <c r="E696" s="163">
        <v>178.04000000000002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 t="s">
        <v>2980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">
      <c r="A697" s="180">
        <v>180</v>
      </c>
      <c r="B697" s="181" t="s">
        <v>1749</v>
      </c>
      <c r="C697" s="191" t="s">
        <v>1750</v>
      </c>
      <c r="D697" s="182" t="s">
        <v>2983</v>
      </c>
      <c r="E697" s="183">
        <v>89.02000000000001</v>
      </c>
      <c r="F697" s="184"/>
      <c r="G697" s="185">
        <f>ROUND(E697*F697,2)</f>
        <v>0</v>
      </c>
      <c r="H697" s="184"/>
      <c r="I697" s="185">
        <f>ROUND(E697*H697,2)</f>
        <v>0</v>
      </c>
      <c r="J697" s="184"/>
      <c r="K697" s="185">
        <f>ROUND(E697*J697,2)</f>
        <v>0</v>
      </c>
      <c r="L697" s="185">
        <v>15</v>
      </c>
      <c r="M697" s="185">
        <f>G697*(1+L697/100)</f>
        <v>0</v>
      </c>
      <c r="N697" s="185">
        <v>0</v>
      </c>
      <c r="O697" s="185">
        <f>ROUND(E697*N697,2)</f>
        <v>0</v>
      </c>
      <c r="P697" s="185">
        <v>0</v>
      </c>
      <c r="Q697" s="185">
        <f>ROUND(E697*P697,2)</f>
        <v>0</v>
      </c>
      <c r="R697" s="185"/>
      <c r="S697" s="178" t="s">
        <v>3733</v>
      </c>
      <c r="T697" s="179" t="s">
        <v>3733</v>
      </c>
      <c r="U697" s="161">
        <v>0</v>
      </c>
      <c r="V697" s="161">
        <f>ROUND(E697*U697,2)</f>
        <v>0</v>
      </c>
      <c r="W697" s="161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 t="s">
        <v>2978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">
      <c r="A698" s="173">
        <v>181</v>
      </c>
      <c r="B698" s="174" t="s">
        <v>1751</v>
      </c>
      <c r="C698" s="189" t="s">
        <v>1752</v>
      </c>
      <c r="D698" s="175" t="s">
        <v>2975</v>
      </c>
      <c r="E698" s="176">
        <v>580.64400000000001</v>
      </c>
      <c r="F698" s="177"/>
      <c r="G698" s="178">
        <f>ROUND(E698*F698,2)</f>
        <v>0</v>
      </c>
      <c r="H698" s="177"/>
      <c r="I698" s="178">
        <f>ROUND(E698*H698,2)</f>
        <v>0</v>
      </c>
      <c r="J698" s="177"/>
      <c r="K698" s="178">
        <f>ROUND(E698*J698,2)</f>
        <v>0</v>
      </c>
      <c r="L698" s="178">
        <v>15</v>
      </c>
      <c r="M698" s="178">
        <f>G698*(1+L698/100)</f>
        <v>0</v>
      </c>
      <c r="N698" s="178">
        <v>0</v>
      </c>
      <c r="O698" s="178">
        <f>ROUND(E698*N698,2)</f>
        <v>0</v>
      </c>
      <c r="P698" s="178">
        <v>0</v>
      </c>
      <c r="Q698" s="178">
        <f>ROUND(E698*P698,2)</f>
        <v>0</v>
      </c>
      <c r="R698" s="178"/>
      <c r="S698" s="178" t="s">
        <v>3733</v>
      </c>
      <c r="T698" s="179" t="s">
        <v>3733</v>
      </c>
      <c r="U698" s="161">
        <v>0</v>
      </c>
      <c r="V698" s="161">
        <f>ROUND(E698*U698,2)</f>
        <v>0</v>
      </c>
      <c r="W698" s="161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2978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1" x14ac:dyDescent="0.2">
      <c r="A699" s="159"/>
      <c r="B699" s="160"/>
      <c r="C699" s="190" t="s">
        <v>1753</v>
      </c>
      <c r="D699" s="162"/>
      <c r="E699" s="163">
        <v>580.6400000000001</v>
      </c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2980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1" x14ac:dyDescent="0.2">
      <c r="A700" s="173">
        <v>182</v>
      </c>
      <c r="B700" s="174" t="s">
        <v>1754</v>
      </c>
      <c r="C700" s="189" t="s">
        <v>1755</v>
      </c>
      <c r="D700" s="175" t="s">
        <v>2975</v>
      </c>
      <c r="E700" s="176">
        <v>1741.92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15</v>
      </c>
      <c r="M700" s="178">
        <f>G700*(1+L700/100)</f>
        <v>0</v>
      </c>
      <c r="N700" s="178">
        <v>0</v>
      </c>
      <c r="O700" s="178">
        <f>ROUND(E700*N700,2)</f>
        <v>0</v>
      </c>
      <c r="P700" s="178">
        <v>0</v>
      </c>
      <c r="Q700" s="178">
        <f>ROUND(E700*P700,2)</f>
        <v>0</v>
      </c>
      <c r="R700" s="178"/>
      <c r="S700" s="178" t="s">
        <v>3733</v>
      </c>
      <c r="T700" s="179" t="s">
        <v>3733</v>
      </c>
      <c r="U700" s="161">
        <v>0</v>
      </c>
      <c r="V700" s="161">
        <f>ROUND(E700*U700,2)</f>
        <v>0</v>
      </c>
      <c r="W700" s="161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2978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">
      <c r="A701" s="159"/>
      <c r="B701" s="160"/>
      <c r="C701" s="190" t="s">
        <v>1756</v>
      </c>
      <c r="D701" s="162"/>
      <c r="E701" s="163">
        <v>1741.92</v>
      </c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 t="s">
        <v>2980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 x14ac:dyDescent="0.2">
      <c r="A702" s="180">
        <v>183</v>
      </c>
      <c r="B702" s="181" t="s">
        <v>1757</v>
      </c>
      <c r="C702" s="191" t="s">
        <v>1758</v>
      </c>
      <c r="D702" s="182" t="s">
        <v>2975</v>
      </c>
      <c r="E702" s="183">
        <v>580.6400000000001</v>
      </c>
      <c r="F702" s="184"/>
      <c r="G702" s="185">
        <f>ROUND(E702*F702,2)</f>
        <v>0</v>
      </c>
      <c r="H702" s="184"/>
      <c r="I702" s="185">
        <f>ROUND(E702*H702,2)</f>
        <v>0</v>
      </c>
      <c r="J702" s="184"/>
      <c r="K702" s="185">
        <f>ROUND(E702*J702,2)</f>
        <v>0</v>
      </c>
      <c r="L702" s="185">
        <v>15</v>
      </c>
      <c r="M702" s="185">
        <f>G702*(1+L702/100)</f>
        <v>0</v>
      </c>
      <c r="N702" s="185">
        <v>0</v>
      </c>
      <c r="O702" s="185">
        <f>ROUND(E702*N702,2)</f>
        <v>0</v>
      </c>
      <c r="P702" s="185">
        <v>0</v>
      </c>
      <c r="Q702" s="185">
        <f>ROUND(E702*P702,2)</f>
        <v>0</v>
      </c>
      <c r="R702" s="185"/>
      <c r="S702" s="178" t="s">
        <v>3733</v>
      </c>
      <c r="T702" s="179" t="s">
        <v>3733</v>
      </c>
      <c r="U702" s="161">
        <v>0</v>
      </c>
      <c r="V702" s="161">
        <f>ROUND(E702*U702,2)</f>
        <v>0</v>
      </c>
      <c r="W702" s="161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 t="s">
        <v>2978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x14ac:dyDescent="0.2">
      <c r="A703" s="167" t="s">
        <v>2971</v>
      </c>
      <c r="B703" s="168" t="s">
        <v>2838</v>
      </c>
      <c r="C703" s="188" t="s">
        <v>2839</v>
      </c>
      <c r="D703" s="169"/>
      <c r="E703" s="170"/>
      <c r="F703" s="171"/>
      <c r="G703" s="171">
        <f>SUMIF(AG704:AG717,"&lt;&gt;NOR",G704:G717)</f>
        <v>0</v>
      </c>
      <c r="H703" s="171"/>
      <c r="I703" s="171">
        <f>SUM(I704:I717)</f>
        <v>0</v>
      </c>
      <c r="J703" s="171"/>
      <c r="K703" s="171">
        <f>SUM(K704:K717)</f>
        <v>0</v>
      </c>
      <c r="L703" s="171"/>
      <c r="M703" s="171">
        <f>SUM(M704:M717)</f>
        <v>0</v>
      </c>
      <c r="N703" s="171"/>
      <c r="O703" s="171">
        <f>SUM(O704:O717)</f>
        <v>0</v>
      </c>
      <c r="P703" s="171"/>
      <c r="Q703" s="171">
        <f>SUM(Q704:Q717)</f>
        <v>0</v>
      </c>
      <c r="R703" s="171"/>
      <c r="S703" s="171"/>
      <c r="T703" s="172"/>
      <c r="U703" s="166"/>
      <c r="V703" s="166">
        <f>SUM(V704:V717)</f>
        <v>0</v>
      </c>
      <c r="W703" s="166"/>
      <c r="AG703" t="s">
        <v>2972</v>
      </c>
    </row>
    <row r="704" spans="1:60" outlineLevel="1" x14ac:dyDescent="0.2">
      <c r="A704" s="173">
        <v>184</v>
      </c>
      <c r="B704" s="174" t="s">
        <v>1759</v>
      </c>
      <c r="C704" s="189" t="s">
        <v>1760</v>
      </c>
      <c r="D704" s="175" t="s">
        <v>2975</v>
      </c>
      <c r="E704" s="176">
        <v>176.4495</v>
      </c>
      <c r="F704" s="177"/>
      <c r="G704" s="178">
        <f>ROUND(E704*F704,2)</f>
        <v>0</v>
      </c>
      <c r="H704" s="177"/>
      <c r="I704" s="178">
        <f>ROUND(E704*H704,2)</f>
        <v>0</v>
      </c>
      <c r="J704" s="177"/>
      <c r="K704" s="178">
        <f>ROUND(E704*J704,2)</f>
        <v>0</v>
      </c>
      <c r="L704" s="178">
        <v>15</v>
      </c>
      <c r="M704" s="178">
        <f>G704*(1+L704/100)</f>
        <v>0</v>
      </c>
      <c r="N704" s="178">
        <v>0</v>
      </c>
      <c r="O704" s="178">
        <f>ROUND(E704*N704,2)</f>
        <v>0</v>
      </c>
      <c r="P704" s="178">
        <v>0</v>
      </c>
      <c r="Q704" s="178">
        <f>ROUND(E704*P704,2)</f>
        <v>0</v>
      </c>
      <c r="R704" s="178"/>
      <c r="S704" s="178" t="s">
        <v>3733</v>
      </c>
      <c r="T704" s="179" t="s">
        <v>3733</v>
      </c>
      <c r="U704" s="161">
        <v>0</v>
      </c>
      <c r="V704" s="161">
        <f>ROUND(E704*U704,2)</f>
        <v>0</v>
      </c>
      <c r="W704" s="161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2978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">
      <c r="A705" s="159"/>
      <c r="B705" s="160"/>
      <c r="C705" s="190" t="s">
        <v>1761</v>
      </c>
      <c r="D705" s="162"/>
      <c r="E705" s="163">
        <v>10.41</v>
      </c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2980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 x14ac:dyDescent="0.2">
      <c r="A706" s="159"/>
      <c r="B706" s="160"/>
      <c r="C706" s="190" t="s">
        <v>1762</v>
      </c>
      <c r="D706" s="162"/>
      <c r="E706" s="163">
        <v>43.400000000000006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2980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1" x14ac:dyDescent="0.2">
      <c r="A707" s="159"/>
      <c r="B707" s="160"/>
      <c r="C707" s="190" t="s">
        <v>1763</v>
      </c>
      <c r="D707" s="162"/>
      <c r="E707" s="163">
        <v>74.98</v>
      </c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2980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1" x14ac:dyDescent="0.2">
      <c r="A708" s="159"/>
      <c r="B708" s="160"/>
      <c r="C708" s="190" t="s">
        <v>1764</v>
      </c>
      <c r="D708" s="162"/>
      <c r="E708" s="163">
        <v>47.650000000000006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2980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1" x14ac:dyDescent="0.2">
      <c r="A709" s="173">
        <v>185</v>
      </c>
      <c r="B709" s="174" t="s">
        <v>1765</v>
      </c>
      <c r="C709" s="189" t="s">
        <v>1766</v>
      </c>
      <c r="D709" s="175" t="s">
        <v>2975</v>
      </c>
      <c r="E709" s="176">
        <v>21.110000000000003</v>
      </c>
      <c r="F709" s="177"/>
      <c r="G709" s="178">
        <f>ROUND(E709*F709,2)</f>
        <v>0</v>
      </c>
      <c r="H709" s="177"/>
      <c r="I709" s="178">
        <f>ROUND(E709*H709,2)</f>
        <v>0</v>
      </c>
      <c r="J709" s="177"/>
      <c r="K709" s="178">
        <f>ROUND(E709*J709,2)</f>
        <v>0</v>
      </c>
      <c r="L709" s="178">
        <v>15</v>
      </c>
      <c r="M709" s="178">
        <f>G709*(1+L709/100)</f>
        <v>0</v>
      </c>
      <c r="N709" s="178">
        <v>0</v>
      </c>
      <c r="O709" s="178">
        <f>ROUND(E709*N709,2)</f>
        <v>0</v>
      </c>
      <c r="P709" s="178">
        <v>0</v>
      </c>
      <c r="Q709" s="178">
        <f>ROUND(E709*P709,2)</f>
        <v>0</v>
      </c>
      <c r="R709" s="178"/>
      <c r="S709" s="178" t="s">
        <v>3733</v>
      </c>
      <c r="T709" s="179" t="s">
        <v>3733</v>
      </c>
      <c r="U709" s="161">
        <v>0</v>
      </c>
      <c r="V709" s="161">
        <f>ROUND(E709*U709,2)</f>
        <v>0</v>
      </c>
      <c r="W709" s="161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2978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">
      <c r="A710" s="159"/>
      <c r="B710" s="160"/>
      <c r="C710" s="190" t="s">
        <v>1767</v>
      </c>
      <c r="D710" s="162"/>
      <c r="E710" s="163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2980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">
      <c r="A711" s="159"/>
      <c r="B711" s="160"/>
      <c r="C711" s="190" t="s">
        <v>1768</v>
      </c>
      <c r="D711" s="162"/>
      <c r="E711" s="163">
        <v>11.14</v>
      </c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2980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">
      <c r="A712" s="159"/>
      <c r="B712" s="160"/>
      <c r="C712" s="190" t="s">
        <v>1769</v>
      </c>
      <c r="D712" s="162"/>
      <c r="E712" s="163">
        <v>7</v>
      </c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2980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">
      <c r="A713" s="159"/>
      <c r="B713" s="160"/>
      <c r="C713" s="190" t="s">
        <v>1770</v>
      </c>
      <c r="D713" s="162"/>
      <c r="E713" s="163">
        <v>2.9800000000000004</v>
      </c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2980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">
      <c r="A714" s="173">
        <v>186</v>
      </c>
      <c r="B714" s="174" t="s">
        <v>1771</v>
      </c>
      <c r="C714" s="189" t="s">
        <v>1772</v>
      </c>
      <c r="D714" s="175" t="s">
        <v>2975</v>
      </c>
      <c r="E714" s="176">
        <v>562.5200000000001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15</v>
      </c>
      <c r="M714" s="178">
        <f>G714*(1+L714/100)</f>
        <v>0</v>
      </c>
      <c r="N714" s="178">
        <v>0</v>
      </c>
      <c r="O714" s="178">
        <f>ROUND(E714*N714,2)</f>
        <v>0</v>
      </c>
      <c r="P714" s="178">
        <v>0</v>
      </c>
      <c r="Q714" s="178">
        <f>ROUND(E714*P714,2)</f>
        <v>0</v>
      </c>
      <c r="R714" s="178"/>
      <c r="S714" s="178" t="s">
        <v>3733</v>
      </c>
      <c r="T714" s="179" t="s">
        <v>3733</v>
      </c>
      <c r="U714" s="161">
        <v>0</v>
      </c>
      <c r="V714" s="161">
        <f>ROUND(E714*U714,2)</f>
        <v>0</v>
      </c>
      <c r="W714" s="161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2978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">
      <c r="A715" s="159"/>
      <c r="B715" s="160"/>
      <c r="C715" s="190" t="s">
        <v>1773</v>
      </c>
      <c r="D715" s="162"/>
      <c r="E715" s="163">
        <v>242.76000000000002</v>
      </c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2980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 x14ac:dyDescent="0.2">
      <c r="A716" s="159"/>
      <c r="B716" s="160"/>
      <c r="C716" s="190" t="s">
        <v>1774</v>
      </c>
      <c r="D716" s="162"/>
      <c r="E716" s="163">
        <v>196</v>
      </c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2980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">
      <c r="A717" s="159"/>
      <c r="B717" s="160"/>
      <c r="C717" s="190" t="s">
        <v>1775</v>
      </c>
      <c r="D717" s="162"/>
      <c r="E717" s="163">
        <v>123.76</v>
      </c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 t="s">
        <v>2980</v>
      </c>
      <c r="AH717" s="152">
        <v>0</v>
      </c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x14ac:dyDescent="0.2">
      <c r="A718" s="167" t="s">
        <v>2971</v>
      </c>
      <c r="B718" s="168" t="s">
        <v>2842</v>
      </c>
      <c r="C718" s="188" t="s">
        <v>2843</v>
      </c>
      <c r="D718" s="169"/>
      <c r="E718" s="170"/>
      <c r="F718" s="171"/>
      <c r="G718" s="171">
        <f>SUMIF(AG719:AG862,"&lt;&gt;NOR",G719:G862)</f>
        <v>0</v>
      </c>
      <c r="H718" s="171"/>
      <c r="I718" s="171">
        <f>SUM(I719:I862)</f>
        <v>0</v>
      </c>
      <c r="J718" s="171"/>
      <c r="K718" s="171">
        <f>SUM(K719:K862)</f>
        <v>0</v>
      </c>
      <c r="L718" s="171"/>
      <c r="M718" s="171">
        <f>SUM(M719:M862)</f>
        <v>0</v>
      </c>
      <c r="N718" s="171"/>
      <c r="O718" s="171">
        <f>SUM(O719:O862)</f>
        <v>0</v>
      </c>
      <c r="P718" s="171"/>
      <c r="Q718" s="171">
        <f>SUM(Q719:Q862)</f>
        <v>0</v>
      </c>
      <c r="R718" s="171"/>
      <c r="S718" s="171"/>
      <c r="T718" s="172"/>
      <c r="U718" s="166"/>
      <c r="V718" s="166">
        <f>SUM(V719:V862)</f>
        <v>0</v>
      </c>
      <c r="W718" s="166"/>
      <c r="AG718" t="s">
        <v>2972</v>
      </c>
    </row>
    <row r="719" spans="1:60" outlineLevel="1" x14ac:dyDescent="0.2">
      <c r="A719" s="173">
        <v>187</v>
      </c>
      <c r="B719" s="174" t="s">
        <v>1776</v>
      </c>
      <c r="C719" s="189" t="s">
        <v>1777</v>
      </c>
      <c r="D719" s="175" t="s">
        <v>2975</v>
      </c>
      <c r="E719" s="176">
        <v>5.61</v>
      </c>
      <c r="F719" s="177"/>
      <c r="G719" s="178">
        <f>ROUND(E719*F719,2)</f>
        <v>0</v>
      </c>
      <c r="H719" s="177"/>
      <c r="I719" s="178">
        <f>ROUND(E719*H719,2)</f>
        <v>0</v>
      </c>
      <c r="J719" s="177"/>
      <c r="K719" s="178">
        <f>ROUND(E719*J719,2)</f>
        <v>0</v>
      </c>
      <c r="L719" s="178">
        <v>15</v>
      </c>
      <c r="M719" s="178">
        <f>G719*(1+L719/100)</f>
        <v>0</v>
      </c>
      <c r="N719" s="178">
        <v>0</v>
      </c>
      <c r="O719" s="178">
        <f>ROUND(E719*N719,2)</f>
        <v>0</v>
      </c>
      <c r="P719" s="178">
        <v>0</v>
      </c>
      <c r="Q719" s="178">
        <f>ROUND(E719*P719,2)</f>
        <v>0</v>
      </c>
      <c r="R719" s="178"/>
      <c r="S719" s="178" t="s">
        <v>3733</v>
      </c>
      <c r="T719" s="179" t="s">
        <v>3733</v>
      </c>
      <c r="U719" s="161">
        <v>0</v>
      </c>
      <c r="V719" s="161">
        <f>ROUND(E719*U719,2)</f>
        <v>0</v>
      </c>
      <c r="W719" s="161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 t="s">
        <v>2978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outlineLevel="1" x14ac:dyDescent="0.2">
      <c r="A720" s="159"/>
      <c r="B720" s="160"/>
      <c r="C720" s="190" t="s">
        <v>1778</v>
      </c>
      <c r="D720" s="162"/>
      <c r="E720" s="163">
        <v>5.61</v>
      </c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 t="s">
        <v>2980</v>
      </c>
      <c r="AH720" s="152">
        <v>0</v>
      </c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outlineLevel="1" x14ac:dyDescent="0.2">
      <c r="A721" s="173">
        <v>188</v>
      </c>
      <c r="B721" s="174" t="s">
        <v>1779</v>
      </c>
      <c r="C721" s="189" t="s">
        <v>1780</v>
      </c>
      <c r="D721" s="175" t="s">
        <v>2975</v>
      </c>
      <c r="E721" s="176">
        <v>157.85000000000002</v>
      </c>
      <c r="F721" s="177"/>
      <c r="G721" s="178">
        <f>ROUND(E721*F721,2)</f>
        <v>0</v>
      </c>
      <c r="H721" s="177"/>
      <c r="I721" s="178">
        <f>ROUND(E721*H721,2)</f>
        <v>0</v>
      </c>
      <c r="J721" s="177"/>
      <c r="K721" s="178">
        <f>ROUND(E721*J721,2)</f>
        <v>0</v>
      </c>
      <c r="L721" s="178">
        <v>15</v>
      </c>
      <c r="M721" s="178">
        <f>G721*(1+L721/100)</f>
        <v>0</v>
      </c>
      <c r="N721" s="178">
        <v>0</v>
      </c>
      <c r="O721" s="178">
        <f>ROUND(E721*N721,2)</f>
        <v>0</v>
      </c>
      <c r="P721" s="178">
        <v>0</v>
      </c>
      <c r="Q721" s="178">
        <f>ROUND(E721*P721,2)</f>
        <v>0</v>
      </c>
      <c r="R721" s="178"/>
      <c r="S721" s="178" t="s">
        <v>3733</v>
      </c>
      <c r="T721" s="179" t="s">
        <v>3733</v>
      </c>
      <c r="U721" s="161">
        <v>0</v>
      </c>
      <c r="V721" s="161">
        <f>ROUND(E721*U721,2)</f>
        <v>0</v>
      </c>
      <c r="W721" s="161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 t="s">
        <v>2978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">
      <c r="A722" s="159"/>
      <c r="B722" s="160"/>
      <c r="C722" s="190" t="s">
        <v>1781</v>
      </c>
      <c r="D722" s="162"/>
      <c r="E722" s="163">
        <v>157.85000000000002</v>
      </c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 t="s">
        <v>2980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 x14ac:dyDescent="0.2">
      <c r="A723" s="173">
        <v>189</v>
      </c>
      <c r="B723" s="174" t="s">
        <v>1782</v>
      </c>
      <c r="C723" s="189" t="s">
        <v>1783</v>
      </c>
      <c r="D723" s="175" t="s">
        <v>2975</v>
      </c>
      <c r="E723" s="176">
        <v>36.660000000000004</v>
      </c>
      <c r="F723" s="177"/>
      <c r="G723" s="178">
        <f>ROUND(E723*F723,2)</f>
        <v>0</v>
      </c>
      <c r="H723" s="177"/>
      <c r="I723" s="178">
        <f>ROUND(E723*H723,2)</f>
        <v>0</v>
      </c>
      <c r="J723" s="177"/>
      <c r="K723" s="178">
        <f>ROUND(E723*J723,2)</f>
        <v>0</v>
      </c>
      <c r="L723" s="178">
        <v>15</v>
      </c>
      <c r="M723" s="178">
        <f>G723*(1+L723/100)</f>
        <v>0</v>
      </c>
      <c r="N723" s="178">
        <v>0</v>
      </c>
      <c r="O723" s="178">
        <f>ROUND(E723*N723,2)</f>
        <v>0</v>
      </c>
      <c r="P723" s="178">
        <v>0</v>
      </c>
      <c r="Q723" s="178">
        <f>ROUND(E723*P723,2)</f>
        <v>0</v>
      </c>
      <c r="R723" s="178"/>
      <c r="S723" s="178" t="s">
        <v>3733</v>
      </c>
      <c r="T723" s="179" t="s">
        <v>3733</v>
      </c>
      <c r="U723" s="161">
        <v>0</v>
      </c>
      <c r="V723" s="161">
        <f>ROUND(E723*U723,2)</f>
        <v>0</v>
      </c>
      <c r="W723" s="161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 t="s">
        <v>2978</v>
      </c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1" x14ac:dyDescent="0.2">
      <c r="A724" s="159"/>
      <c r="B724" s="160"/>
      <c r="C724" s="190" t="s">
        <v>1784</v>
      </c>
      <c r="D724" s="162"/>
      <c r="E724" s="163">
        <v>36.660000000000004</v>
      </c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 t="s">
        <v>2980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outlineLevel="1" x14ac:dyDescent="0.2">
      <c r="A725" s="173">
        <v>190</v>
      </c>
      <c r="B725" s="174" t="s">
        <v>1785</v>
      </c>
      <c r="C725" s="189" t="s">
        <v>1786</v>
      </c>
      <c r="D725" s="175" t="s">
        <v>2975</v>
      </c>
      <c r="E725" s="176">
        <v>36.660000000000004</v>
      </c>
      <c r="F725" s="177"/>
      <c r="G725" s="178">
        <f>ROUND(E725*F725,2)</f>
        <v>0</v>
      </c>
      <c r="H725" s="177"/>
      <c r="I725" s="178">
        <f>ROUND(E725*H725,2)</f>
        <v>0</v>
      </c>
      <c r="J725" s="177"/>
      <c r="K725" s="178">
        <f>ROUND(E725*J725,2)</f>
        <v>0</v>
      </c>
      <c r="L725" s="178">
        <v>15</v>
      </c>
      <c r="M725" s="178">
        <f>G725*(1+L725/100)</f>
        <v>0</v>
      </c>
      <c r="N725" s="178">
        <v>0</v>
      </c>
      <c r="O725" s="178">
        <f>ROUND(E725*N725,2)</f>
        <v>0</v>
      </c>
      <c r="P725" s="178">
        <v>0</v>
      </c>
      <c r="Q725" s="178">
        <f>ROUND(E725*P725,2)</f>
        <v>0</v>
      </c>
      <c r="R725" s="178"/>
      <c r="S725" s="178" t="s">
        <v>3733</v>
      </c>
      <c r="T725" s="179" t="s">
        <v>3733</v>
      </c>
      <c r="U725" s="161">
        <v>0</v>
      </c>
      <c r="V725" s="161">
        <f>ROUND(E725*U725,2)</f>
        <v>0</v>
      </c>
      <c r="W725" s="161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 t="s">
        <v>2978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">
      <c r="A726" s="159"/>
      <c r="B726" s="160"/>
      <c r="C726" s="190" t="s">
        <v>1784</v>
      </c>
      <c r="D726" s="162"/>
      <c r="E726" s="163">
        <v>36.660000000000004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 t="s">
        <v>2980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">
      <c r="A727" s="173">
        <v>191</v>
      </c>
      <c r="B727" s="174" t="s">
        <v>1787</v>
      </c>
      <c r="C727" s="189" t="s">
        <v>1788</v>
      </c>
      <c r="D727" s="175" t="s">
        <v>2975</v>
      </c>
      <c r="E727" s="176">
        <v>36.660000000000004</v>
      </c>
      <c r="F727" s="177"/>
      <c r="G727" s="178">
        <f>ROUND(E727*F727,2)</f>
        <v>0</v>
      </c>
      <c r="H727" s="177"/>
      <c r="I727" s="178">
        <f>ROUND(E727*H727,2)</f>
        <v>0</v>
      </c>
      <c r="J727" s="177"/>
      <c r="K727" s="178">
        <f>ROUND(E727*J727,2)</f>
        <v>0</v>
      </c>
      <c r="L727" s="178">
        <v>15</v>
      </c>
      <c r="M727" s="178">
        <f>G727*(1+L727/100)</f>
        <v>0</v>
      </c>
      <c r="N727" s="178">
        <v>0</v>
      </c>
      <c r="O727" s="178">
        <f>ROUND(E727*N727,2)</f>
        <v>0</v>
      </c>
      <c r="P727" s="178">
        <v>0</v>
      </c>
      <c r="Q727" s="178">
        <f>ROUND(E727*P727,2)</f>
        <v>0</v>
      </c>
      <c r="R727" s="178"/>
      <c r="S727" s="178" t="s">
        <v>3733</v>
      </c>
      <c r="T727" s="179" t="s">
        <v>3733</v>
      </c>
      <c r="U727" s="161">
        <v>0</v>
      </c>
      <c r="V727" s="161">
        <f>ROUND(E727*U727,2)</f>
        <v>0</v>
      </c>
      <c r="W727" s="161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 t="s">
        <v>2978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">
      <c r="A728" s="159"/>
      <c r="B728" s="160"/>
      <c r="C728" s="190" t="s">
        <v>1784</v>
      </c>
      <c r="D728" s="162"/>
      <c r="E728" s="163">
        <v>36.660000000000004</v>
      </c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 t="s">
        <v>2980</v>
      </c>
      <c r="AH728" s="152">
        <v>0</v>
      </c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3">
        <v>192</v>
      </c>
      <c r="B729" s="174" t="s">
        <v>1789</v>
      </c>
      <c r="C729" s="189" t="s">
        <v>1790</v>
      </c>
      <c r="D729" s="175" t="s">
        <v>2975</v>
      </c>
      <c r="E729" s="176">
        <v>36.660000000000004</v>
      </c>
      <c r="F729" s="177"/>
      <c r="G729" s="178">
        <f>ROUND(E729*F729,2)</f>
        <v>0</v>
      </c>
      <c r="H729" s="177"/>
      <c r="I729" s="178">
        <f>ROUND(E729*H729,2)</f>
        <v>0</v>
      </c>
      <c r="J729" s="177"/>
      <c r="K729" s="178">
        <f>ROUND(E729*J729,2)</f>
        <v>0</v>
      </c>
      <c r="L729" s="178">
        <v>15</v>
      </c>
      <c r="M729" s="178">
        <f>G729*(1+L729/100)</f>
        <v>0</v>
      </c>
      <c r="N729" s="178">
        <v>0</v>
      </c>
      <c r="O729" s="178">
        <f>ROUND(E729*N729,2)</f>
        <v>0</v>
      </c>
      <c r="P729" s="178">
        <v>0</v>
      </c>
      <c r="Q729" s="178">
        <f>ROUND(E729*P729,2)</f>
        <v>0</v>
      </c>
      <c r="R729" s="178"/>
      <c r="S729" s="178" t="s">
        <v>3733</v>
      </c>
      <c r="T729" s="179" t="s">
        <v>3733</v>
      </c>
      <c r="U729" s="161">
        <v>0</v>
      </c>
      <c r="V729" s="161">
        <f>ROUND(E729*U729,2)</f>
        <v>0</v>
      </c>
      <c r="W729" s="161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 t="s">
        <v>2978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">
      <c r="A730" s="159"/>
      <c r="B730" s="160"/>
      <c r="C730" s="190" t="s">
        <v>1784</v>
      </c>
      <c r="D730" s="162"/>
      <c r="E730" s="163">
        <v>36.660000000000004</v>
      </c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 t="s">
        <v>2980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">
      <c r="A731" s="173">
        <v>193</v>
      </c>
      <c r="B731" s="174" t="s">
        <v>1791</v>
      </c>
      <c r="C731" s="189" t="s">
        <v>1792</v>
      </c>
      <c r="D731" s="175" t="s">
        <v>2975</v>
      </c>
      <c r="E731" s="176">
        <v>163.46</v>
      </c>
      <c r="F731" s="177"/>
      <c r="G731" s="178">
        <f>ROUND(E731*F731,2)</f>
        <v>0</v>
      </c>
      <c r="H731" s="177"/>
      <c r="I731" s="178">
        <f>ROUND(E731*H731,2)</f>
        <v>0</v>
      </c>
      <c r="J731" s="177"/>
      <c r="K731" s="178">
        <f>ROUND(E731*J731,2)</f>
        <v>0</v>
      </c>
      <c r="L731" s="178">
        <v>15</v>
      </c>
      <c r="M731" s="178">
        <f>G731*(1+L731/100)</f>
        <v>0</v>
      </c>
      <c r="N731" s="178">
        <v>0</v>
      </c>
      <c r="O731" s="178">
        <f>ROUND(E731*N731,2)</f>
        <v>0</v>
      </c>
      <c r="P731" s="178">
        <v>0</v>
      </c>
      <c r="Q731" s="178">
        <f>ROUND(E731*P731,2)</f>
        <v>0</v>
      </c>
      <c r="R731" s="178"/>
      <c r="S731" s="178" t="s">
        <v>3733</v>
      </c>
      <c r="T731" s="179" t="s">
        <v>3733</v>
      </c>
      <c r="U731" s="161">
        <v>0</v>
      </c>
      <c r="V731" s="161">
        <f>ROUND(E731*U731,2)</f>
        <v>0</v>
      </c>
      <c r="W731" s="161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 t="s">
        <v>2978</v>
      </c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">
      <c r="A732" s="159"/>
      <c r="B732" s="160"/>
      <c r="C732" s="190" t="s">
        <v>1778</v>
      </c>
      <c r="D732" s="162"/>
      <c r="E732" s="163">
        <v>5.61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 t="s">
        <v>2980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">
      <c r="A733" s="159"/>
      <c r="B733" s="160"/>
      <c r="C733" s="190" t="s">
        <v>1781</v>
      </c>
      <c r="D733" s="162"/>
      <c r="E733" s="163">
        <v>157.85000000000002</v>
      </c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 t="s">
        <v>2980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">
      <c r="A734" s="173">
        <v>194</v>
      </c>
      <c r="B734" s="174" t="s">
        <v>1793</v>
      </c>
      <c r="C734" s="189" t="s">
        <v>1794</v>
      </c>
      <c r="D734" s="175" t="s">
        <v>3069</v>
      </c>
      <c r="E734" s="176">
        <v>5.7</v>
      </c>
      <c r="F734" s="177"/>
      <c r="G734" s="178">
        <f>ROUND(E734*F734,2)</f>
        <v>0</v>
      </c>
      <c r="H734" s="177"/>
      <c r="I734" s="178">
        <f>ROUND(E734*H734,2)</f>
        <v>0</v>
      </c>
      <c r="J734" s="177"/>
      <c r="K734" s="178">
        <f>ROUND(E734*J734,2)</f>
        <v>0</v>
      </c>
      <c r="L734" s="178">
        <v>15</v>
      </c>
      <c r="M734" s="178">
        <f>G734*(1+L734/100)</f>
        <v>0</v>
      </c>
      <c r="N734" s="178">
        <v>0</v>
      </c>
      <c r="O734" s="178">
        <f>ROUND(E734*N734,2)</f>
        <v>0</v>
      </c>
      <c r="P734" s="178">
        <v>0</v>
      </c>
      <c r="Q734" s="178">
        <f>ROUND(E734*P734,2)</f>
        <v>0</v>
      </c>
      <c r="R734" s="178"/>
      <c r="S734" s="178" t="s">
        <v>3733</v>
      </c>
      <c r="T734" s="179" t="s">
        <v>3733</v>
      </c>
      <c r="U734" s="161">
        <v>0</v>
      </c>
      <c r="V734" s="161">
        <f>ROUND(E734*U734,2)</f>
        <v>0</v>
      </c>
      <c r="W734" s="161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 t="s">
        <v>2978</v>
      </c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">
      <c r="A735" s="159"/>
      <c r="B735" s="160"/>
      <c r="C735" s="190" t="s">
        <v>1795</v>
      </c>
      <c r="D735" s="162"/>
      <c r="E735" s="163">
        <v>5.7</v>
      </c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 t="s">
        <v>2980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">
      <c r="A736" s="173">
        <v>195</v>
      </c>
      <c r="B736" s="174" t="s">
        <v>1796</v>
      </c>
      <c r="C736" s="189" t="s">
        <v>1797</v>
      </c>
      <c r="D736" s="175" t="s">
        <v>2983</v>
      </c>
      <c r="E736" s="176">
        <v>14.994200000000001</v>
      </c>
      <c r="F736" s="177"/>
      <c r="G736" s="178">
        <f>ROUND(E736*F736,2)</f>
        <v>0</v>
      </c>
      <c r="H736" s="177"/>
      <c r="I736" s="178">
        <f>ROUND(E736*H736,2)</f>
        <v>0</v>
      </c>
      <c r="J736" s="177"/>
      <c r="K736" s="178">
        <f>ROUND(E736*J736,2)</f>
        <v>0</v>
      </c>
      <c r="L736" s="178">
        <v>15</v>
      </c>
      <c r="M736" s="178">
        <f>G736*(1+L736/100)</f>
        <v>0</v>
      </c>
      <c r="N736" s="178">
        <v>0</v>
      </c>
      <c r="O736" s="178">
        <f>ROUND(E736*N736,2)</f>
        <v>0</v>
      </c>
      <c r="P736" s="178">
        <v>0</v>
      </c>
      <c r="Q736" s="178">
        <f>ROUND(E736*P736,2)</f>
        <v>0</v>
      </c>
      <c r="R736" s="178"/>
      <c r="S736" s="178" t="s">
        <v>3733</v>
      </c>
      <c r="T736" s="179" t="s">
        <v>3733</v>
      </c>
      <c r="U736" s="161">
        <v>0</v>
      </c>
      <c r="V736" s="161">
        <f>ROUND(E736*U736,2)</f>
        <v>0</v>
      </c>
      <c r="W736" s="161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 t="s">
        <v>2978</v>
      </c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59"/>
      <c r="B737" s="160"/>
      <c r="C737" s="190" t="s">
        <v>1798</v>
      </c>
      <c r="D737" s="162"/>
      <c r="E737" s="163">
        <v>3.66</v>
      </c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 t="s">
        <v>2980</v>
      </c>
      <c r="AH737" s="152">
        <v>0</v>
      </c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59"/>
      <c r="B738" s="160"/>
      <c r="C738" s="190" t="s">
        <v>1799</v>
      </c>
      <c r="D738" s="162"/>
      <c r="E738" s="163">
        <v>3.8200000000000003</v>
      </c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2980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">
      <c r="A739" s="159"/>
      <c r="B739" s="160"/>
      <c r="C739" s="190" t="s">
        <v>1800</v>
      </c>
      <c r="D739" s="162"/>
      <c r="E739" s="163">
        <v>6.5</v>
      </c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2980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">
      <c r="A740" s="159"/>
      <c r="B740" s="160"/>
      <c r="C740" s="190" t="s">
        <v>1801</v>
      </c>
      <c r="D740" s="162"/>
      <c r="E740" s="163">
        <v>0.6100000000000001</v>
      </c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 t="s">
        <v>2980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">
      <c r="A741" s="159"/>
      <c r="B741" s="160"/>
      <c r="C741" s="190" t="s">
        <v>1802</v>
      </c>
      <c r="D741" s="162"/>
      <c r="E741" s="163">
        <v>0.4</v>
      </c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 t="s">
        <v>2980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">
      <c r="A742" s="173">
        <v>196</v>
      </c>
      <c r="B742" s="174" t="s">
        <v>1803</v>
      </c>
      <c r="C742" s="189" t="s">
        <v>1804</v>
      </c>
      <c r="D742" s="175" t="s">
        <v>2975</v>
      </c>
      <c r="E742" s="176">
        <v>6.36</v>
      </c>
      <c r="F742" s="177"/>
      <c r="G742" s="178">
        <f>ROUND(E742*F742,2)</f>
        <v>0</v>
      </c>
      <c r="H742" s="177"/>
      <c r="I742" s="178">
        <f>ROUND(E742*H742,2)</f>
        <v>0</v>
      </c>
      <c r="J742" s="177"/>
      <c r="K742" s="178">
        <f>ROUND(E742*J742,2)</f>
        <v>0</v>
      </c>
      <c r="L742" s="178">
        <v>15</v>
      </c>
      <c r="M742" s="178">
        <f>G742*(1+L742/100)</f>
        <v>0</v>
      </c>
      <c r="N742" s="178">
        <v>0</v>
      </c>
      <c r="O742" s="178">
        <f>ROUND(E742*N742,2)</f>
        <v>0</v>
      </c>
      <c r="P742" s="178">
        <v>0</v>
      </c>
      <c r="Q742" s="178">
        <f>ROUND(E742*P742,2)</f>
        <v>0</v>
      </c>
      <c r="R742" s="178"/>
      <c r="S742" s="178" t="s">
        <v>3733</v>
      </c>
      <c r="T742" s="179" t="s">
        <v>3733</v>
      </c>
      <c r="U742" s="161">
        <v>0</v>
      </c>
      <c r="V742" s="161">
        <f>ROUND(E742*U742,2)</f>
        <v>0</v>
      </c>
      <c r="W742" s="161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 t="s">
        <v>2978</v>
      </c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">
      <c r="A743" s="159"/>
      <c r="B743" s="160"/>
      <c r="C743" s="190" t="s">
        <v>1805</v>
      </c>
      <c r="D743" s="162"/>
      <c r="E743" s="163">
        <v>6.36</v>
      </c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 t="s">
        <v>2980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">
      <c r="A744" s="173">
        <v>197</v>
      </c>
      <c r="B744" s="174" t="s">
        <v>1806</v>
      </c>
      <c r="C744" s="189" t="s">
        <v>1807</v>
      </c>
      <c r="D744" s="175" t="s">
        <v>2983</v>
      </c>
      <c r="E744" s="176">
        <v>69.679100000000005</v>
      </c>
      <c r="F744" s="177"/>
      <c r="G744" s="178">
        <f>ROUND(E744*F744,2)</f>
        <v>0</v>
      </c>
      <c r="H744" s="177"/>
      <c r="I744" s="178">
        <f>ROUND(E744*H744,2)</f>
        <v>0</v>
      </c>
      <c r="J744" s="177"/>
      <c r="K744" s="178">
        <f>ROUND(E744*J744,2)</f>
        <v>0</v>
      </c>
      <c r="L744" s="178">
        <v>15</v>
      </c>
      <c r="M744" s="178">
        <f>G744*(1+L744/100)</f>
        <v>0</v>
      </c>
      <c r="N744" s="178">
        <v>0</v>
      </c>
      <c r="O744" s="178">
        <f>ROUND(E744*N744,2)</f>
        <v>0</v>
      </c>
      <c r="P744" s="178">
        <v>0</v>
      </c>
      <c r="Q744" s="178">
        <f>ROUND(E744*P744,2)</f>
        <v>0</v>
      </c>
      <c r="R744" s="178"/>
      <c r="S744" s="178" t="s">
        <v>3733</v>
      </c>
      <c r="T744" s="179" t="s">
        <v>3733</v>
      </c>
      <c r="U744" s="161">
        <v>0</v>
      </c>
      <c r="V744" s="161">
        <f>ROUND(E744*U744,2)</f>
        <v>0</v>
      </c>
      <c r="W744" s="161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 t="s">
        <v>2978</v>
      </c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59"/>
      <c r="B745" s="160"/>
      <c r="C745" s="190" t="s">
        <v>1808</v>
      </c>
      <c r="D745" s="162"/>
      <c r="E745" s="163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2980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">
      <c r="A746" s="159"/>
      <c r="B746" s="160"/>
      <c r="C746" s="190" t="s">
        <v>1809</v>
      </c>
      <c r="D746" s="162"/>
      <c r="E746" s="163">
        <v>3.45</v>
      </c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 t="s">
        <v>2980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">
      <c r="A747" s="159"/>
      <c r="B747" s="160"/>
      <c r="C747" s="190" t="s">
        <v>1810</v>
      </c>
      <c r="D747" s="162"/>
      <c r="E747" s="163">
        <v>10.360000000000001</v>
      </c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 t="s">
        <v>2980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">
      <c r="A748" s="159"/>
      <c r="B748" s="160"/>
      <c r="C748" s="190" t="s">
        <v>1811</v>
      </c>
      <c r="D748" s="162"/>
      <c r="E748" s="163">
        <v>8.8000000000000007</v>
      </c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 t="s">
        <v>2980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59"/>
      <c r="B749" s="160"/>
      <c r="C749" s="190" t="s">
        <v>1812</v>
      </c>
      <c r="D749" s="162"/>
      <c r="E749" s="163">
        <v>12.23</v>
      </c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 t="s">
        <v>2980</v>
      </c>
      <c r="AH749" s="152">
        <v>0</v>
      </c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">
      <c r="A750" s="159"/>
      <c r="B750" s="160"/>
      <c r="C750" s="190" t="s">
        <v>1813</v>
      </c>
      <c r="D750" s="162"/>
      <c r="E750" s="163">
        <v>16.73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2980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">
      <c r="A751" s="159"/>
      <c r="B751" s="160"/>
      <c r="C751" s="190" t="s">
        <v>1814</v>
      </c>
      <c r="D751" s="162"/>
      <c r="E751" s="163">
        <v>2.3400000000000003</v>
      </c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 t="s">
        <v>2980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">
      <c r="A752" s="159"/>
      <c r="B752" s="160"/>
      <c r="C752" s="190" t="s">
        <v>1815</v>
      </c>
      <c r="D752" s="162"/>
      <c r="E752" s="163">
        <v>2.74</v>
      </c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 t="s">
        <v>2980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/>
      <c r="B753" s="160"/>
      <c r="C753" s="190" t="s">
        <v>1816</v>
      </c>
      <c r="D753" s="162"/>
      <c r="E753" s="163">
        <v>2.5500000000000003</v>
      </c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 t="s">
        <v>2980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">
      <c r="A754" s="159"/>
      <c r="B754" s="160"/>
      <c r="C754" s="190" t="s">
        <v>1817</v>
      </c>
      <c r="D754" s="162"/>
      <c r="E754" s="163">
        <v>10.48</v>
      </c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 t="s">
        <v>2980</v>
      </c>
      <c r="AH754" s="152">
        <v>0</v>
      </c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outlineLevel="1" x14ac:dyDescent="0.2">
      <c r="A755" s="173">
        <v>198</v>
      </c>
      <c r="B755" s="174" t="s">
        <v>1818</v>
      </c>
      <c r="C755" s="189" t="s">
        <v>1819</v>
      </c>
      <c r="D755" s="175" t="s">
        <v>2983</v>
      </c>
      <c r="E755" s="176">
        <v>0.78100000000000003</v>
      </c>
      <c r="F755" s="177"/>
      <c r="G755" s="178">
        <f>ROUND(E755*F755,2)</f>
        <v>0</v>
      </c>
      <c r="H755" s="177"/>
      <c r="I755" s="178">
        <f>ROUND(E755*H755,2)</f>
        <v>0</v>
      </c>
      <c r="J755" s="177"/>
      <c r="K755" s="178">
        <f>ROUND(E755*J755,2)</f>
        <v>0</v>
      </c>
      <c r="L755" s="178">
        <v>15</v>
      </c>
      <c r="M755" s="178">
        <f>G755*(1+L755/100)</f>
        <v>0</v>
      </c>
      <c r="N755" s="178">
        <v>0</v>
      </c>
      <c r="O755" s="178">
        <f>ROUND(E755*N755,2)</f>
        <v>0</v>
      </c>
      <c r="P755" s="178">
        <v>0</v>
      </c>
      <c r="Q755" s="178">
        <f>ROUND(E755*P755,2)</f>
        <v>0</v>
      </c>
      <c r="R755" s="178"/>
      <c r="S755" s="178" t="s">
        <v>3733</v>
      </c>
      <c r="T755" s="179" t="s">
        <v>3733</v>
      </c>
      <c r="U755" s="161">
        <v>0</v>
      </c>
      <c r="V755" s="161">
        <f>ROUND(E755*U755,2)</f>
        <v>0</v>
      </c>
      <c r="W755" s="161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 t="s">
        <v>2978</v>
      </c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52"/>
      <c r="BB755" s="152"/>
      <c r="BC755" s="152"/>
      <c r="BD755" s="152"/>
      <c r="BE755" s="152"/>
      <c r="BF755" s="152"/>
      <c r="BG755" s="152"/>
      <c r="BH755" s="152"/>
    </row>
    <row r="756" spans="1:60" outlineLevel="1" x14ac:dyDescent="0.2">
      <c r="A756" s="159"/>
      <c r="B756" s="160"/>
      <c r="C756" s="190" t="s">
        <v>1820</v>
      </c>
      <c r="D756" s="162"/>
      <c r="E756" s="163">
        <v>0.78</v>
      </c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 t="s">
        <v>2980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73">
        <v>199</v>
      </c>
      <c r="B757" s="174" t="s">
        <v>1821</v>
      </c>
      <c r="C757" s="189" t="s">
        <v>1822</v>
      </c>
      <c r="D757" s="175" t="s">
        <v>2983</v>
      </c>
      <c r="E757" s="176">
        <v>3.4915000000000003</v>
      </c>
      <c r="F757" s="177"/>
      <c r="G757" s="178">
        <f>ROUND(E757*F757,2)</f>
        <v>0</v>
      </c>
      <c r="H757" s="177"/>
      <c r="I757" s="178">
        <f>ROUND(E757*H757,2)</f>
        <v>0</v>
      </c>
      <c r="J757" s="177"/>
      <c r="K757" s="178">
        <f>ROUND(E757*J757,2)</f>
        <v>0</v>
      </c>
      <c r="L757" s="178">
        <v>15</v>
      </c>
      <c r="M757" s="178">
        <f>G757*(1+L757/100)</f>
        <v>0</v>
      </c>
      <c r="N757" s="178">
        <v>0</v>
      </c>
      <c r="O757" s="178">
        <f>ROUND(E757*N757,2)</f>
        <v>0</v>
      </c>
      <c r="P757" s="178">
        <v>0</v>
      </c>
      <c r="Q757" s="178">
        <f>ROUND(E757*P757,2)</f>
        <v>0</v>
      </c>
      <c r="R757" s="178"/>
      <c r="S757" s="178" t="s">
        <v>3733</v>
      </c>
      <c r="T757" s="179" t="s">
        <v>3733</v>
      </c>
      <c r="U757" s="161">
        <v>0</v>
      </c>
      <c r="V757" s="161">
        <f>ROUND(E757*U757,2)</f>
        <v>0</v>
      </c>
      <c r="W757" s="161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 t="s">
        <v>2978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">
      <c r="A758" s="159"/>
      <c r="B758" s="160"/>
      <c r="C758" s="190" t="s">
        <v>1823</v>
      </c>
      <c r="D758" s="162"/>
      <c r="E758" s="163">
        <v>0.88</v>
      </c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 t="s">
        <v>2980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 x14ac:dyDescent="0.2">
      <c r="A759" s="159"/>
      <c r="B759" s="160"/>
      <c r="C759" s="190" t="s">
        <v>1824</v>
      </c>
      <c r="D759" s="162"/>
      <c r="E759" s="163">
        <v>2.6100000000000003</v>
      </c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 t="s">
        <v>2980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1" x14ac:dyDescent="0.2">
      <c r="A760" s="173">
        <v>200</v>
      </c>
      <c r="B760" s="174" t="s">
        <v>1825</v>
      </c>
      <c r="C760" s="189" t="s">
        <v>1826</v>
      </c>
      <c r="D760" s="175" t="s">
        <v>2983</v>
      </c>
      <c r="E760" s="176">
        <v>1.6027</v>
      </c>
      <c r="F760" s="177"/>
      <c r="G760" s="178">
        <f>ROUND(E760*F760,2)</f>
        <v>0</v>
      </c>
      <c r="H760" s="177"/>
      <c r="I760" s="178">
        <f>ROUND(E760*H760,2)</f>
        <v>0</v>
      </c>
      <c r="J760" s="177"/>
      <c r="K760" s="178">
        <f>ROUND(E760*J760,2)</f>
        <v>0</v>
      </c>
      <c r="L760" s="178">
        <v>15</v>
      </c>
      <c r="M760" s="178">
        <f>G760*(1+L760/100)</f>
        <v>0</v>
      </c>
      <c r="N760" s="178">
        <v>0</v>
      </c>
      <c r="O760" s="178">
        <f>ROUND(E760*N760,2)</f>
        <v>0</v>
      </c>
      <c r="P760" s="178">
        <v>0</v>
      </c>
      <c r="Q760" s="178">
        <f>ROUND(E760*P760,2)</f>
        <v>0</v>
      </c>
      <c r="R760" s="178"/>
      <c r="S760" s="178" t="s">
        <v>3733</v>
      </c>
      <c r="T760" s="179" t="s">
        <v>3733</v>
      </c>
      <c r="U760" s="161">
        <v>0</v>
      </c>
      <c r="V760" s="161">
        <f>ROUND(E760*U760,2)</f>
        <v>0</v>
      </c>
      <c r="W760" s="161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 t="s">
        <v>2978</v>
      </c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59"/>
      <c r="B761" s="160"/>
      <c r="C761" s="190" t="s">
        <v>1827</v>
      </c>
      <c r="D761" s="162"/>
      <c r="E761" s="163">
        <v>1.6</v>
      </c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 t="s">
        <v>2980</v>
      </c>
      <c r="AH761" s="152">
        <v>0</v>
      </c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 x14ac:dyDescent="0.2">
      <c r="A762" s="173">
        <v>201</v>
      </c>
      <c r="B762" s="174" t="s">
        <v>1828</v>
      </c>
      <c r="C762" s="189" t="s">
        <v>1829</v>
      </c>
      <c r="D762" s="175" t="s">
        <v>2975</v>
      </c>
      <c r="E762" s="176">
        <v>10.067400000000001</v>
      </c>
      <c r="F762" s="177"/>
      <c r="G762" s="178">
        <f>ROUND(E762*F762,2)</f>
        <v>0</v>
      </c>
      <c r="H762" s="177"/>
      <c r="I762" s="178">
        <f>ROUND(E762*H762,2)</f>
        <v>0</v>
      </c>
      <c r="J762" s="177"/>
      <c r="K762" s="178">
        <f>ROUND(E762*J762,2)</f>
        <v>0</v>
      </c>
      <c r="L762" s="178">
        <v>15</v>
      </c>
      <c r="M762" s="178">
        <f>G762*(1+L762/100)</f>
        <v>0</v>
      </c>
      <c r="N762" s="178">
        <v>0</v>
      </c>
      <c r="O762" s="178">
        <f>ROUND(E762*N762,2)</f>
        <v>0</v>
      </c>
      <c r="P762" s="178">
        <v>0</v>
      </c>
      <c r="Q762" s="178">
        <f>ROUND(E762*P762,2)</f>
        <v>0</v>
      </c>
      <c r="R762" s="178"/>
      <c r="S762" s="178" t="s">
        <v>3733</v>
      </c>
      <c r="T762" s="179" t="s">
        <v>3733</v>
      </c>
      <c r="U762" s="161">
        <v>0</v>
      </c>
      <c r="V762" s="161">
        <f>ROUND(E762*U762,2)</f>
        <v>0</v>
      </c>
      <c r="W762" s="161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 t="s">
        <v>2978</v>
      </c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">
      <c r="A763" s="159"/>
      <c r="B763" s="160"/>
      <c r="C763" s="190" t="s">
        <v>1830</v>
      </c>
      <c r="D763" s="162"/>
      <c r="E763" s="163">
        <v>10.07</v>
      </c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 t="s">
        <v>2980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">
      <c r="A764" s="173">
        <v>202</v>
      </c>
      <c r="B764" s="174" t="s">
        <v>1831</v>
      </c>
      <c r="C764" s="189" t="s">
        <v>1832</v>
      </c>
      <c r="D764" s="175" t="s">
        <v>2983</v>
      </c>
      <c r="E764" s="176">
        <v>0.33560000000000001</v>
      </c>
      <c r="F764" s="177"/>
      <c r="G764" s="178">
        <f>ROUND(E764*F764,2)</f>
        <v>0</v>
      </c>
      <c r="H764" s="177"/>
      <c r="I764" s="178">
        <f>ROUND(E764*H764,2)</f>
        <v>0</v>
      </c>
      <c r="J764" s="177"/>
      <c r="K764" s="178">
        <f>ROUND(E764*J764,2)</f>
        <v>0</v>
      </c>
      <c r="L764" s="178">
        <v>15</v>
      </c>
      <c r="M764" s="178">
        <f>G764*(1+L764/100)</f>
        <v>0</v>
      </c>
      <c r="N764" s="178">
        <v>0</v>
      </c>
      <c r="O764" s="178">
        <f>ROUND(E764*N764,2)</f>
        <v>0</v>
      </c>
      <c r="P764" s="178">
        <v>0</v>
      </c>
      <c r="Q764" s="178">
        <f>ROUND(E764*P764,2)</f>
        <v>0</v>
      </c>
      <c r="R764" s="178"/>
      <c r="S764" s="178" t="s">
        <v>3733</v>
      </c>
      <c r="T764" s="179" t="s">
        <v>3733</v>
      </c>
      <c r="U764" s="161">
        <v>0</v>
      </c>
      <c r="V764" s="161">
        <f>ROUND(E764*U764,2)</f>
        <v>0</v>
      </c>
      <c r="W764" s="161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 t="s">
        <v>2978</v>
      </c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1" x14ac:dyDescent="0.2">
      <c r="A765" s="159"/>
      <c r="B765" s="160"/>
      <c r="C765" s="190" t="s">
        <v>1833</v>
      </c>
      <c r="D765" s="162"/>
      <c r="E765" s="163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 t="s">
        <v>2980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">
      <c r="A766" s="159"/>
      <c r="B766" s="160"/>
      <c r="C766" s="190" t="s">
        <v>1834</v>
      </c>
      <c r="D766" s="162"/>
      <c r="E766" s="163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 t="s">
        <v>2980</v>
      </c>
      <c r="AH766" s="152">
        <v>0</v>
      </c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1" x14ac:dyDescent="0.2">
      <c r="A767" s="159"/>
      <c r="B767" s="160"/>
      <c r="C767" s="190" t="s">
        <v>1835</v>
      </c>
      <c r="D767" s="162"/>
      <c r="E767" s="163">
        <v>0.34</v>
      </c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 t="s">
        <v>2980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">
      <c r="A768" s="173">
        <v>203</v>
      </c>
      <c r="B768" s="174" t="s">
        <v>1836</v>
      </c>
      <c r="C768" s="189" t="s">
        <v>1837</v>
      </c>
      <c r="D768" s="175" t="s">
        <v>2983</v>
      </c>
      <c r="E768" s="176">
        <v>0.63630000000000009</v>
      </c>
      <c r="F768" s="177"/>
      <c r="G768" s="178">
        <f>ROUND(E768*F768,2)</f>
        <v>0</v>
      </c>
      <c r="H768" s="177"/>
      <c r="I768" s="178">
        <f>ROUND(E768*H768,2)</f>
        <v>0</v>
      </c>
      <c r="J768" s="177"/>
      <c r="K768" s="178">
        <f>ROUND(E768*J768,2)</f>
        <v>0</v>
      </c>
      <c r="L768" s="178">
        <v>15</v>
      </c>
      <c r="M768" s="178">
        <f>G768*(1+L768/100)</f>
        <v>0</v>
      </c>
      <c r="N768" s="178">
        <v>0</v>
      </c>
      <c r="O768" s="178">
        <f>ROUND(E768*N768,2)</f>
        <v>0</v>
      </c>
      <c r="P768" s="178">
        <v>0</v>
      </c>
      <c r="Q768" s="178">
        <f>ROUND(E768*P768,2)</f>
        <v>0</v>
      </c>
      <c r="R768" s="178"/>
      <c r="S768" s="178" t="s">
        <v>3733</v>
      </c>
      <c r="T768" s="179" t="s">
        <v>3733</v>
      </c>
      <c r="U768" s="161">
        <v>0</v>
      </c>
      <c r="V768" s="161">
        <f>ROUND(E768*U768,2)</f>
        <v>0</v>
      </c>
      <c r="W768" s="161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 t="s">
        <v>2978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outlineLevel="1" x14ac:dyDescent="0.2">
      <c r="A769" s="159"/>
      <c r="B769" s="160"/>
      <c r="C769" s="190" t="s">
        <v>1838</v>
      </c>
      <c r="D769" s="162"/>
      <c r="E769" s="163">
        <v>0.64</v>
      </c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 t="s">
        <v>2980</v>
      </c>
      <c r="AH769" s="152">
        <v>0</v>
      </c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outlineLevel="1" x14ac:dyDescent="0.2">
      <c r="A770" s="173">
        <v>204</v>
      </c>
      <c r="B770" s="174" t="s">
        <v>1839</v>
      </c>
      <c r="C770" s="189" t="s">
        <v>1840</v>
      </c>
      <c r="D770" s="175" t="s">
        <v>2983</v>
      </c>
      <c r="E770" s="176">
        <v>0.32</v>
      </c>
      <c r="F770" s="177"/>
      <c r="G770" s="178">
        <f>ROUND(E770*F770,2)</f>
        <v>0</v>
      </c>
      <c r="H770" s="177"/>
      <c r="I770" s="178">
        <f>ROUND(E770*H770,2)</f>
        <v>0</v>
      </c>
      <c r="J770" s="177"/>
      <c r="K770" s="178">
        <f>ROUND(E770*J770,2)</f>
        <v>0</v>
      </c>
      <c r="L770" s="178">
        <v>15</v>
      </c>
      <c r="M770" s="178">
        <f>G770*(1+L770/100)</f>
        <v>0</v>
      </c>
      <c r="N770" s="178">
        <v>0</v>
      </c>
      <c r="O770" s="178">
        <f>ROUND(E770*N770,2)</f>
        <v>0</v>
      </c>
      <c r="P770" s="178">
        <v>0</v>
      </c>
      <c r="Q770" s="178">
        <f>ROUND(E770*P770,2)</f>
        <v>0</v>
      </c>
      <c r="R770" s="178"/>
      <c r="S770" s="178" t="s">
        <v>3733</v>
      </c>
      <c r="T770" s="179" t="s">
        <v>3733</v>
      </c>
      <c r="U770" s="161">
        <v>0</v>
      </c>
      <c r="V770" s="161">
        <f>ROUND(E770*U770,2)</f>
        <v>0</v>
      </c>
      <c r="W770" s="161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 t="s">
        <v>2978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1" x14ac:dyDescent="0.2">
      <c r="A771" s="159"/>
      <c r="B771" s="160"/>
      <c r="C771" s="190" t="s">
        <v>1841</v>
      </c>
      <c r="D771" s="162"/>
      <c r="E771" s="163">
        <v>0.32</v>
      </c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 t="s">
        <v>2980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">
      <c r="A772" s="173">
        <v>205</v>
      </c>
      <c r="B772" s="174" t="s">
        <v>1842</v>
      </c>
      <c r="C772" s="189" t="s">
        <v>1843</v>
      </c>
      <c r="D772" s="175" t="s">
        <v>2983</v>
      </c>
      <c r="E772" s="176">
        <v>1.8088000000000002</v>
      </c>
      <c r="F772" s="177"/>
      <c r="G772" s="178">
        <f>ROUND(E772*F772,2)</f>
        <v>0</v>
      </c>
      <c r="H772" s="177"/>
      <c r="I772" s="178">
        <f>ROUND(E772*H772,2)</f>
        <v>0</v>
      </c>
      <c r="J772" s="177"/>
      <c r="K772" s="178">
        <f>ROUND(E772*J772,2)</f>
        <v>0</v>
      </c>
      <c r="L772" s="178">
        <v>15</v>
      </c>
      <c r="M772" s="178">
        <f>G772*(1+L772/100)</f>
        <v>0</v>
      </c>
      <c r="N772" s="178">
        <v>0</v>
      </c>
      <c r="O772" s="178">
        <f>ROUND(E772*N772,2)</f>
        <v>0</v>
      </c>
      <c r="P772" s="178">
        <v>0</v>
      </c>
      <c r="Q772" s="178">
        <f>ROUND(E772*P772,2)</f>
        <v>0</v>
      </c>
      <c r="R772" s="178"/>
      <c r="S772" s="178" t="s">
        <v>3733</v>
      </c>
      <c r="T772" s="179" t="s">
        <v>3733</v>
      </c>
      <c r="U772" s="161">
        <v>0</v>
      </c>
      <c r="V772" s="161">
        <f>ROUND(E772*U772,2)</f>
        <v>0</v>
      </c>
      <c r="W772" s="161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 t="s">
        <v>2978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">
      <c r="A773" s="159"/>
      <c r="B773" s="160"/>
      <c r="C773" s="190" t="s">
        <v>1844</v>
      </c>
      <c r="D773" s="162"/>
      <c r="E773" s="163">
        <v>1.81</v>
      </c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 t="s">
        <v>2980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 x14ac:dyDescent="0.2">
      <c r="A774" s="173">
        <v>206</v>
      </c>
      <c r="B774" s="174" t="s">
        <v>1845</v>
      </c>
      <c r="C774" s="189" t="s">
        <v>1846</v>
      </c>
      <c r="D774" s="175" t="s">
        <v>2983</v>
      </c>
      <c r="E774" s="176">
        <v>2.4581000000000004</v>
      </c>
      <c r="F774" s="177"/>
      <c r="G774" s="178">
        <f>ROUND(E774*F774,2)</f>
        <v>0</v>
      </c>
      <c r="H774" s="177"/>
      <c r="I774" s="178">
        <f>ROUND(E774*H774,2)</f>
        <v>0</v>
      </c>
      <c r="J774" s="177"/>
      <c r="K774" s="178">
        <f>ROUND(E774*J774,2)</f>
        <v>0</v>
      </c>
      <c r="L774" s="178">
        <v>15</v>
      </c>
      <c r="M774" s="178">
        <f>G774*(1+L774/100)</f>
        <v>0</v>
      </c>
      <c r="N774" s="178">
        <v>0</v>
      </c>
      <c r="O774" s="178">
        <f>ROUND(E774*N774,2)</f>
        <v>0</v>
      </c>
      <c r="P774" s="178">
        <v>0</v>
      </c>
      <c r="Q774" s="178">
        <f>ROUND(E774*P774,2)</f>
        <v>0</v>
      </c>
      <c r="R774" s="178"/>
      <c r="S774" s="178" t="s">
        <v>3733</v>
      </c>
      <c r="T774" s="179" t="s">
        <v>3733</v>
      </c>
      <c r="U774" s="161">
        <v>0</v>
      </c>
      <c r="V774" s="161">
        <f>ROUND(E774*U774,2)</f>
        <v>0</v>
      </c>
      <c r="W774" s="161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 t="s">
        <v>2978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 x14ac:dyDescent="0.2">
      <c r="A775" s="159"/>
      <c r="B775" s="160"/>
      <c r="C775" s="190" t="s">
        <v>1847</v>
      </c>
      <c r="D775" s="162"/>
      <c r="E775" s="163">
        <v>2.4600000000000004</v>
      </c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 t="s">
        <v>2980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 x14ac:dyDescent="0.2">
      <c r="A776" s="173">
        <v>207</v>
      </c>
      <c r="B776" s="174" t="s">
        <v>1848</v>
      </c>
      <c r="C776" s="189" t="s">
        <v>1849</v>
      </c>
      <c r="D776" s="175" t="s">
        <v>3157</v>
      </c>
      <c r="E776" s="176">
        <v>42</v>
      </c>
      <c r="F776" s="177"/>
      <c r="G776" s="178">
        <f>ROUND(E776*F776,2)</f>
        <v>0</v>
      </c>
      <c r="H776" s="177"/>
      <c r="I776" s="178">
        <f>ROUND(E776*H776,2)</f>
        <v>0</v>
      </c>
      <c r="J776" s="177"/>
      <c r="K776" s="178">
        <f>ROUND(E776*J776,2)</f>
        <v>0</v>
      </c>
      <c r="L776" s="178">
        <v>15</v>
      </c>
      <c r="M776" s="178">
        <f>G776*(1+L776/100)</f>
        <v>0</v>
      </c>
      <c r="N776" s="178">
        <v>0</v>
      </c>
      <c r="O776" s="178">
        <f>ROUND(E776*N776,2)</f>
        <v>0</v>
      </c>
      <c r="P776" s="178">
        <v>0</v>
      </c>
      <c r="Q776" s="178">
        <f>ROUND(E776*P776,2)</f>
        <v>0</v>
      </c>
      <c r="R776" s="178"/>
      <c r="S776" s="178" t="s">
        <v>3733</v>
      </c>
      <c r="T776" s="179" t="s">
        <v>3733</v>
      </c>
      <c r="U776" s="161">
        <v>0</v>
      </c>
      <c r="V776" s="161">
        <f>ROUND(E776*U776,2)</f>
        <v>0</v>
      </c>
      <c r="W776" s="161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 t="s">
        <v>2978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 x14ac:dyDescent="0.2">
      <c r="A777" s="159"/>
      <c r="B777" s="160"/>
      <c r="C777" s="190" t="s">
        <v>1850</v>
      </c>
      <c r="D777" s="162"/>
      <c r="E777" s="163">
        <v>24</v>
      </c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 t="s">
        <v>2980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 x14ac:dyDescent="0.2">
      <c r="A778" s="159"/>
      <c r="B778" s="160"/>
      <c r="C778" s="190" t="s">
        <v>1851</v>
      </c>
      <c r="D778" s="162"/>
      <c r="E778" s="163">
        <v>18</v>
      </c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 t="s">
        <v>2980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73">
        <v>208</v>
      </c>
      <c r="B779" s="174" t="s">
        <v>1852</v>
      </c>
      <c r="C779" s="189" t="s">
        <v>1853</v>
      </c>
      <c r="D779" s="175" t="s">
        <v>2983</v>
      </c>
      <c r="E779" s="176">
        <v>10.939200000000001</v>
      </c>
      <c r="F779" s="177"/>
      <c r="G779" s="178">
        <f>ROUND(E779*F779,2)</f>
        <v>0</v>
      </c>
      <c r="H779" s="177"/>
      <c r="I779" s="178">
        <f>ROUND(E779*H779,2)</f>
        <v>0</v>
      </c>
      <c r="J779" s="177"/>
      <c r="K779" s="178">
        <f>ROUND(E779*J779,2)</f>
        <v>0</v>
      </c>
      <c r="L779" s="178">
        <v>15</v>
      </c>
      <c r="M779" s="178">
        <f>G779*(1+L779/100)</f>
        <v>0</v>
      </c>
      <c r="N779" s="178">
        <v>0</v>
      </c>
      <c r="O779" s="178">
        <f>ROUND(E779*N779,2)</f>
        <v>0</v>
      </c>
      <c r="P779" s="178">
        <v>0</v>
      </c>
      <c r="Q779" s="178">
        <f>ROUND(E779*P779,2)</f>
        <v>0</v>
      </c>
      <c r="R779" s="178"/>
      <c r="S779" s="178" t="s">
        <v>3733</v>
      </c>
      <c r="T779" s="179" t="s">
        <v>3733</v>
      </c>
      <c r="U779" s="161">
        <v>0</v>
      </c>
      <c r="V779" s="161">
        <f>ROUND(E779*U779,2)</f>
        <v>0</v>
      </c>
      <c r="W779" s="161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 t="s">
        <v>2978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1" x14ac:dyDescent="0.2">
      <c r="A780" s="159"/>
      <c r="B780" s="160"/>
      <c r="C780" s="190" t="s">
        <v>1854</v>
      </c>
      <c r="D780" s="162"/>
      <c r="E780" s="163">
        <v>9</v>
      </c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 t="s">
        <v>2980</v>
      </c>
      <c r="AH780" s="152">
        <v>0</v>
      </c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outlineLevel="1" x14ac:dyDescent="0.2">
      <c r="A781" s="159"/>
      <c r="B781" s="160"/>
      <c r="C781" s="190" t="s">
        <v>1855</v>
      </c>
      <c r="D781" s="162"/>
      <c r="E781" s="163">
        <v>1.9400000000000002</v>
      </c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 t="s">
        <v>2980</v>
      </c>
      <c r="AH781" s="152">
        <v>0</v>
      </c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</row>
    <row r="782" spans="1:60" outlineLevel="1" x14ac:dyDescent="0.2">
      <c r="A782" s="173">
        <v>209</v>
      </c>
      <c r="B782" s="174" t="s">
        <v>1856</v>
      </c>
      <c r="C782" s="189" t="s">
        <v>1857</v>
      </c>
      <c r="D782" s="175" t="s">
        <v>2983</v>
      </c>
      <c r="E782" s="176">
        <v>6.7275</v>
      </c>
      <c r="F782" s="177"/>
      <c r="G782" s="178">
        <f>ROUND(E782*F782,2)</f>
        <v>0</v>
      </c>
      <c r="H782" s="177"/>
      <c r="I782" s="178">
        <f>ROUND(E782*H782,2)</f>
        <v>0</v>
      </c>
      <c r="J782" s="177"/>
      <c r="K782" s="178">
        <f>ROUND(E782*J782,2)</f>
        <v>0</v>
      </c>
      <c r="L782" s="178">
        <v>15</v>
      </c>
      <c r="M782" s="178">
        <f>G782*(1+L782/100)</f>
        <v>0</v>
      </c>
      <c r="N782" s="178">
        <v>0</v>
      </c>
      <c r="O782" s="178">
        <f>ROUND(E782*N782,2)</f>
        <v>0</v>
      </c>
      <c r="P782" s="178">
        <v>0</v>
      </c>
      <c r="Q782" s="178">
        <f>ROUND(E782*P782,2)</f>
        <v>0</v>
      </c>
      <c r="R782" s="178"/>
      <c r="S782" s="178" t="s">
        <v>3733</v>
      </c>
      <c r="T782" s="179" t="s">
        <v>3733</v>
      </c>
      <c r="U782" s="161">
        <v>0</v>
      </c>
      <c r="V782" s="161">
        <f>ROUND(E782*U782,2)</f>
        <v>0</v>
      </c>
      <c r="W782" s="161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 t="s">
        <v>2978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">
      <c r="A783" s="159"/>
      <c r="B783" s="160"/>
      <c r="C783" s="190" t="s">
        <v>1858</v>
      </c>
      <c r="D783" s="162"/>
      <c r="E783" s="163">
        <v>5.6000000000000005</v>
      </c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2980</v>
      </c>
      <c r="AH783" s="152">
        <v>0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 x14ac:dyDescent="0.2">
      <c r="A784" s="159"/>
      <c r="B784" s="160"/>
      <c r="C784" s="190" t="s">
        <v>1859</v>
      </c>
      <c r="D784" s="162"/>
      <c r="E784" s="163">
        <v>1.1300000000000001</v>
      </c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 t="s">
        <v>2980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1" x14ac:dyDescent="0.2">
      <c r="A785" s="180">
        <v>210</v>
      </c>
      <c r="B785" s="181" t="s">
        <v>1860</v>
      </c>
      <c r="C785" s="191" t="s">
        <v>1861</v>
      </c>
      <c r="D785" s="182" t="s">
        <v>2983</v>
      </c>
      <c r="E785" s="183">
        <v>6.7275</v>
      </c>
      <c r="F785" s="184"/>
      <c r="G785" s="185">
        <f>ROUND(E785*F785,2)</f>
        <v>0</v>
      </c>
      <c r="H785" s="184"/>
      <c r="I785" s="185">
        <f>ROUND(E785*H785,2)</f>
        <v>0</v>
      </c>
      <c r="J785" s="184"/>
      <c r="K785" s="185">
        <f>ROUND(E785*J785,2)</f>
        <v>0</v>
      </c>
      <c r="L785" s="185">
        <v>15</v>
      </c>
      <c r="M785" s="185">
        <f>G785*(1+L785/100)</f>
        <v>0</v>
      </c>
      <c r="N785" s="185">
        <v>0</v>
      </c>
      <c r="O785" s="185">
        <f>ROUND(E785*N785,2)</f>
        <v>0</v>
      </c>
      <c r="P785" s="185">
        <v>0</v>
      </c>
      <c r="Q785" s="185">
        <f>ROUND(E785*P785,2)</f>
        <v>0</v>
      </c>
      <c r="R785" s="185"/>
      <c r="S785" s="178" t="s">
        <v>3733</v>
      </c>
      <c r="T785" s="179" t="s">
        <v>3733</v>
      </c>
      <c r="U785" s="161">
        <v>0</v>
      </c>
      <c r="V785" s="161">
        <f>ROUND(E785*U785,2)</f>
        <v>0</v>
      </c>
      <c r="W785" s="161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 t="s">
        <v>2978</v>
      </c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 x14ac:dyDescent="0.2">
      <c r="A786" s="173">
        <v>211</v>
      </c>
      <c r="B786" s="174" t="s">
        <v>1862</v>
      </c>
      <c r="C786" s="189" t="s">
        <v>1863</v>
      </c>
      <c r="D786" s="175" t="s">
        <v>2975</v>
      </c>
      <c r="E786" s="176">
        <v>93.26</v>
      </c>
      <c r="F786" s="177"/>
      <c r="G786" s="178">
        <f>ROUND(E786*F786,2)</f>
        <v>0</v>
      </c>
      <c r="H786" s="177"/>
      <c r="I786" s="178">
        <f>ROUND(E786*H786,2)</f>
        <v>0</v>
      </c>
      <c r="J786" s="177"/>
      <c r="K786" s="178">
        <f>ROUND(E786*J786,2)</f>
        <v>0</v>
      </c>
      <c r="L786" s="178">
        <v>15</v>
      </c>
      <c r="M786" s="178">
        <f>G786*(1+L786/100)</f>
        <v>0</v>
      </c>
      <c r="N786" s="178">
        <v>0</v>
      </c>
      <c r="O786" s="178">
        <f>ROUND(E786*N786,2)</f>
        <v>0</v>
      </c>
      <c r="P786" s="178">
        <v>0</v>
      </c>
      <c r="Q786" s="178">
        <f>ROUND(E786*P786,2)</f>
        <v>0</v>
      </c>
      <c r="R786" s="178"/>
      <c r="S786" s="178" t="s">
        <v>3733</v>
      </c>
      <c r="T786" s="179" t="s">
        <v>3733</v>
      </c>
      <c r="U786" s="161">
        <v>0</v>
      </c>
      <c r="V786" s="161">
        <f>ROUND(E786*U786,2)</f>
        <v>0</v>
      </c>
      <c r="W786" s="161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 t="s">
        <v>2978</v>
      </c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1" x14ac:dyDescent="0.2">
      <c r="A787" s="159"/>
      <c r="B787" s="160"/>
      <c r="C787" s="190" t="s">
        <v>1864</v>
      </c>
      <c r="D787" s="162"/>
      <c r="E787" s="163">
        <v>79.970000000000013</v>
      </c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 t="s">
        <v>2980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59"/>
      <c r="B788" s="160"/>
      <c r="C788" s="190" t="s">
        <v>1865</v>
      </c>
      <c r="D788" s="162"/>
      <c r="E788" s="163">
        <v>13.290000000000001</v>
      </c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 t="s">
        <v>2980</v>
      </c>
      <c r="AH788" s="152">
        <v>0</v>
      </c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 x14ac:dyDescent="0.2">
      <c r="A789" s="173">
        <v>212</v>
      </c>
      <c r="B789" s="174" t="s">
        <v>1866</v>
      </c>
      <c r="C789" s="189" t="s">
        <v>1867</v>
      </c>
      <c r="D789" s="175" t="s">
        <v>2983</v>
      </c>
      <c r="E789" s="176">
        <v>11.244000000000002</v>
      </c>
      <c r="F789" s="177"/>
      <c r="G789" s="178">
        <f>ROUND(E789*F789,2)</f>
        <v>0</v>
      </c>
      <c r="H789" s="177"/>
      <c r="I789" s="178">
        <f>ROUND(E789*H789,2)</f>
        <v>0</v>
      </c>
      <c r="J789" s="177"/>
      <c r="K789" s="178">
        <f>ROUND(E789*J789,2)</f>
        <v>0</v>
      </c>
      <c r="L789" s="178">
        <v>15</v>
      </c>
      <c r="M789" s="178">
        <f>G789*(1+L789/100)</f>
        <v>0</v>
      </c>
      <c r="N789" s="178">
        <v>0</v>
      </c>
      <c r="O789" s="178">
        <f>ROUND(E789*N789,2)</f>
        <v>0</v>
      </c>
      <c r="P789" s="178">
        <v>0</v>
      </c>
      <c r="Q789" s="178">
        <f>ROUND(E789*P789,2)</f>
        <v>0</v>
      </c>
      <c r="R789" s="178"/>
      <c r="S789" s="178" t="s">
        <v>3733</v>
      </c>
      <c r="T789" s="179" t="s">
        <v>3733</v>
      </c>
      <c r="U789" s="161">
        <v>0</v>
      </c>
      <c r="V789" s="161">
        <f>ROUND(E789*U789,2)</f>
        <v>0</v>
      </c>
      <c r="W789" s="161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 t="s">
        <v>2978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1" x14ac:dyDescent="0.2">
      <c r="A790" s="159"/>
      <c r="B790" s="160"/>
      <c r="C790" s="190" t="s">
        <v>1868</v>
      </c>
      <c r="D790" s="162"/>
      <c r="E790" s="163">
        <v>11.24</v>
      </c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 t="s">
        <v>2980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 x14ac:dyDescent="0.2">
      <c r="A791" s="173">
        <v>213</v>
      </c>
      <c r="B791" s="174" t="s">
        <v>1869</v>
      </c>
      <c r="C791" s="189" t="s">
        <v>1870</v>
      </c>
      <c r="D791" s="175" t="s">
        <v>2983</v>
      </c>
      <c r="E791" s="176">
        <v>4.5360000000000005</v>
      </c>
      <c r="F791" s="177"/>
      <c r="G791" s="178">
        <f>ROUND(E791*F791,2)</f>
        <v>0</v>
      </c>
      <c r="H791" s="177"/>
      <c r="I791" s="178">
        <f>ROUND(E791*H791,2)</f>
        <v>0</v>
      </c>
      <c r="J791" s="177"/>
      <c r="K791" s="178">
        <f>ROUND(E791*J791,2)</f>
        <v>0</v>
      </c>
      <c r="L791" s="178">
        <v>15</v>
      </c>
      <c r="M791" s="178">
        <f>G791*(1+L791/100)</f>
        <v>0</v>
      </c>
      <c r="N791" s="178">
        <v>0</v>
      </c>
      <c r="O791" s="178">
        <f>ROUND(E791*N791,2)</f>
        <v>0</v>
      </c>
      <c r="P791" s="178">
        <v>0</v>
      </c>
      <c r="Q791" s="178">
        <f>ROUND(E791*P791,2)</f>
        <v>0</v>
      </c>
      <c r="R791" s="178"/>
      <c r="S791" s="178" t="s">
        <v>3733</v>
      </c>
      <c r="T791" s="179" t="s">
        <v>3733</v>
      </c>
      <c r="U791" s="161">
        <v>0</v>
      </c>
      <c r="V791" s="161">
        <f>ROUND(E791*U791,2)</f>
        <v>0</v>
      </c>
      <c r="W791" s="161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 t="s">
        <v>2978</v>
      </c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1" x14ac:dyDescent="0.2">
      <c r="A792" s="159"/>
      <c r="B792" s="160"/>
      <c r="C792" s="190" t="s">
        <v>1871</v>
      </c>
      <c r="D792" s="162"/>
      <c r="E792" s="163">
        <v>4.54</v>
      </c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 t="s">
        <v>2980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">
      <c r="A793" s="173">
        <v>214</v>
      </c>
      <c r="B793" s="174" t="s">
        <v>1872</v>
      </c>
      <c r="C793" s="189" t="s">
        <v>1873</v>
      </c>
      <c r="D793" s="175" t="s">
        <v>2975</v>
      </c>
      <c r="E793" s="176">
        <v>24.674000000000003</v>
      </c>
      <c r="F793" s="177"/>
      <c r="G793" s="178">
        <f>ROUND(E793*F793,2)</f>
        <v>0</v>
      </c>
      <c r="H793" s="177"/>
      <c r="I793" s="178">
        <f>ROUND(E793*H793,2)</f>
        <v>0</v>
      </c>
      <c r="J793" s="177"/>
      <c r="K793" s="178">
        <f>ROUND(E793*J793,2)</f>
        <v>0</v>
      </c>
      <c r="L793" s="178">
        <v>15</v>
      </c>
      <c r="M793" s="178">
        <f>G793*(1+L793/100)</f>
        <v>0</v>
      </c>
      <c r="N793" s="178">
        <v>0</v>
      </c>
      <c r="O793" s="178">
        <f>ROUND(E793*N793,2)</f>
        <v>0</v>
      </c>
      <c r="P793" s="178">
        <v>0</v>
      </c>
      <c r="Q793" s="178">
        <f>ROUND(E793*P793,2)</f>
        <v>0</v>
      </c>
      <c r="R793" s="178"/>
      <c r="S793" s="178" t="s">
        <v>3733</v>
      </c>
      <c r="T793" s="179" t="s">
        <v>3733</v>
      </c>
      <c r="U793" s="161">
        <v>0</v>
      </c>
      <c r="V793" s="161">
        <f>ROUND(E793*U793,2)</f>
        <v>0</v>
      </c>
      <c r="W793" s="161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 t="s">
        <v>2978</v>
      </c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59"/>
      <c r="B794" s="160"/>
      <c r="C794" s="190" t="s">
        <v>1874</v>
      </c>
      <c r="D794" s="162"/>
      <c r="E794" s="163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 t="s">
        <v>2980</v>
      </c>
      <c r="AH794" s="152">
        <v>0</v>
      </c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">
      <c r="A795" s="159"/>
      <c r="B795" s="160"/>
      <c r="C795" s="190" t="s">
        <v>1875</v>
      </c>
      <c r="D795" s="162"/>
      <c r="E795" s="163">
        <v>10.520000000000001</v>
      </c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 t="s">
        <v>2980</v>
      </c>
      <c r="AH795" s="152">
        <v>0</v>
      </c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 x14ac:dyDescent="0.2">
      <c r="A796" s="159"/>
      <c r="B796" s="160"/>
      <c r="C796" s="190" t="s">
        <v>1876</v>
      </c>
      <c r="D796" s="162"/>
      <c r="E796" s="163">
        <v>14.16</v>
      </c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 t="s">
        <v>2980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1" x14ac:dyDescent="0.2">
      <c r="A797" s="173">
        <v>215</v>
      </c>
      <c r="B797" s="174" t="s">
        <v>1877</v>
      </c>
      <c r="C797" s="189" t="s">
        <v>1878</v>
      </c>
      <c r="D797" s="175" t="s">
        <v>2975</v>
      </c>
      <c r="E797" s="176">
        <v>2.6780000000000004</v>
      </c>
      <c r="F797" s="177"/>
      <c r="G797" s="178">
        <f>ROUND(E797*F797,2)</f>
        <v>0</v>
      </c>
      <c r="H797" s="177"/>
      <c r="I797" s="178">
        <f>ROUND(E797*H797,2)</f>
        <v>0</v>
      </c>
      <c r="J797" s="177"/>
      <c r="K797" s="178">
        <f>ROUND(E797*J797,2)</f>
        <v>0</v>
      </c>
      <c r="L797" s="178">
        <v>15</v>
      </c>
      <c r="M797" s="178">
        <f>G797*(1+L797/100)</f>
        <v>0</v>
      </c>
      <c r="N797" s="178">
        <v>0</v>
      </c>
      <c r="O797" s="178">
        <f>ROUND(E797*N797,2)</f>
        <v>0</v>
      </c>
      <c r="P797" s="178">
        <v>0</v>
      </c>
      <c r="Q797" s="178">
        <f>ROUND(E797*P797,2)</f>
        <v>0</v>
      </c>
      <c r="R797" s="178"/>
      <c r="S797" s="178" t="s">
        <v>3733</v>
      </c>
      <c r="T797" s="179" t="s">
        <v>3733</v>
      </c>
      <c r="U797" s="161">
        <v>0</v>
      </c>
      <c r="V797" s="161">
        <f>ROUND(E797*U797,2)</f>
        <v>0</v>
      </c>
      <c r="W797" s="161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 t="s">
        <v>2978</v>
      </c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 x14ac:dyDescent="0.2">
      <c r="A798" s="159"/>
      <c r="B798" s="160"/>
      <c r="C798" s="190" t="s">
        <v>1879</v>
      </c>
      <c r="D798" s="162"/>
      <c r="E798" s="163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 t="s">
        <v>2980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">
      <c r="A799" s="159"/>
      <c r="B799" s="160"/>
      <c r="C799" s="190" t="s">
        <v>1880</v>
      </c>
      <c r="D799" s="162"/>
      <c r="E799" s="163">
        <v>2.68</v>
      </c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 t="s">
        <v>2980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3">
        <v>216</v>
      </c>
      <c r="B800" s="174" t="s">
        <v>1881</v>
      </c>
      <c r="C800" s="189" t="s">
        <v>1882</v>
      </c>
      <c r="D800" s="175" t="s">
        <v>2975</v>
      </c>
      <c r="E800" s="176">
        <v>16.393000000000001</v>
      </c>
      <c r="F800" s="177"/>
      <c r="G800" s="178">
        <f>ROUND(E800*F800,2)</f>
        <v>0</v>
      </c>
      <c r="H800" s="177"/>
      <c r="I800" s="178">
        <f>ROUND(E800*H800,2)</f>
        <v>0</v>
      </c>
      <c r="J800" s="177"/>
      <c r="K800" s="178">
        <f>ROUND(E800*J800,2)</f>
        <v>0</v>
      </c>
      <c r="L800" s="178">
        <v>15</v>
      </c>
      <c r="M800" s="178">
        <f>G800*(1+L800/100)</f>
        <v>0</v>
      </c>
      <c r="N800" s="178">
        <v>0</v>
      </c>
      <c r="O800" s="178">
        <f>ROUND(E800*N800,2)</f>
        <v>0</v>
      </c>
      <c r="P800" s="178">
        <v>0</v>
      </c>
      <c r="Q800" s="178">
        <f>ROUND(E800*P800,2)</f>
        <v>0</v>
      </c>
      <c r="R800" s="178"/>
      <c r="S800" s="178" t="s">
        <v>3733</v>
      </c>
      <c r="T800" s="179" t="s">
        <v>3733</v>
      </c>
      <c r="U800" s="161">
        <v>0</v>
      </c>
      <c r="V800" s="161">
        <f>ROUND(E800*U800,2)</f>
        <v>0</v>
      </c>
      <c r="W800" s="161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 t="s">
        <v>2978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1" x14ac:dyDescent="0.2">
      <c r="A801" s="159"/>
      <c r="B801" s="160"/>
      <c r="C801" s="190" t="s">
        <v>1883</v>
      </c>
      <c r="D801" s="162"/>
      <c r="E801" s="163">
        <v>7.7100000000000009</v>
      </c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 t="s">
        <v>2980</v>
      </c>
      <c r="AH801" s="152">
        <v>0</v>
      </c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59"/>
      <c r="B802" s="160"/>
      <c r="C802" s="190" t="s">
        <v>1884</v>
      </c>
      <c r="D802" s="162"/>
      <c r="E802" s="163">
        <v>8.6800000000000015</v>
      </c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 t="s">
        <v>2980</v>
      </c>
      <c r="AH802" s="152">
        <v>0</v>
      </c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1" x14ac:dyDescent="0.2">
      <c r="A803" s="173">
        <v>217</v>
      </c>
      <c r="B803" s="174" t="s">
        <v>1885</v>
      </c>
      <c r="C803" s="189" t="s">
        <v>1886</v>
      </c>
      <c r="D803" s="175" t="s">
        <v>2975</v>
      </c>
      <c r="E803" s="176">
        <v>8.7364000000000015</v>
      </c>
      <c r="F803" s="177"/>
      <c r="G803" s="178">
        <f>ROUND(E803*F803,2)</f>
        <v>0</v>
      </c>
      <c r="H803" s="177"/>
      <c r="I803" s="178">
        <f>ROUND(E803*H803,2)</f>
        <v>0</v>
      </c>
      <c r="J803" s="177"/>
      <c r="K803" s="178">
        <f>ROUND(E803*J803,2)</f>
        <v>0</v>
      </c>
      <c r="L803" s="178">
        <v>15</v>
      </c>
      <c r="M803" s="178">
        <f>G803*(1+L803/100)</f>
        <v>0</v>
      </c>
      <c r="N803" s="178">
        <v>0</v>
      </c>
      <c r="O803" s="178">
        <f>ROUND(E803*N803,2)</f>
        <v>0</v>
      </c>
      <c r="P803" s="178">
        <v>0</v>
      </c>
      <c r="Q803" s="178">
        <f>ROUND(E803*P803,2)</f>
        <v>0</v>
      </c>
      <c r="R803" s="178"/>
      <c r="S803" s="178" t="s">
        <v>3733</v>
      </c>
      <c r="T803" s="179" t="s">
        <v>3733</v>
      </c>
      <c r="U803" s="161">
        <v>0</v>
      </c>
      <c r="V803" s="161">
        <f>ROUND(E803*U803,2)</f>
        <v>0</v>
      </c>
      <c r="W803" s="161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 t="s">
        <v>2978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">
      <c r="A804" s="159"/>
      <c r="B804" s="160"/>
      <c r="C804" s="190" t="s">
        <v>1887</v>
      </c>
      <c r="D804" s="162"/>
      <c r="E804" s="163">
        <v>8.74</v>
      </c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2980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73">
        <v>218</v>
      </c>
      <c r="B805" s="174" t="s">
        <v>1888</v>
      </c>
      <c r="C805" s="189" t="s">
        <v>1889</v>
      </c>
      <c r="D805" s="175" t="s">
        <v>2975</v>
      </c>
      <c r="E805" s="176">
        <v>3.399</v>
      </c>
      <c r="F805" s="177"/>
      <c r="G805" s="178">
        <f>ROUND(E805*F805,2)</f>
        <v>0</v>
      </c>
      <c r="H805" s="177"/>
      <c r="I805" s="178">
        <f>ROUND(E805*H805,2)</f>
        <v>0</v>
      </c>
      <c r="J805" s="177"/>
      <c r="K805" s="178">
        <f>ROUND(E805*J805,2)</f>
        <v>0</v>
      </c>
      <c r="L805" s="178">
        <v>15</v>
      </c>
      <c r="M805" s="178">
        <f>G805*(1+L805/100)</f>
        <v>0</v>
      </c>
      <c r="N805" s="178">
        <v>0</v>
      </c>
      <c r="O805" s="178">
        <f>ROUND(E805*N805,2)</f>
        <v>0</v>
      </c>
      <c r="P805" s="178">
        <v>0</v>
      </c>
      <c r="Q805" s="178">
        <f>ROUND(E805*P805,2)</f>
        <v>0</v>
      </c>
      <c r="R805" s="178"/>
      <c r="S805" s="178" t="s">
        <v>3733</v>
      </c>
      <c r="T805" s="179" t="s">
        <v>3733</v>
      </c>
      <c r="U805" s="161">
        <v>0</v>
      </c>
      <c r="V805" s="161">
        <f>ROUND(E805*U805,2)</f>
        <v>0</v>
      </c>
      <c r="W805" s="161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 t="s">
        <v>2978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1" x14ac:dyDescent="0.2">
      <c r="A806" s="159"/>
      <c r="B806" s="160"/>
      <c r="C806" s="190" t="s">
        <v>1890</v>
      </c>
      <c r="D806" s="162"/>
      <c r="E806" s="163">
        <v>3.4000000000000004</v>
      </c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 t="s">
        <v>2980</v>
      </c>
      <c r="AH806" s="152">
        <v>0</v>
      </c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">
      <c r="A807" s="173">
        <v>219</v>
      </c>
      <c r="B807" s="174" t="s">
        <v>1891</v>
      </c>
      <c r="C807" s="189" t="s">
        <v>1892</v>
      </c>
      <c r="D807" s="175" t="s">
        <v>2975</v>
      </c>
      <c r="E807" s="176">
        <v>13.675000000000001</v>
      </c>
      <c r="F807" s="177"/>
      <c r="G807" s="178">
        <f>ROUND(E807*F807,2)</f>
        <v>0</v>
      </c>
      <c r="H807" s="177"/>
      <c r="I807" s="178">
        <f>ROUND(E807*H807,2)</f>
        <v>0</v>
      </c>
      <c r="J807" s="177"/>
      <c r="K807" s="178">
        <f>ROUND(E807*J807,2)</f>
        <v>0</v>
      </c>
      <c r="L807" s="178">
        <v>15</v>
      </c>
      <c r="M807" s="178">
        <f>G807*(1+L807/100)</f>
        <v>0</v>
      </c>
      <c r="N807" s="178">
        <v>0</v>
      </c>
      <c r="O807" s="178">
        <f>ROUND(E807*N807,2)</f>
        <v>0</v>
      </c>
      <c r="P807" s="178">
        <v>0</v>
      </c>
      <c r="Q807" s="178">
        <f>ROUND(E807*P807,2)</f>
        <v>0</v>
      </c>
      <c r="R807" s="178"/>
      <c r="S807" s="178" t="s">
        <v>3733</v>
      </c>
      <c r="T807" s="179" t="s">
        <v>3733</v>
      </c>
      <c r="U807" s="161">
        <v>0</v>
      </c>
      <c r="V807" s="161">
        <f>ROUND(E807*U807,2)</f>
        <v>0</v>
      </c>
      <c r="W807" s="161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 t="s">
        <v>2978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">
      <c r="A808" s="159"/>
      <c r="B808" s="160"/>
      <c r="C808" s="190" t="s">
        <v>1893</v>
      </c>
      <c r="D808" s="162"/>
      <c r="E808" s="163">
        <v>13.680000000000001</v>
      </c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 t="s">
        <v>2980</v>
      </c>
      <c r="AH808" s="152">
        <v>0</v>
      </c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">
      <c r="A809" s="173">
        <v>220</v>
      </c>
      <c r="B809" s="174" t="s">
        <v>1894</v>
      </c>
      <c r="C809" s="189" t="s">
        <v>1895</v>
      </c>
      <c r="D809" s="175" t="s">
        <v>2975</v>
      </c>
      <c r="E809" s="176">
        <v>10.1234</v>
      </c>
      <c r="F809" s="177"/>
      <c r="G809" s="178">
        <f>ROUND(E809*F809,2)</f>
        <v>0</v>
      </c>
      <c r="H809" s="177"/>
      <c r="I809" s="178">
        <f>ROUND(E809*H809,2)</f>
        <v>0</v>
      </c>
      <c r="J809" s="177"/>
      <c r="K809" s="178">
        <f>ROUND(E809*J809,2)</f>
        <v>0</v>
      </c>
      <c r="L809" s="178">
        <v>15</v>
      </c>
      <c r="M809" s="178">
        <f>G809*(1+L809/100)</f>
        <v>0</v>
      </c>
      <c r="N809" s="178">
        <v>0</v>
      </c>
      <c r="O809" s="178">
        <f>ROUND(E809*N809,2)</f>
        <v>0</v>
      </c>
      <c r="P809" s="178">
        <v>0</v>
      </c>
      <c r="Q809" s="178">
        <f>ROUND(E809*P809,2)</f>
        <v>0</v>
      </c>
      <c r="R809" s="178"/>
      <c r="S809" s="178" t="s">
        <v>3733</v>
      </c>
      <c r="T809" s="179" t="s">
        <v>3733</v>
      </c>
      <c r="U809" s="161">
        <v>0</v>
      </c>
      <c r="V809" s="161">
        <f>ROUND(E809*U809,2)</f>
        <v>0</v>
      </c>
      <c r="W809" s="161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 t="s">
        <v>2978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 x14ac:dyDescent="0.2">
      <c r="A810" s="159"/>
      <c r="B810" s="160"/>
      <c r="C810" s="190" t="s">
        <v>1896</v>
      </c>
      <c r="D810" s="162"/>
      <c r="E810" s="163">
        <v>10.120000000000001</v>
      </c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 t="s">
        <v>2980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outlineLevel="1" x14ac:dyDescent="0.2">
      <c r="A811" s="173">
        <v>221</v>
      </c>
      <c r="B811" s="174" t="s">
        <v>1897</v>
      </c>
      <c r="C811" s="189" t="s">
        <v>1898</v>
      </c>
      <c r="D811" s="175" t="s">
        <v>3069</v>
      </c>
      <c r="E811" s="176">
        <v>7.2</v>
      </c>
      <c r="F811" s="177"/>
      <c r="G811" s="178">
        <f>ROUND(E811*F811,2)</f>
        <v>0</v>
      </c>
      <c r="H811" s="177"/>
      <c r="I811" s="178">
        <f>ROUND(E811*H811,2)</f>
        <v>0</v>
      </c>
      <c r="J811" s="177"/>
      <c r="K811" s="178">
        <f>ROUND(E811*J811,2)</f>
        <v>0</v>
      </c>
      <c r="L811" s="178">
        <v>15</v>
      </c>
      <c r="M811" s="178">
        <f>G811*(1+L811/100)</f>
        <v>0</v>
      </c>
      <c r="N811" s="178">
        <v>0</v>
      </c>
      <c r="O811" s="178">
        <f>ROUND(E811*N811,2)</f>
        <v>0</v>
      </c>
      <c r="P811" s="178">
        <v>0</v>
      </c>
      <c r="Q811" s="178">
        <f>ROUND(E811*P811,2)</f>
        <v>0</v>
      </c>
      <c r="R811" s="178"/>
      <c r="S811" s="178" t="s">
        <v>3733</v>
      </c>
      <c r="T811" s="179" t="s">
        <v>3733</v>
      </c>
      <c r="U811" s="161">
        <v>0</v>
      </c>
      <c r="V811" s="161">
        <f>ROUND(E811*U811,2)</f>
        <v>0</v>
      </c>
      <c r="W811" s="161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 t="s">
        <v>2978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">
      <c r="A812" s="159"/>
      <c r="B812" s="160"/>
      <c r="C812" s="190" t="s">
        <v>1899</v>
      </c>
      <c r="D812" s="162"/>
      <c r="E812" s="163">
        <v>4.95</v>
      </c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 t="s">
        <v>2980</v>
      </c>
      <c r="AH812" s="152">
        <v>0</v>
      </c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">
      <c r="A813" s="159"/>
      <c r="B813" s="160"/>
      <c r="C813" s="190" t="s">
        <v>1900</v>
      </c>
      <c r="D813" s="162"/>
      <c r="E813" s="163">
        <v>2.25</v>
      </c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 t="s">
        <v>2980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 x14ac:dyDescent="0.2">
      <c r="A814" s="173">
        <v>222</v>
      </c>
      <c r="B814" s="174" t="s">
        <v>1901</v>
      </c>
      <c r="C814" s="189" t="s">
        <v>1902</v>
      </c>
      <c r="D814" s="175" t="s">
        <v>3069</v>
      </c>
      <c r="E814" s="176">
        <v>1.2000000000000002</v>
      </c>
      <c r="F814" s="177"/>
      <c r="G814" s="178">
        <f>ROUND(E814*F814,2)</f>
        <v>0</v>
      </c>
      <c r="H814" s="177"/>
      <c r="I814" s="178">
        <f>ROUND(E814*H814,2)</f>
        <v>0</v>
      </c>
      <c r="J814" s="177"/>
      <c r="K814" s="178">
        <f>ROUND(E814*J814,2)</f>
        <v>0</v>
      </c>
      <c r="L814" s="178">
        <v>15</v>
      </c>
      <c r="M814" s="178">
        <f>G814*(1+L814/100)</f>
        <v>0</v>
      </c>
      <c r="N814" s="178">
        <v>0</v>
      </c>
      <c r="O814" s="178">
        <f>ROUND(E814*N814,2)</f>
        <v>0</v>
      </c>
      <c r="P814" s="178">
        <v>0</v>
      </c>
      <c r="Q814" s="178">
        <f>ROUND(E814*P814,2)</f>
        <v>0</v>
      </c>
      <c r="R814" s="178"/>
      <c r="S814" s="178" t="s">
        <v>3733</v>
      </c>
      <c r="T814" s="179" t="s">
        <v>3733</v>
      </c>
      <c r="U814" s="161">
        <v>0</v>
      </c>
      <c r="V814" s="161">
        <f>ROUND(E814*U814,2)</f>
        <v>0</v>
      </c>
      <c r="W814" s="161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 t="s">
        <v>2978</v>
      </c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">
      <c r="A815" s="159"/>
      <c r="B815" s="160"/>
      <c r="C815" s="190" t="s">
        <v>1903</v>
      </c>
      <c r="D815" s="162"/>
      <c r="E815" s="163">
        <v>1.2000000000000002</v>
      </c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 t="s">
        <v>2980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80">
        <v>223</v>
      </c>
      <c r="B816" s="181" t="s">
        <v>1904</v>
      </c>
      <c r="C816" s="191" t="s">
        <v>1905</v>
      </c>
      <c r="D816" s="182" t="s">
        <v>3157</v>
      </c>
      <c r="E816" s="183">
        <v>2</v>
      </c>
      <c r="F816" s="184"/>
      <c r="G816" s="185">
        <f>ROUND(E816*F816,2)</f>
        <v>0</v>
      </c>
      <c r="H816" s="184"/>
      <c r="I816" s="185">
        <f>ROUND(E816*H816,2)</f>
        <v>0</v>
      </c>
      <c r="J816" s="184"/>
      <c r="K816" s="185">
        <f>ROUND(E816*J816,2)</f>
        <v>0</v>
      </c>
      <c r="L816" s="185">
        <v>15</v>
      </c>
      <c r="M816" s="185">
        <f>G816*(1+L816/100)</f>
        <v>0</v>
      </c>
      <c r="N816" s="185">
        <v>0</v>
      </c>
      <c r="O816" s="185">
        <f>ROUND(E816*N816,2)</f>
        <v>0</v>
      </c>
      <c r="P816" s="185">
        <v>0</v>
      </c>
      <c r="Q816" s="185">
        <f>ROUND(E816*P816,2)</f>
        <v>0</v>
      </c>
      <c r="R816" s="185"/>
      <c r="S816" s="178" t="s">
        <v>3733</v>
      </c>
      <c r="T816" s="179" t="s">
        <v>3733</v>
      </c>
      <c r="U816" s="161">
        <v>0</v>
      </c>
      <c r="V816" s="161">
        <f>ROUND(E816*U816,2)</f>
        <v>0</v>
      </c>
      <c r="W816" s="161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 t="s">
        <v>2978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">
      <c r="A817" s="173">
        <v>224</v>
      </c>
      <c r="B817" s="174" t="s">
        <v>1906</v>
      </c>
      <c r="C817" s="189" t="s">
        <v>1907</v>
      </c>
      <c r="D817" s="175" t="s">
        <v>3069</v>
      </c>
      <c r="E817" s="176">
        <v>23.96</v>
      </c>
      <c r="F817" s="177"/>
      <c r="G817" s="178">
        <f>ROUND(E817*F817,2)</f>
        <v>0</v>
      </c>
      <c r="H817" s="177"/>
      <c r="I817" s="178">
        <f>ROUND(E817*H817,2)</f>
        <v>0</v>
      </c>
      <c r="J817" s="177"/>
      <c r="K817" s="178">
        <f>ROUND(E817*J817,2)</f>
        <v>0</v>
      </c>
      <c r="L817" s="178">
        <v>15</v>
      </c>
      <c r="M817" s="178">
        <f>G817*(1+L817/100)</f>
        <v>0</v>
      </c>
      <c r="N817" s="178">
        <v>0</v>
      </c>
      <c r="O817" s="178">
        <f>ROUND(E817*N817,2)</f>
        <v>0</v>
      </c>
      <c r="P817" s="178">
        <v>0</v>
      </c>
      <c r="Q817" s="178">
        <f>ROUND(E817*P817,2)</f>
        <v>0</v>
      </c>
      <c r="R817" s="178"/>
      <c r="S817" s="178" t="s">
        <v>3733</v>
      </c>
      <c r="T817" s="179" t="s">
        <v>3733</v>
      </c>
      <c r="U817" s="161">
        <v>0</v>
      </c>
      <c r="V817" s="161">
        <f>ROUND(E817*U817,2)</f>
        <v>0</v>
      </c>
      <c r="W817" s="161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 t="s">
        <v>2978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59"/>
      <c r="B818" s="160"/>
      <c r="C818" s="190" t="s">
        <v>1908</v>
      </c>
      <c r="D818" s="162"/>
      <c r="E818" s="163">
        <v>23.96</v>
      </c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 t="s">
        <v>2980</v>
      </c>
      <c r="AH818" s="152">
        <v>0</v>
      </c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">
      <c r="A819" s="173">
        <v>225</v>
      </c>
      <c r="B819" s="174" t="s">
        <v>1909</v>
      </c>
      <c r="C819" s="189" t="s">
        <v>1910</v>
      </c>
      <c r="D819" s="175" t="s">
        <v>3069</v>
      </c>
      <c r="E819" s="176">
        <v>3.45</v>
      </c>
      <c r="F819" s="177"/>
      <c r="G819" s="178">
        <f>ROUND(E819*F819,2)</f>
        <v>0</v>
      </c>
      <c r="H819" s="177"/>
      <c r="I819" s="178">
        <f>ROUND(E819*H819,2)</f>
        <v>0</v>
      </c>
      <c r="J819" s="177"/>
      <c r="K819" s="178">
        <f>ROUND(E819*J819,2)</f>
        <v>0</v>
      </c>
      <c r="L819" s="178">
        <v>15</v>
      </c>
      <c r="M819" s="178">
        <f>G819*(1+L819/100)</f>
        <v>0</v>
      </c>
      <c r="N819" s="178">
        <v>0</v>
      </c>
      <c r="O819" s="178">
        <f>ROUND(E819*N819,2)</f>
        <v>0</v>
      </c>
      <c r="P819" s="178">
        <v>0</v>
      </c>
      <c r="Q819" s="178">
        <f>ROUND(E819*P819,2)</f>
        <v>0</v>
      </c>
      <c r="R819" s="178"/>
      <c r="S819" s="178" t="s">
        <v>3733</v>
      </c>
      <c r="T819" s="179" t="s">
        <v>3733</v>
      </c>
      <c r="U819" s="161">
        <v>0</v>
      </c>
      <c r="V819" s="161">
        <f>ROUND(E819*U819,2)</f>
        <v>0</v>
      </c>
      <c r="W819" s="161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 t="s">
        <v>2978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">
      <c r="A820" s="159"/>
      <c r="B820" s="160"/>
      <c r="C820" s="190" t="s">
        <v>1911</v>
      </c>
      <c r="D820" s="162"/>
      <c r="E820" s="163">
        <v>3.45</v>
      </c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 t="s">
        <v>2980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3">
        <v>226</v>
      </c>
      <c r="B821" s="174" t="s">
        <v>1912</v>
      </c>
      <c r="C821" s="189" t="s">
        <v>1913</v>
      </c>
      <c r="D821" s="175" t="s">
        <v>3069</v>
      </c>
      <c r="E821" s="176">
        <v>1.8</v>
      </c>
      <c r="F821" s="177"/>
      <c r="G821" s="178">
        <f>ROUND(E821*F821,2)</f>
        <v>0</v>
      </c>
      <c r="H821" s="177"/>
      <c r="I821" s="178">
        <f>ROUND(E821*H821,2)</f>
        <v>0</v>
      </c>
      <c r="J821" s="177"/>
      <c r="K821" s="178">
        <f>ROUND(E821*J821,2)</f>
        <v>0</v>
      </c>
      <c r="L821" s="178">
        <v>15</v>
      </c>
      <c r="M821" s="178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78"/>
      <c r="S821" s="178" t="s">
        <v>3733</v>
      </c>
      <c r="T821" s="179" t="s">
        <v>3733</v>
      </c>
      <c r="U821" s="161">
        <v>0</v>
      </c>
      <c r="V821" s="161">
        <f>ROUND(E821*U821,2)</f>
        <v>0</v>
      </c>
      <c r="W821" s="161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 t="s">
        <v>2978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 x14ac:dyDescent="0.2">
      <c r="A822" s="159"/>
      <c r="B822" s="160"/>
      <c r="C822" s="190" t="s">
        <v>1914</v>
      </c>
      <c r="D822" s="162"/>
      <c r="E822" s="163">
        <v>1.8</v>
      </c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 t="s">
        <v>2980</v>
      </c>
      <c r="AH822" s="152">
        <v>0</v>
      </c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 x14ac:dyDescent="0.2">
      <c r="A823" s="173">
        <v>227</v>
      </c>
      <c r="B823" s="174" t="s">
        <v>1915</v>
      </c>
      <c r="C823" s="189" t="s">
        <v>1916</v>
      </c>
      <c r="D823" s="175" t="s">
        <v>3069</v>
      </c>
      <c r="E823" s="176">
        <v>26.180000000000003</v>
      </c>
      <c r="F823" s="177"/>
      <c r="G823" s="178">
        <f>ROUND(E823*F823,2)</f>
        <v>0</v>
      </c>
      <c r="H823" s="177"/>
      <c r="I823" s="178">
        <f>ROUND(E823*H823,2)</f>
        <v>0</v>
      </c>
      <c r="J823" s="177"/>
      <c r="K823" s="178">
        <f>ROUND(E823*J823,2)</f>
        <v>0</v>
      </c>
      <c r="L823" s="178">
        <v>15</v>
      </c>
      <c r="M823" s="178">
        <f>G823*(1+L823/100)</f>
        <v>0</v>
      </c>
      <c r="N823" s="178">
        <v>0</v>
      </c>
      <c r="O823" s="178">
        <f>ROUND(E823*N823,2)</f>
        <v>0</v>
      </c>
      <c r="P823" s="178">
        <v>0</v>
      </c>
      <c r="Q823" s="178">
        <f>ROUND(E823*P823,2)</f>
        <v>0</v>
      </c>
      <c r="R823" s="178"/>
      <c r="S823" s="178" t="s">
        <v>3733</v>
      </c>
      <c r="T823" s="179" t="s">
        <v>3733</v>
      </c>
      <c r="U823" s="161">
        <v>0</v>
      </c>
      <c r="V823" s="161">
        <f>ROUND(E823*U823,2)</f>
        <v>0</v>
      </c>
      <c r="W823" s="161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 t="s">
        <v>2978</v>
      </c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59"/>
      <c r="B824" s="160"/>
      <c r="C824" s="190" t="s">
        <v>1917</v>
      </c>
      <c r="D824" s="162"/>
      <c r="E824" s="163">
        <v>26.180000000000003</v>
      </c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 t="s">
        <v>2980</v>
      </c>
      <c r="AH824" s="152">
        <v>0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 x14ac:dyDescent="0.2">
      <c r="A825" s="173">
        <v>228</v>
      </c>
      <c r="B825" s="174" t="s">
        <v>1918</v>
      </c>
      <c r="C825" s="189" t="s">
        <v>1919</v>
      </c>
      <c r="D825" s="175" t="s">
        <v>2975</v>
      </c>
      <c r="E825" s="176">
        <v>103.47900000000001</v>
      </c>
      <c r="F825" s="177"/>
      <c r="G825" s="178">
        <f>ROUND(E825*F825,2)</f>
        <v>0</v>
      </c>
      <c r="H825" s="177"/>
      <c r="I825" s="178">
        <f>ROUND(E825*H825,2)</f>
        <v>0</v>
      </c>
      <c r="J825" s="177"/>
      <c r="K825" s="178">
        <f>ROUND(E825*J825,2)</f>
        <v>0</v>
      </c>
      <c r="L825" s="178">
        <v>15</v>
      </c>
      <c r="M825" s="178">
        <f>G825*(1+L825/100)</f>
        <v>0</v>
      </c>
      <c r="N825" s="178">
        <v>0</v>
      </c>
      <c r="O825" s="178">
        <f>ROUND(E825*N825,2)</f>
        <v>0</v>
      </c>
      <c r="P825" s="178">
        <v>0</v>
      </c>
      <c r="Q825" s="178">
        <f>ROUND(E825*P825,2)</f>
        <v>0</v>
      </c>
      <c r="R825" s="178"/>
      <c r="S825" s="178" t="s">
        <v>3733</v>
      </c>
      <c r="T825" s="179" t="s">
        <v>3733</v>
      </c>
      <c r="U825" s="161">
        <v>0</v>
      </c>
      <c r="V825" s="161">
        <f>ROUND(E825*U825,2)</f>
        <v>0</v>
      </c>
      <c r="W825" s="161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 t="s">
        <v>2978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 x14ac:dyDescent="0.2">
      <c r="A826" s="159"/>
      <c r="B826" s="160"/>
      <c r="C826" s="190" t="s">
        <v>1920</v>
      </c>
      <c r="D826" s="162"/>
      <c r="E826" s="163">
        <v>21.96</v>
      </c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 t="s">
        <v>2980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outlineLevel="1" x14ac:dyDescent="0.2">
      <c r="A827" s="159"/>
      <c r="B827" s="160"/>
      <c r="C827" s="190" t="s">
        <v>1921</v>
      </c>
      <c r="D827" s="162"/>
      <c r="E827" s="163">
        <v>26.930000000000003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 t="s">
        <v>2980</v>
      </c>
      <c r="AH827" s="152">
        <v>0</v>
      </c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59"/>
      <c r="B828" s="160"/>
      <c r="C828" s="190" t="s">
        <v>1922</v>
      </c>
      <c r="D828" s="162"/>
      <c r="E828" s="163">
        <v>23.740000000000002</v>
      </c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 t="s">
        <v>2980</v>
      </c>
      <c r="AH828" s="152">
        <v>0</v>
      </c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59"/>
      <c r="B829" s="160"/>
      <c r="C829" s="190" t="s">
        <v>1923</v>
      </c>
      <c r="D829" s="162"/>
      <c r="E829" s="163">
        <v>6.9200000000000008</v>
      </c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 t="s">
        <v>2980</v>
      </c>
      <c r="AH829" s="152">
        <v>0</v>
      </c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/>
      <c r="B830" s="160"/>
      <c r="C830" s="190" t="s">
        <v>1924</v>
      </c>
      <c r="D830" s="162"/>
      <c r="E830" s="163">
        <v>4.2600000000000007</v>
      </c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 t="s">
        <v>2980</v>
      </c>
      <c r="AH830" s="152">
        <v>0</v>
      </c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 x14ac:dyDescent="0.2">
      <c r="A831" s="159"/>
      <c r="B831" s="160"/>
      <c r="C831" s="190" t="s">
        <v>1925</v>
      </c>
      <c r="D831" s="162"/>
      <c r="E831" s="163">
        <v>4.7</v>
      </c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 t="s">
        <v>2980</v>
      </c>
      <c r="AH831" s="152">
        <v>0</v>
      </c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">
      <c r="A832" s="159"/>
      <c r="B832" s="160"/>
      <c r="C832" s="190" t="s">
        <v>1926</v>
      </c>
      <c r="D832" s="162"/>
      <c r="E832" s="163">
        <v>14.96</v>
      </c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 t="s">
        <v>2980</v>
      </c>
      <c r="AH832" s="152">
        <v>0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">
      <c r="A833" s="173">
        <v>229</v>
      </c>
      <c r="B833" s="174" t="s">
        <v>1927</v>
      </c>
      <c r="C833" s="189" t="s">
        <v>1928</v>
      </c>
      <c r="D833" s="175" t="s">
        <v>2975</v>
      </c>
      <c r="E833" s="176">
        <v>159.18520000000001</v>
      </c>
      <c r="F833" s="177"/>
      <c r="G833" s="178">
        <f>ROUND(E833*F833,2)</f>
        <v>0</v>
      </c>
      <c r="H833" s="177"/>
      <c r="I833" s="178">
        <f>ROUND(E833*H833,2)</f>
        <v>0</v>
      </c>
      <c r="J833" s="177"/>
      <c r="K833" s="178">
        <f>ROUND(E833*J833,2)</f>
        <v>0</v>
      </c>
      <c r="L833" s="178">
        <v>15</v>
      </c>
      <c r="M833" s="178">
        <f>G833*(1+L833/100)</f>
        <v>0</v>
      </c>
      <c r="N833" s="178">
        <v>0</v>
      </c>
      <c r="O833" s="178">
        <f>ROUND(E833*N833,2)</f>
        <v>0</v>
      </c>
      <c r="P833" s="178">
        <v>0</v>
      </c>
      <c r="Q833" s="178">
        <f>ROUND(E833*P833,2)</f>
        <v>0</v>
      </c>
      <c r="R833" s="178"/>
      <c r="S833" s="178" t="s">
        <v>3733</v>
      </c>
      <c r="T833" s="179" t="s">
        <v>3733</v>
      </c>
      <c r="U833" s="161">
        <v>0</v>
      </c>
      <c r="V833" s="161">
        <f>ROUND(E833*U833,2)</f>
        <v>0</v>
      </c>
      <c r="W833" s="161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 t="s">
        <v>2978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">
      <c r="A834" s="159"/>
      <c r="B834" s="160"/>
      <c r="C834" s="190" t="s">
        <v>1929</v>
      </c>
      <c r="D834" s="162"/>
      <c r="E834" s="163">
        <v>1.02</v>
      </c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 t="s">
        <v>2980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 x14ac:dyDescent="0.2">
      <c r="A835" s="159"/>
      <c r="B835" s="160"/>
      <c r="C835" s="190" t="s">
        <v>1930</v>
      </c>
      <c r="D835" s="162"/>
      <c r="E835" s="163">
        <v>68.95</v>
      </c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 t="s">
        <v>2980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outlineLevel="1" x14ac:dyDescent="0.2">
      <c r="A836" s="159"/>
      <c r="B836" s="160"/>
      <c r="C836" s="190" t="s">
        <v>1931</v>
      </c>
      <c r="D836" s="162"/>
      <c r="E836" s="163">
        <v>55.400000000000006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 t="s">
        <v>2980</v>
      </c>
      <c r="AH836" s="152">
        <v>0</v>
      </c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">
      <c r="A837" s="159"/>
      <c r="B837" s="160"/>
      <c r="C837" s="190" t="s">
        <v>1932</v>
      </c>
      <c r="D837" s="162"/>
      <c r="E837" s="163">
        <v>7.36</v>
      </c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 t="s">
        <v>2980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">
      <c r="A838" s="159"/>
      <c r="B838" s="160"/>
      <c r="C838" s="190" t="s">
        <v>1933</v>
      </c>
      <c r="D838" s="162"/>
      <c r="E838" s="163">
        <v>26.46</v>
      </c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 t="s">
        <v>2980</v>
      </c>
      <c r="AH838" s="152">
        <v>0</v>
      </c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">
      <c r="A839" s="173">
        <v>230</v>
      </c>
      <c r="B839" s="174" t="s">
        <v>1934</v>
      </c>
      <c r="C839" s="189" t="s">
        <v>1935</v>
      </c>
      <c r="D839" s="175" t="s">
        <v>2975</v>
      </c>
      <c r="E839" s="176">
        <v>120.93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15</v>
      </c>
      <c r="M839" s="178">
        <f>G839*(1+L839/100)</f>
        <v>0</v>
      </c>
      <c r="N839" s="178">
        <v>0</v>
      </c>
      <c r="O839" s="178">
        <f>ROUND(E839*N839,2)</f>
        <v>0</v>
      </c>
      <c r="P839" s="178">
        <v>0</v>
      </c>
      <c r="Q839" s="178">
        <f>ROUND(E839*P839,2)</f>
        <v>0</v>
      </c>
      <c r="R839" s="178"/>
      <c r="S839" s="178" t="s">
        <v>3733</v>
      </c>
      <c r="T839" s="179" t="s">
        <v>3733</v>
      </c>
      <c r="U839" s="161">
        <v>0</v>
      </c>
      <c r="V839" s="161">
        <f>ROUND(E839*U839,2)</f>
        <v>0</v>
      </c>
      <c r="W839" s="161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 t="s">
        <v>2978</v>
      </c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59"/>
      <c r="B840" s="160"/>
      <c r="C840" s="190" t="s">
        <v>1936</v>
      </c>
      <c r="D840" s="162"/>
      <c r="E840" s="163">
        <v>17.450000000000003</v>
      </c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 t="s">
        <v>2980</v>
      </c>
      <c r="AH840" s="152">
        <v>0</v>
      </c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">
      <c r="A841" s="159"/>
      <c r="B841" s="160"/>
      <c r="C841" s="190" t="s">
        <v>1937</v>
      </c>
      <c r="D841" s="162"/>
      <c r="E841" s="163">
        <v>103.48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 t="s">
        <v>2980</v>
      </c>
      <c r="AH841" s="152">
        <v>0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">
      <c r="A842" s="173">
        <v>231</v>
      </c>
      <c r="B842" s="174" t="s">
        <v>1938</v>
      </c>
      <c r="C842" s="189" t="s">
        <v>1939</v>
      </c>
      <c r="D842" s="175" t="s">
        <v>2975</v>
      </c>
      <c r="E842" s="176">
        <v>146.4</v>
      </c>
      <c r="F842" s="177"/>
      <c r="G842" s="178">
        <f>ROUND(E842*F842,2)</f>
        <v>0</v>
      </c>
      <c r="H842" s="177"/>
      <c r="I842" s="178">
        <f>ROUND(E842*H842,2)</f>
        <v>0</v>
      </c>
      <c r="J842" s="177"/>
      <c r="K842" s="178">
        <f>ROUND(E842*J842,2)</f>
        <v>0</v>
      </c>
      <c r="L842" s="178">
        <v>15</v>
      </c>
      <c r="M842" s="178">
        <f>G842*(1+L842/100)</f>
        <v>0</v>
      </c>
      <c r="N842" s="178">
        <v>0</v>
      </c>
      <c r="O842" s="178">
        <f>ROUND(E842*N842,2)</f>
        <v>0</v>
      </c>
      <c r="P842" s="178">
        <v>0</v>
      </c>
      <c r="Q842" s="178">
        <f>ROUND(E842*P842,2)</f>
        <v>0</v>
      </c>
      <c r="R842" s="178"/>
      <c r="S842" s="178" t="s">
        <v>3733</v>
      </c>
      <c r="T842" s="179" t="s">
        <v>3733</v>
      </c>
      <c r="U842" s="161">
        <v>0</v>
      </c>
      <c r="V842" s="161">
        <f>ROUND(E842*U842,2)</f>
        <v>0</v>
      </c>
      <c r="W842" s="161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 t="s">
        <v>2978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 x14ac:dyDescent="0.2">
      <c r="A843" s="159"/>
      <c r="B843" s="160"/>
      <c r="C843" s="190" t="s">
        <v>1940</v>
      </c>
      <c r="D843" s="162"/>
      <c r="E843" s="163">
        <v>146.4</v>
      </c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 t="s">
        <v>2980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 x14ac:dyDescent="0.2">
      <c r="A844" s="173">
        <v>232</v>
      </c>
      <c r="B844" s="174" t="s">
        <v>1941</v>
      </c>
      <c r="C844" s="189" t="s">
        <v>1942</v>
      </c>
      <c r="D844" s="175" t="s">
        <v>3069</v>
      </c>
      <c r="E844" s="176">
        <v>6.16</v>
      </c>
      <c r="F844" s="177"/>
      <c r="G844" s="178">
        <f>ROUND(E844*F844,2)</f>
        <v>0</v>
      </c>
      <c r="H844" s="177"/>
      <c r="I844" s="178">
        <f>ROUND(E844*H844,2)</f>
        <v>0</v>
      </c>
      <c r="J844" s="177"/>
      <c r="K844" s="178">
        <f>ROUND(E844*J844,2)</f>
        <v>0</v>
      </c>
      <c r="L844" s="178">
        <v>15</v>
      </c>
      <c r="M844" s="178">
        <f>G844*(1+L844/100)</f>
        <v>0</v>
      </c>
      <c r="N844" s="178">
        <v>0</v>
      </c>
      <c r="O844" s="178">
        <f>ROUND(E844*N844,2)</f>
        <v>0</v>
      </c>
      <c r="P844" s="178">
        <v>0</v>
      </c>
      <c r="Q844" s="178">
        <f>ROUND(E844*P844,2)</f>
        <v>0</v>
      </c>
      <c r="R844" s="178"/>
      <c r="S844" s="178" t="s">
        <v>3733</v>
      </c>
      <c r="T844" s="179" t="s">
        <v>3733</v>
      </c>
      <c r="U844" s="161">
        <v>0</v>
      </c>
      <c r="V844" s="161">
        <f>ROUND(E844*U844,2)</f>
        <v>0</v>
      </c>
      <c r="W844" s="161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 t="s">
        <v>2978</v>
      </c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outlineLevel="1" x14ac:dyDescent="0.2">
      <c r="A845" s="159"/>
      <c r="B845" s="160"/>
      <c r="C845" s="190" t="s">
        <v>1943</v>
      </c>
      <c r="D845" s="162"/>
      <c r="E845" s="163">
        <v>6.16</v>
      </c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 t="s">
        <v>2980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">
      <c r="A846" s="173">
        <v>233</v>
      </c>
      <c r="B846" s="174" t="s">
        <v>1944</v>
      </c>
      <c r="C846" s="189" t="s">
        <v>1945</v>
      </c>
      <c r="D846" s="175" t="s">
        <v>2975</v>
      </c>
      <c r="E846" s="176">
        <v>17.451000000000001</v>
      </c>
      <c r="F846" s="177"/>
      <c r="G846" s="178">
        <f>ROUND(E846*F846,2)</f>
        <v>0</v>
      </c>
      <c r="H846" s="177"/>
      <c r="I846" s="178">
        <f>ROUND(E846*H846,2)</f>
        <v>0</v>
      </c>
      <c r="J846" s="177"/>
      <c r="K846" s="178">
        <f>ROUND(E846*J846,2)</f>
        <v>0</v>
      </c>
      <c r="L846" s="178">
        <v>15</v>
      </c>
      <c r="M846" s="178">
        <f>G846*(1+L846/100)</f>
        <v>0</v>
      </c>
      <c r="N846" s="178">
        <v>0</v>
      </c>
      <c r="O846" s="178">
        <f>ROUND(E846*N846,2)</f>
        <v>0</v>
      </c>
      <c r="P846" s="178">
        <v>0</v>
      </c>
      <c r="Q846" s="178">
        <f>ROUND(E846*P846,2)</f>
        <v>0</v>
      </c>
      <c r="R846" s="178"/>
      <c r="S846" s="178" t="s">
        <v>3733</v>
      </c>
      <c r="T846" s="179" t="s">
        <v>3733</v>
      </c>
      <c r="U846" s="161">
        <v>0</v>
      </c>
      <c r="V846" s="161">
        <f>ROUND(E846*U846,2)</f>
        <v>0</v>
      </c>
      <c r="W846" s="161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 t="s">
        <v>2978</v>
      </c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1" x14ac:dyDescent="0.2">
      <c r="A847" s="159"/>
      <c r="B847" s="160"/>
      <c r="C847" s="190" t="s">
        <v>1946</v>
      </c>
      <c r="D847" s="162"/>
      <c r="E847" s="163">
        <v>8.4200000000000017</v>
      </c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 t="s">
        <v>2980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outlineLevel="1" x14ac:dyDescent="0.2">
      <c r="A848" s="159"/>
      <c r="B848" s="160"/>
      <c r="C848" s="190" t="s">
        <v>1947</v>
      </c>
      <c r="D848" s="162"/>
      <c r="E848" s="163">
        <v>9.0300000000000011</v>
      </c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 t="s">
        <v>2980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">
      <c r="A849" s="173">
        <v>234</v>
      </c>
      <c r="B849" s="174" t="s">
        <v>1948</v>
      </c>
      <c r="C849" s="189" t="s">
        <v>1949</v>
      </c>
      <c r="D849" s="175" t="s">
        <v>2983</v>
      </c>
      <c r="E849" s="176">
        <v>7.0551000000000004</v>
      </c>
      <c r="F849" s="177"/>
      <c r="G849" s="178">
        <f>ROUND(E849*F849,2)</f>
        <v>0</v>
      </c>
      <c r="H849" s="177"/>
      <c r="I849" s="178">
        <f>ROUND(E849*H849,2)</f>
        <v>0</v>
      </c>
      <c r="J849" s="177"/>
      <c r="K849" s="178">
        <f>ROUND(E849*J849,2)</f>
        <v>0</v>
      </c>
      <c r="L849" s="178">
        <v>15</v>
      </c>
      <c r="M849" s="178">
        <f>G849*(1+L849/100)</f>
        <v>0</v>
      </c>
      <c r="N849" s="178">
        <v>0</v>
      </c>
      <c r="O849" s="178">
        <f>ROUND(E849*N849,2)</f>
        <v>0</v>
      </c>
      <c r="P849" s="178">
        <v>0</v>
      </c>
      <c r="Q849" s="178">
        <f>ROUND(E849*P849,2)</f>
        <v>0</v>
      </c>
      <c r="R849" s="178"/>
      <c r="S849" s="178" t="s">
        <v>3733</v>
      </c>
      <c r="T849" s="179" t="s">
        <v>3733</v>
      </c>
      <c r="U849" s="161">
        <v>0</v>
      </c>
      <c r="V849" s="161">
        <f>ROUND(E849*U849,2)</f>
        <v>0</v>
      </c>
      <c r="W849" s="161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 t="s">
        <v>2978</v>
      </c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">
      <c r="A850" s="159"/>
      <c r="B850" s="160"/>
      <c r="C850" s="190" t="s">
        <v>1950</v>
      </c>
      <c r="D850" s="162"/>
      <c r="E850" s="163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 t="s">
        <v>2980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outlineLevel="1" x14ac:dyDescent="0.2">
      <c r="A851" s="159"/>
      <c r="B851" s="160"/>
      <c r="C851" s="190" t="s">
        <v>1951</v>
      </c>
      <c r="D851" s="162"/>
      <c r="E851" s="163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 t="s">
        <v>2980</v>
      </c>
      <c r="AH851" s="152">
        <v>0</v>
      </c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1" x14ac:dyDescent="0.2">
      <c r="A852" s="159"/>
      <c r="B852" s="160"/>
      <c r="C852" s="190" t="s">
        <v>1952</v>
      </c>
      <c r="D852" s="162"/>
      <c r="E852" s="163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 t="s">
        <v>2980</v>
      </c>
      <c r="AH852" s="152">
        <v>0</v>
      </c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1" x14ac:dyDescent="0.2">
      <c r="A853" s="159"/>
      <c r="B853" s="160"/>
      <c r="C853" s="190" t="s">
        <v>1953</v>
      </c>
      <c r="D853" s="162"/>
      <c r="E853" s="163">
        <v>7.0600000000000005</v>
      </c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 t="s">
        <v>2980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 x14ac:dyDescent="0.2">
      <c r="A854" s="173">
        <v>235</v>
      </c>
      <c r="B854" s="174" t="s">
        <v>1954</v>
      </c>
      <c r="C854" s="189" t="s">
        <v>1955</v>
      </c>
      <c r="D854" s="175" t="s">
        <v>2975</v>
      </c>
      <c r="E854" s="176">
        <v>24.674000000000003</v>
      </c>
      <c r="F854" s="177"/>
      <c r="G854" s="178">
        <f>ROUND(E854*F854,2)</f>
        <v>0</v>
      </c>
      <c r="H854" s="177"/>
      <c r="I854" s="178">
        <f>ROUND(E854*H854,2)</f>
        <v>0</v>
      </c>
      <c r="J854" s="177"/>
      <c r="K854" s="178">
        <f>ROUND(E854*J854,2)</f>
        <v>0</v>
      </c>
      <c r="L854" s="178">
        <v>15</v>
      </c>
      <c r="M854" s="178">
        <f>G854*(1+L854/100)</f>
        <v>0</v>
      </c>
      <c r="N854" s="178">
        <v>0</v>
      </c>
      <c r="O854" s="178">
        <f>ROUND(E854*N854,2)</f>
        <v>0</v>
      </c>
      <c r="P854" s="178">
        <v>0</v>
      </c>
      <c r="Q854" s="178">
        <f>ROUND(E854*P854,2)</f>
        <v>0</v>
      </c>
      <c r="R854" s="178"/>
      <c r="S854" s="178" t="s">
        <v>2976</v>
      </c>
      <c r="T854" s="179" t="s">
        <v>2977</v>
      </c>
      <c r="U854" s="161">
        <v>0</v>
      </c>
      <c r="V854" s="161">
        <f>ROUND(E854*U854,2)</f>
        <v>0</v>
      </c>
      <c r="W854" s="161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 t="s">
        <v>2978</v>
      </c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 x14ac:dyDescent="0.2">
      <c r="A855" s="159"/>
      <c r="B855" s="160"/>
      <c r="C855" s="190" t="s">
        <v>1956</v>
      </c>
      <c r="D855" s="162"/>
      <c r="E855" s="163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 t="s">
        <v>2980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outlineLevel="1" x14ac:dyDescent="0.2">
      <c r="A856" s="159"/>
      <c r="B856" s="160"/>
      <c r="C856" s="190" t="s">
        <v>1957</v>
      </c>
      <c r="D856" s="162"/>
      <c r="E856" s="163">
        <v>24.67</v>
      </c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 t="s">
        <v>2980</v>
      </c>
      <c r="AH856" s="152">
        <v>0</v>
      </c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">
      <c r="A857" s="173">
        <v>236</v>
      </c>
      <c r="B857" s="174" t="s">
        <v>1958</v>
      </c>
      <c r="C857" s="189" t="s">
        <v>1959</v>
      </c>
      <c r="D857" s="175" t="s">
        <v>2975</v>
      </c>
      <c r="E857" s="176">
        <v>124.26840000000001</v>
      </c>
      <c r="F857" s="177"/>
      <c r="G857" s="178">
        <f>ROUND(E857*F857,2)</f>
        <v>0</v>
      </c>
      <c r="H857" s="177"/>
      <c r="I857" s="178">
        <f>ROUND(E857*H857,2)</f>
        <v>0</v>
      </c>
      <c r="J857" s="177"/>
      <c r="K857" s="178">
        <f>ROUND(E857*J857,2)</f>
        <v>0</v>
      </c>
      <c r="L857" s="178">
        <v>15</v>
      </c>
      <c r="M857" s="178">
        <f>G857*(1+L857/100)</f>
        <v>0</v>
      </c>
      <c r="N857" s="178">
        <v>0</v>
      </c>
      <c r="O857" s="178">
        <f>ROUND(E857*N857,2)</f>
        <v>0</v>
      </c>
      <c r="P857" s="178">
        <v>0</v>
      </c>
      <c r="Q857" s="178">
        <f>ROUND(E857*P857,2)</f>
        <v>0</v>
      </c>
      <c r="R857" s="178"/>
      <c r="S857" s="178" t="s">
        <v>2976</v>
      </c>
      <c r="T857" s="179" t="s">
        <v>2977</v>
      </c>
      <c r="U857" s="161">
        <v>0</v>
      </c>
      <c r="V857" s="161">
        <f>ROUND(E857*U857,2)</f>
        <v>0</v>
      </c>
      <c r="W857" s="161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 t="s">
        <v>2978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 x14ac:dyDescent="0.2">
      <c r="A858" s="159"/>
      <c r="B858" s="160"/>
      <c r="C858" s="190" t="s">
        <v>1960</v>
      </c>
      <c r="D858" s="162"/>
      <c r="E858" s="163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 t="s">
        <v>2980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1" x14ac:dyDescent="0.2">
      <c r="A859" s="159"/>
      <c r="B859" s="160"/>
      <c r="C859" s="190" t="s">
        <v>1961</v>
      </c>
      <c r="D859" s="162"/>
      <c r="E859" s="163">
        <v>18.150000000000002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 t="s">
        <v>2980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">
      <c r="A860" s="159"/>
      <c r="B860" s="160"/>
      <c r="C860" s="190" t="s">
        <v>1962</v>
      </c>
      <c r="D860" s="162"/>
      <c r="E860" s="163">
        <v>70.600000000000009</v>
      </c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2980</v>
      </c>
      <c r="AH860" s="152">
        <v>0</v>
      </c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">
      <c r="A861" s="159"/>
      <c r="B861" s="160"/>
      <c r="C861" s="190" t="s">
        <v>1963</v>
      </c>
      <c r="D861" s="162"/>
      <c r="E861" s="163">
        <v>35.520000000000003</v>
      </c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 t="s">
        <v>2980</v>
      </c>
      <c r="AH861" s="152">
        <v>0</v>
      </c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">
      <c r="A862" s="180">
        <v>237</v>
      </c>
      <c r="B862" s="181" t="s">
        <v>1964</v>
      </c>
      <c r="C862" s="191" t="s">
        <v>1965</v>
      </c>
      <c r="D862" s="182" t="s">
        <v>3076</v>
      </c>
      <c r="E862" s="183">
        <v>1</v>
      </c>
      <c r="F862" s="184"/>
      <c r="G862" s="185">
        <f>ROUND(E862*F862,2)</f>
        <v>0</v>
      </c>
      <c r="H862" s="184"/>
      <c r="I862" s="185">
        <f>ROUND(E862*H862,2)</f>
        <v>0</v>
      </c>
      <c r="J862" s="184"/>
      <c r="K862" s="185">
        <f>ROUND(E862*J862,2)</f>
        <v>0</v>
      </c>
      <c r="L862" s="185">
        <v>15</v>
      </c>
      <c r="M862" s="185">
        <f>G862*(1+L862/100)</f>
        <v>0</v>
      </c>
      <c r="N862" s="185">
        <v>0</v>
      </c>
      <c r="O862" s="185">
        <f>ROUND(E862*N862,2)</f>
        <v>0</v>
      </c>
      <c r="P862" s="185">
        <v>0</v>
      </c>
      <c r="Q862" s="185">
        <f>ROUND(E862*P862,2)</f>
        <v>0</v>
      </c>
      <c r="R862" s="185"/>
      <c r="S862" s="185" t="s">
        <v>2976</v>
      </c>
      <c r="T862" s="186" t="s">
        <v>2977</v>
      </c>
      <c r="U862" s="161">
        <v>0</v>
      </c>
      <c r="V862" s="161">
        <f>ROUND(E862*U862,2)</f>
        <v>0</v>
      </c>
      <c r="W862" s="161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 t="s">
        <v>3031</v>
      </c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x14ac:dyDescent="0.2">
      <c r="A863" s="167" t="s">
        <v>2971</v>
      </c>
      <c r="B863" s="168" t="s">
        <v>2846</v>
      </c>
      <c r="C863" s="188" t="s">
        <v>2847</v>
      </c>
      <c r="D863" s="169"/>
      <c r="E863" s="170"/>
      <c r="F863" s="171"/>
      <c r="G863" s="171">
        <f>SUMIF(AG864:AG864,"&lt;&gt;NOR",G864:G864)</f>
        <v>0</v>
      </c>
      <c r="H863" s="171"/>
      <c r="I863" s="171">
        <f>SUM(I864:I864)</f>
        <v>0</v>
      </c>
      <c r="J863" s="171"/>
      <c r="K863" s="171">
        <f>SUM(K864:K864)</f>
        <v>0</v>
      </c>
      <c r="L863" s="171"/>
      <c r="M863" s="171">
        <f>SUM(M864:M864)</f>
        <v>0</v>
      </c>
      <c r="N863" s="171"/>
      <c r="O863" s="171">
        <f>SUM(O864:O864)</f>
        <v>0</v>
      </c>
      <c r="P863" s="171"/>
      <c r="Q863" s="171">
        <f>SUM(Q864:Q864)</f>
        <v>0</v>
      </c>
      <c r="R863" s="171"/>
      <c r="S863" s="171"/>
      <c r="T863" s="172"/>
      <c r="U863" s="166"/>
      <c r="V863" s="166">
        <f>SUM(V864:V864)</f>
        <v>0</v>
      </c>
      <c r="W863" s="166"/>
      <c r="AG863" t="s">
        <v>2972</v>
      </c>
    </row>
    <row r="864" spans="1:60" outlineLevel="1" x14ac:dyDescent="0.2">
      <c r="A864" s="180">
        <v>238</v>
      </c>
      <c r="B864" s="181" t="s">
        <v>1966</v>
      </c>
      <c r="C864" s="191" t="s">
        <v>1967</v>
      </c>
      <c r="D864" s="182" t="s">
        <v>3100</v>
      </c>
      <c r="E864" s="183">
        <v>1137.0812600000002</v>
      </c>
      <c r="F864" s="184"/>
      <c r="G864" s="185">
        <f>ROUND(E864*F864,2)</f>
        <v>0</v>
      </c>
      <c r="H864" s="184"/>
      <c r="I864" s="185">
        <f>ROUND(E864*H864,2)</f>
        <v>0</v>
      </c>
      <c r="J864" s="184"/>
      <c r="K864" s="185">
        <f>ROUND(E864*J864,2)</f>
        <v>0</v>
      </c>
      <c r="L864" s="185">
        <v>15</v>
      </c>
      <c r="M864" s="185">
        <f>G864*(1+L864/100)</f>
        <v>0</v>
      </c>
      <c r="N864" s="185">
        <v>0</v>
      </c>
      <c r="O864" s="185">
        <f>ROUND(E864*N864,2)</f>
        <v>0</v>
      </c>
      <c r="P864" s="185">
        <v>0</v>
      </c>
      <c r="Q864" s="185">
        <f>ROUND(E864*P864,2)</f>
        <v>0</v>
      </c>
      <c r="R864" s="185"/>
      <c r="S864" s="178" t="s">
        <v>3733</v>
      </c>
      <c r="T864" s="179" t="s">
        <v>3733</v>
      </c>
      <c r="U864" s="161">
        <v>0</v>
      </c>
      <c r="V864" s="161">
        <f>ROUND(E864*U864,2)</f>
        <v>0</v>
      </c>
      <c r="W864" s="161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 t="s">
        <v>2978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x14ac:dyDescent="0.2">
      <c r="A865" s="167" t="s">
        <v>2971</v>
      </c>
      <c r="B865" s="168" t="s">
        <v>2848</v>
      </c>
      <c r="C865" s="188" t="s">
        <v>2849</v>
      </c>
      <c r="D865" s="169"/>
      <c r="E865" s="170"/>
      <c r="F865" s="171"/>
      <c r="G865" s="171">
        <f>SUMIF(AG866:AG983,"&lt;&gt;NOR",G866:G983)</f>
        <v>0</v>
      </c>
      <c r="H865" s="171"/>
      <c r="I865" s="171">
        <f>SUM(I866:I983)</f>
        <v>0</v>
      </c>
      <c r="J865" s="171"/>
      <c r="K865" s="171">
        <f>SUM(K866:K983)</f>
        <v>0</v>
      </c>
      <c r="L865" s="171"/>
      <c r="M865" s="171">
        <f>SUM(M866:M983)</f>
        <v>0</v>
      </c>
      <c r="N865" s="171"/>
      <c r="O865" s="171">
        <f>SUM(O866:O983)</f>
        <v>0</v>
      </c>
      <c r="P865" s="171"/>
      <c r="Q865" s="171">
        <f>SUM(Q866:Q983)</f>
        <v>0</v>
      </c>
      <c r="R865" s="171"/>
      <c r="S865" s="171"/>
      <c r="T865" s="172"/>
      <c r="U865" s="166"/>
      <c r="V865" s="166">
        <f>SUM(V866:V983)</f>
        <v>0</v>
      </c>
      <c r="W865" s="166"/>
      <c r="AG865" t="s">
        <v>2972</v>
      </c>
    </row>
    <row r="866" spans="1:60" outlineLevel="1" x14ac:dyDescent="0.2">
      <c r="A866" s="173">
        <v>239</v>
      </c>
      <c r="B866" s="174" t="s">
        <v>1968</v>
      </c>
      <c r="C866" s="189" t="s">
        <v>1969</v>
      </c>
      <c r="D866" s="175" t="s">
        <v>2975</v>
      </c>
      <c r="E866" s="176">
        <v>200.11980000000003</v>
      </c>
      <c r="F866" s="177"/>
      <c r="G866" s="178">
        <f>ROUND(E866*F866,2)</f>
        <v>0</v>
      </c>
      <c r="H866" s="177"/>
      <c r="I866" s="178">
        <f>ROUND(E866*H866,2)</f>
        <v>0</v>
      </c>
      <c r="J866" s="177"/>
      <c r="K866" s="178">
        <f>ROUND(E866*J866,2)</f>
        <v>0</v>
      </c>
      <c r="L866" s="178">
        <v>15</v>
      </c>
      <c r="M866" s="178">
        <f>G866*(1+L866/100)</f>
        <v>0</v>
      </c>
      <c r="N866" s="178">
        <v>0</v>
      </c>
      <c r="O866" s="178">
        <f>ROUND(E866*N866,2)</f>
        <v>0</v>
      </c>
      <c r="P866" s="178">
        <v>0</v>
      </c>
      <c r="Q866" s="178">
        <f>ROUND(E866*P866,2)</f>
        <v>0</v>
      </c>
      <c r="R866" s="178"/>
      <c r="S866" s="178" t="s">
        <v>2976</v>
      </c>
      <c r="T866" s="179" t="s">
        <v>2977</v>
      </c>
      <c r="U866" s="161">
        <v>0</v>
      </c>
      <c r="V866" s="161">
        <f>ROUND(E866*U866,2)</f>
        <v>0</v>
      </c>
      <c r="W866" s="161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 t="s">
        <v>3031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">
      <c r="A867" s="159"/>
      <c r="B867" s="160"/>
      <c r="C867" s="190" t="s">
        <v>1970</v>
      </c>
      <c r="D867" s="162"/>
      <c r="E867" s="163">
        <v>5.61</v>
      </c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 t="s">
        <v>2980</v>
      </c>
      <c r="AH867" s="152">
        <v>0</v>
      </c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 x14ac:dyDescent="0.2">
      <c r="A868" s="159"/>
      <c r="B868" s="160"/>
      <c r="C868" s="192" t="s">
        <v>3089</v>
      </c>
      <c r="D868" s="164"/>
      <c r="E868" s="165">
        <v>5.61</v>
      </c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 t="s">
        <v>2980</v>
      </c>
      <c r="AH868" s="152">
        <v>1</v>
      </c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 x14ac:dyDescent="0.2">
      <c r="A869" s="159"/>
      <c r="B869" s="160"/>
      <c r="C869" s="190" t="s">
        <v>1971</v>
      </c>
      <c r="D869" s="162"/>
      <c r="E869" s="163">
        <v>17.200000000000003</v>
      </c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 t="s">
        <v>2980</v>
      </c>
      <c r="AH869" s="152">
        <v>0</v>
      </c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">
      <c r="A870" s="159"/>
      <c r="B870" s="160"/>
      <c r="C870" s="190" t="s">
        <v>1972</v>
      </c>
      <c r="D870" s="162"/>
      <c r="E870" s="163">
        <v>9.4300000000000015</v>
      </c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 t="s">
        <v>2980</v>
      </c>
      <c r="AH870" s="152">
        <v>0</v>
      </c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59"/>
      <c r="B871" s="160"/>
      <c r="C871" s="190" t="s">
        <v>1973</v>
      </c>
      <c r="D871" s="162"/>
      <c r="E871" s="163">
        <v>10.040000000000001</v>
      </c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 t="s">
        <v>2980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59"/>
      <c r="B872" s="160"/>
      <c r="C872" s="192" t="s">
        <v>3089</v>
      </c>
      <c r="D872" s="164"/>
      <c r="E872" s="165">
        <v>36.660000000000004</v>
      </c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 t="s">
        <v>2980</v>
      </c>
      <c r="AH872" s="152">
        <v>1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">
      <c r="A873" s="159"/>
      <c r="B873" s="160"/>
      <c r="C873" s="190" t="s">
        <v>1974</v>
      </c>
      <c r="D873" s="162"/>
      <c r="E873" s="163">
        <v>68.830000000000013</v>
      </c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 t="s">
        <v>2980</v>
      </c>
      <c r="AH873" s="152">
        <v>0</v>
      </c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">
      <c r="A874" s="159"/>
      <c r="B874" s="160"/>
      <c r="C874" s="190" t="s">
        <v>1975</v>
      </c>
      <c r="D874" s="162"/>
      <c r="E874" s="163">
        <v>69.600000000000009</v>
      </c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2980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">
      <c r="A875" s="159"/>
      <c r="B875" s="160"/>
      <c r="C875" s="190" t="s">
        <v>1976</v>
      </c>
      <c r="D875" s="162"/>
      <c r="E875" s="163">
        <v>19.41</v>
      </c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 t="s">
        <v>2980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">
      <c r="A876" s="159"/>
      <c r="B876" s="160"/>
      <c r="C876" s="192" t="s">
        <v>3089</v>
      </c>
      <c r="D876" s="164"/>
      <c r="E876" s="165">
        <v>157.85000000000002</v>
      </c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 t="s">
        <v>2980</v>
      </c>
      <c r="AH876" s="152">
        <v>1</v>
      </c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 x14ac:dyDescent="0.2">
      <c r="A877" s="173">
        <v>240</v>
      </c>
      <c r="B877" s="174" t="s">
        <v>1977</v>
      </c>
      <c r="C877" s="189" t="s">
        <v>1978</v>
      </c>
      <c r="D877" s="175" t="s">
        <v>2975</v>
      </c>
      <c r="E877" s="176">
        <v>181.18360000000001</v>
      </c>
      <c r="F877" s="177"/>
      <c r="G877" s="178">
        <f>ROUND(E877*F877,2)</f>
        <v>0</v>
      </c>
      <c r="H877" s="177"/>
      <c r="I877" s="178">
        <f>ROUND(E877*H877,2)</f>
        <v>0</v>
      </c>
      <c r="J877" s="177"/>
      <c r="K877" s="178">
        <f>ROUND(E877*J877,2)</f>
        <v>0</v>
      </c>
      <c r="L877" s="178">
        <v>15</v>
      </c>
      <c r="M877" s="178">
        <f>G877*(1+L877/100)</f>
        <v>0</v>
      </c>
      <c r="N877" s="178">
        <v>0</v>
      </c>
      <c r="O877" s="178">
        <f>ROUND(E877*N877,2)</f>
        <v>0</v>
      </c>
      <c r="P877" s="178">
        <v>0</v>
      </c>
      <c r="Q877" s="178">
        <f>ROUND(E877*P877,2)</f>
        <v>0</v>
      </c>
      <c r="R877" s="178"/>
      <c r="S877" s="178" t="s">
        <v>2976</v>
      </c>
      <c r="T877" s="179" t="s">
        <v>2977</v>
      </c>
      <c r="U877" s="161">
        <v>0</v>
      </c>
      <c r="V877" s="161">
        <f>ROUND(E877*U877,2)</f>
        <v>0</v>
      </c>
      <c r="W877" s="161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 t="s">
        <v>3031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">
      <c r="A878" s="159"/>
      <c r="B878" s="160"/>
      <c r="C878" s="190" t="s">
        <v>1979</v>
      </c>
      <c r="D878" s="162"/>
      <c r="E878" s="163">
        <v>37.82</v>
      </c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 t="s">
        <v>2980</v>
      </c>
      <c r="AH878" s="152">
        <v>0</v>
      </c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">
      <c r="A879" s="159"/>
      <c r="B879" s="160"/>
      <c r="C879" s="190" t="s">
        <v>1980</v>
      </c>
      <c r="D879" s="162"/>
      <c r="E879" s="163">
        <v>12.850000000000001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2980</v>
      </c>
      <c r="AH879" s="152">
        <v>0</v>
      </c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">
      <c r="A880" s="159"/>
      <c r="B880" s="160"/>
      <c r="C880" s="190" t="s">
        <v>1981</v>
      </c>
      <c r="D880" s="162"/>
      <c r="E880" s="163">
        <v>9.06</v>
      </c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 t="s">
        <v>2980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59"/>
      <c r="B881" s="160"/>
      <c r="C881" s="190" t="s">
        <v>1982</v>
      </c>
      <c r="D881" s="162"/>
      <c r="E881" s="163">
        <v>20.23</v>
      </c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 t="s">
        <v>2980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59"/>
      <c r="B882" s="160"/>
      <c r="C882" s="192" t="s">
        <v>3089</v>
      </c>
      <c r="D882" s="164"/>
      <c r="E882" s="165">
        <v>79.970000000000013</v>
      </c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 t="s">
        <v>2980</v>
      </c>
      <c r="AH882" s="152">
        <v>1</v>
      </c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/>
      <c r="B883" s="160"/>
      <c r="C883" s="190" t="s">
        <v>1983</v>
      </c>
      <c r="D883" s="162"/>
      <c r="E883" s="163">
        <v>47.970000000000006</v>
      </c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 t="s">
        <v>2980</v>
      </c>
      <c r="AH883" s="152">
        <v>0</v>
      </c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">
      <c r="A884" s="159"/>
      <c r="B884" s="160"/>
      <c r="C884" s="190" t="s">
        <v>1984</v>
      </c>
      <c r="D884" s="162"/>
      <c r="E884" s="163">
        <v>26.990000000000002</v>
      </c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 t="s">
        <v>2980</v>
      </c>
      <c r="AH884" s="152">
        <v>0</v>
      </c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outlineLevel="1" x14ac:dyDescent="0.2">
      <c r="A885" s="159"/>
      <c r="B885" s="160"/>
      <c r="C885" s="192" t="s">
        <v>3089</v>
      </c>
      <c r="D885" s="164"/>
      <c r="E885" s="165">
        <v>74.960000000000008</v>
      </c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 t="s">
        <v>2980</v>
      </c>
      <c r="AH885" s="152">
        <v>1</v>
      </c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outlineLevel="1" x14ac:dyDescent="0.2">
      <c r="A886" s="159"/>
      <c r="B886" s="160"/>
      <c r="C886" s="190" t="s">
        <v>1985</v>
      </c>
      <c r="D886" s="162"/>
      <c r="E886" s="163">
        <v>13.290000000000001</v>
      </c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 t="s">
        <v>2980</v>
      </c>
      <c r="AH886" s="152">
        <v>0</v>
      </c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">
      <c r="A887" s="159"/>
      <c r="B887" s="160"/>
      <c r="C887" s="190" t="s">
        <v>1986</v>
      </c>
      <c r="D887" s="162"/>
      <c r="E887" s="163">
        <v>12.96</v>
      </c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 t="s">
        <v>2980</v>
      </c>
      <c r="AH887" s="152">
        <v>0</v>
      </c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 x14ac:dyDescent="0.2">
      <c r="A888" s="173">
        <v>241</v>
      </c>
      <c r="B888" s="174" t="s">
        <v>1987</v>
      </c>
      <c r="C888" s="189" t="s">
        <v>1988</v>
      </c>
      <c r="D888" s="175" t="s">
        <v>2975</v>
      </c>
      <c r="E888" s="176">
        <v>783.55890000000011</v>
      </c>
      <c r="F888" s="177"/>
      <c r="G888" s="178">
        <f>ROUND(E888*F888,2)</f>
        <v>0</v>
      </c>
      <c r="H888" s="177"/>
      <c r="I888" s="178">
        <f>ROUND(E888*H888,2)</f>
        <v>0</v>
      </c>
      <c r="J888" s="177"/>
      <c r="K888" s="178">
        <f>ROUND(E888*J888,2)</f>
        <v>0</v>
      </c>
      <c r="L888" s="178">
        <v>15</v>
      </c>
      <c r="M888" s="178">
        <f>G888*(1+L888/100)</f>
        <v>0</v>
      </c>
      <c r="N888" s="178">
        <v>0</v>
      </c>
      <c r="O888" s="178">
        <f>ROUND(E888*N888,2)</f>
        <v>0</v>
      </c>
      <c r="P888" s="178">
        <v>0</v>
      </c>
      <c r="Q888" s="178">
        <f>ROUND(E888*P888,2)</f>
        <v>0</v>
      </c>
      <c r="R888" s="178"/>
      <c r="S888" s="178" t="s">
        <v>2976</v>
      </c>
      <c r="T888" s="179" t="s">
        <v>2977</v>
      </c>
      <c r="U888" s="161">
        <v>0</v>
      </c>
      <c r="V888" s="161">
        <f>ROUND(E888*U888,2)</f>
        <v>0</v>
      </c>
      <c r="W888" s="161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 t="s">
        <v>3031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 x14ac:dyDescent="0.2">
      <c r="A889" s="159"/>
      <c r="B889" s="160"/>
      <c r="C889" s="190" t="s">
        <v>1989</v>
      </c>
      <c r="D889" s="162"/>
      <c r="E889" s="163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 t="s">
        <v>2980</v>
      </c>
      <c r="AH889" s="152">
        <v>0</v>
      </c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">
      <c r="A890" s="159"/>
      <c r="B890" s="160"/>
      <c r="C890" s="190" t="s">
        <v>1990</v>
      </c>
      <c r="D890" s="162"/>
      <c r="E890" s="163">
        <v>92.31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 t="s">
        <v>2980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59"/>
      <c r="B891" s="160"/>
      <c r="C891" s="190" t="s">
        <v>1991</v>
      </c>
      <c r="D891" s="162"/>
      <c r="E891" s="163">
        <v>2.4500000000000002</v>
      </c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 t="s">
        <v>2980</v>
      </c>
      <c r="AH891" s="152">
        <v>0</v>
      </c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59"/>
      <c r="B892" s="160"/>
      <c r="C892" s="190" t="s">
        <v>1992</v>
      </c>
      <c r="D892" s="162"/>
      <c r="E892" s="163">
        <v>-14.6</v>
      </c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 t="s">
        <v>2980</v>
      </c>
      <c r="AH892" s="152">
        <v>0</v>
      </c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1" x14ac:dyDescent="0.2">
      <c r="A893" s="159"/>
      <c r="B893" s="160"/>
      <c r="C893" s="190" t="s">
        <v>1993</v>
      </c>
      <c r="D893" s="162"/>
      <c r="E893" s="163">
        <v>2.91</v>
      </c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 t="s">
        <v>2980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59"/>
      <c r="B894" s="160"/>
      <c r="C894" s="190" t="s">
        <v>1994</v>
      </c>
      <c r="D894" s="162"/>
      <c r="E894" s="163">
        <v>61.610000000000007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 t="s">
        <v>2980</v>
      </c>
      <c r="AH894" s="152">
        <v>0</v>
      </c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59"/>
      <c r="B895" s="160"/>
      <c r="C895" s="190" t="s">
        <v>1995</v>
      </c>
      <c r="D895" s="162"/>
      <c r="E895" s="163">
        <v>110.06</v>
      </c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 t="s">
        <v>2980</v>
      </c>
      <c r="AH895" s="152">
        <v>0</v>
      </c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59"/>
      <c r="B896" s="160"/>
      <c r="C896" s="192" t="s">
        <v>3089</v>
      </c>
      <c r="D896" s="164"/>
      <c r="E896" s="165">
        <v>254.73000000000002</v>
      </c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 t="s">
        <v>2980</v>
      </c>
      <c r="AH896" s="152">
        <v>1</v>
      </c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59"/>
      <c r="B897" s="160"/>
      <c r="C897" s="190" t="s">
        <v>1996</v>
      </c>
      <c r="D897" s="162"/>
      <c r="E897" s="163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 t="s">
        <v>2980</v>
      </c>
      <c r="AH897" s="152">
        <v>0</v>
      </c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59"/>
      <c r="B898" s="160"/>
      <c r="C898" s="190" t="s">
        <v>1990</v>
      </c>
      <c r="D898" s="162"/>
      <c r="E898" s="163">
        <v>92.31</v>
      </c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 t="s">
        <v>2980</v>
      </c>
      <c r="AH898" s="152">
        <v>0</v>
      </c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59"/>
      <c r="B899" s="160"/>
      <c r="C899" s="190" t="s">
        <v>1991</v>
      </c>
      <c r="D899" s="162"/>
      <c r="E899" s="163">
        <v>2.4500000000000002</v>
      </c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 t="s">
        <v>2980</v>
      </c>
      <c r="AH899" s="152">
        <v>0</v>
      </c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59"/>
      <c r="B900" s="160"/>
      <c r="C900" s="190" t="s">
        <v>1997</v>
      </c>
      <c r="D900" s="162"/>
      <c r="E900" s="163">
        <v>3.9400000000000004</v>
      </c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 t="s">
        <v>2980</v>
      </c>
      <c r="AH900" s="152">
        <v>0</v>
      </c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59"/>
      <c r="B901" s="160"/>
      <c r="C901" s="190" t="s">
        <v>1998</v>
      </c>
      <c r="D901" s="162"/>
      <c r="E901" s="163">
        <v>2.2000000000000002</v>
      </c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 t="s">
        <v>2980</v>
      </c>
      <c r="AH901" s="152">
        <v>0</v>
      </c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59"/>
      <c r="B902" s="160"/>
      <c r="C902" s="190" t="s">
        <v>1999</v>
      </c>
      <c r="D902" s="162"/>
      <c r="E902" s="163">
        <v>119.42</v>
      </c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 t="s">
        <v>2980</v>
      </c>
      <c r="AH902" s="152">
        <v>0</v>
      </c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59"/>
      <c r="B903" s="160"/>
      <c r="C903" s="190" t="s">
        <v>2000</v>
      </c>
      <c r="D903" s="162"/>
      <c r="E903" s="163">
        <v>3.68</v>
      </c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 t="s">
        <v>2980</v>
      </c>
      <c r="AH903" s="152">
        <v>0</v>
      </c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59"/>
      <c r="B904" s="160"/>
      <c r="C904" s="190" t="s">
        <v>2001</v>
      </c>
      <c r="D904" s="162"/>
      <c r="E904" s="163">
        <v>62.220000000000006</v>
      </c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 t="s">
        <v>2980</v>
      </c>
      <c r="AH904" s="152">
        <v>0</v>
      </c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59"/>
      <c r="B905" s="160"/>
      <c r="C905" s="192" t="s">
        <v>3089</v>
      </c>
      <c r="D905" s="164"/>
      <c r="E905" s="165">
        <v>286.22000000000003</v>
      </c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 t="s">
        <v>2980</v>
      </c>
      <c r="AH905" s="152">
        <v>1</v>
      </c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outlineLevel="1" x14ac:dyDescent="0.2">
      <c r="A906" s="159"/>
      <c r="B906" s="160"/>
      <c r="C906" s="190" t="s">
        <v>2002</v>
      </c>
      <c r="D906" s="162"/>
      <c r="E906" s="163">
        <v>47.6</v>
      </c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 t="s">
        <v>2980</v>
      </c>
      <c r="AH906" s="152">
        <v>0</v>
      </c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 x14ac:dyDescent="0.2">
      <c r="A907" s="159"/>
      <c r="B907" s="160"/>
      <c r="C907" s="190" t="s">
        <v>2003</v>
      </c>
      <c r="D907" s="162"/>
      <c r="E907" s="163">
        <v>5.28</v>
      </c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 t="s">
        <v>2980</v>
      </c>
      <c r="AH907" s="152">
        <v>0</v>
      </c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outlineLevel="1" x14ac:dyDescent="0.2">
      <c r="A908" s="159"/>
      <c r="B908" s="160"/>
      <c r="C908" s="190" t="s">
        <v>2004</v>
      </c>
      <c r="D908" s="162"/>
      <c r="E908" s="163">
        <v>8.9500000000000011</v>
      </c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 t="s">
        <v>2980</v>
      </c>
      <c r="AH908" s="152">
        <v>0</v>
      </c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">
      <c r="A909" s="159"/>
      <c r="B909" s="160"/>
      <c r="C909" s="190" t="s">
        <v>2005</v>
      </c>
      <c r="D909" s="162"/>
      <c r="E909" s="163">
        <v>34.39</v>
      </c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 t="s">
        <v>2980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">
      <c r="A910" s="159"/>
      <c r="B910" s="160"/>
      <c r="C910" s="192" t="s">
        <v>3089</v>
      </c>
      <c r="D910" s="164"/>
      <c r="E910" s="165">
        <v>96.210000000000008</v>
      </c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 t="s">
        <v>2980</v>
      </c>
      <c r="AH910" s="152">
        <v>1</v>
      </c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">
      <c r="A911" s="159"/>
      <c r="B911" s="160"/>
      <c r="C911" s="190" t="s">
        <v>2006</v>
      </c>
      <c r="D911" s="162"/>
      <c r="E911" s="163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 t="s">
        <v>2980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">
      <c r="A912" s="159"/>
      <c r="B912" s="160"/>
      <c r="C912" s="190" t="s">
        <v>2007</v>
      </c>
      <c r="D912" s="162"/>
      <c r="E912" s="163">
        <v>26.1</v>
      </c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 t="s">
        <v>2980</v>
      </c>
      <c r="AH912" s="152">
        <v>0</v>
      </c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59"/>
      <c r="B913" s="160"/>
      <c r="C913" s="190" t="s">
        <v>2008</v>
      </c>
      <c r="D913" s="162"/>
      <c r="E913" s="163">
        <v>17.23</v>
      </c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2980</v>
      </c>
      <c r="AH913" s="152">
        <v>0</v>
      </c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">
      <c r="A914" s="159"/>
      <c r="B914" s="160"/>
      <c r="C914" s="190" t="s">
        <v>2009</v>
      </c>
      <c r="D914" s="162"/>
      <c r="E914" s="163">
        <v>69.12</v>
      </c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 t="s">
        <v>2980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 x14ac:dyDescent="0.2">
      <c r="A915" s="159"/>
      <c r="B915" s="160"/>
      <c r="C915" s="190" t="s">
        <v>2010</v>
      </c>
      <c r="D915" s="162"/>
      <c r="E915" s="163">
        <v>15.680000000000001</v>
      </c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 t="s">
        <v>2980</v>
      </c>
      <c r="AH915" s="152">
        <v>0</v>
      </c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">
      <c r="A916" s="159"/>
      <c r="B916" s="160"/>
      <c r="C916" s="190" t="s">
        <v>2011</v>
      </c>
      <c r="D916" s="162"/>
      <c r="E916" s="163">
        <v>18.260000000000002</v>
      </c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 t="s">
        <v>2980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59"/>
      <c r="B917" s="160"/>
      <c r="C917" s="192" t="s">
        <v>3089</v>
      </c>
      <c r="D917" s="164"/>
      <c r="E917" s="165">
        <v>146.4</v>
      </c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 t="s">
        <v>2980</v>
      </c>
      <c r="AH917" s="152">
        <v>1</v>
      </c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 x14ac:dyDescent="0.2">
      <c r="A918" s="173">
        <v>242</v>
      </c>
      <c r="B918" s="174" t="s">
        <v>2012</v>
      </c>
      <c r="C918" s="189" t="s">
        <v>2013</v>
      </c>
      <c r="D918" s="175" t="s">
        <v>2975</v>
      </c>
      <c r="E918" s="176">
        <v>122.8058</v>
      </c>
      <c r="F918" s="177"/>
      <c r="G918" s="178">
        <f>ROUND(E918*F918,2)</f>
        <v>0</v>
      </c>
      <c r="H918" s="177"/>
      <c r="I918" s="178">
        <f>ROUND(E918*H918,2)</f>
        <v>0</v>
      </c>
      <c r="J918" s="177"/>
      <c r="K918" s="178">
        <f>ROUND(E918*J918,2)</f>
        <v>0</v>
      </c>
      <c r="L918" s="178">
        <v>15</v>
      </c>
      <c r="M918" s="178">
        <f>G918*(1+L918/100)</f>
        <v>0</v>
      </c>
      <c r="N918" s="178">
        <v>0</v>
      </c>
      <c r="O918" s="178">
        <f>ROUND(E918*N918,2)</f>
        <v>0</v>
      </c>
      <c r="P918" s="178">
        <v>0</v>
      </c>
      <c r="Q918" s="178">
        <f>ROUND(E918*P918,2)</f>
        <v>0</v>
      </c>
      <c r="R918" s="178"/>
      <c r="S918" s="178" t="s">
        <v>2976</v>
      </c>
      <c r="T918" s="179" t="s">
        <v>2977</v>
      </c>
      <c r="U918" s="161">
        <v>0</v>
      </c>
      <c r="V918" s="161">
        <f>ROUND(E918*U918,2)</f>
        <v>0</v>
      </c>
      <c r="W918" s="161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 t="s">
        <v>3031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outlineLevel="1" x14ac:dyDescent="0.2">
      <c r="A919" s="159"/>
      <c r="B919" s="160"/>
      <c r="C919" s="190" t="s">
        <v>2014</v>
      </c>
      <c r="D919" s="162"/>
      <c r="E919" s="163">
        <v>35.150000000000006</v>
      </c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 t="s">
        <v>2980</v>
      </c>
      <c r="AH919" s="152">
        <v>0</v>
      </c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1" x14ac:dyDescent="0.2">
      <c r="A920" s="159"/>
      <c r="B920" s="160"/>
      <c r="C920" s="192" t="s">
        <v>3089</v>
      </c>
      <c r="D920" s="164"/>
      <c r="E920" s="165">
        <v>35.150000000000006</v>
      </c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 t="s">
        <v>2980</v>
      </c>
      <c r="AH920" s="152">
        <v>1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 x14ac:dyDescent="0.2">
      <c r="A921" s="159"/>
      <c r="B921" s="160"/>
      <c r="C921" s="190" t="s">
        <v>2015</v>
      </c>
      <c r="D921" s="162"/>
      <c r="E921" s="163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 t="s">
        <v>2980</v>
      </c>
      <c r="AH921" s="152">
        <v>0</v>
      </c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/>
      <c r="B922" s="160"/>
      <c r="C922" s="190" t="s">
        <v>2016</v>
      </c>
      <c r="D922" s="162"/>
      <c r="E922" s="163">
        <v>16.55</v>
      </c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 t="s">
        <v>2980</v>
      </c>
      <c r="AH922" s="152">
        <v>0</v>
      </c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1" x14ac:dyDescent="0.2">
      <c r="A923" s="159"/>
      <c r="B923" s="160"/>
      <c r="C923" s="190" t="s">
        <v>2017</v>
      </c>
      <c r="D923" s="162"/>
      <c r="E923" s="163">
        <v>9.7700000000000014</v>
      </c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 t="s">
        <v>2980</v>
      </c>
      <c r="AH923" s="152">
        <v>0</v>
      </c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outlineLevel="1" x14ac:dyDescent="0.2">
      <c r="A924" s="159"/>
      <c r="B924" s="160"/>
      <c r="C924" s="190" t="s">
        <v>2018</v>
      </c>
      <c r="D924" s="162"/>
      <c r="E924" s="163">
        <v>20.46</v>
      </c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 t="s">
        <v>2980</v>
      </c>
      <c r="AH924" s="152">
        <v>0</v>
      </c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 x14ac:dyDescent="0.2">
      <c r="A925" s="159"/>
      <c r="B925" s="160"/>
      <c r="C925" s="192" t="s">
        <v>3089</v>
      </c>
      <c r="D925" s="164"/>
      <c r="E925" s="165">
        <v>46.790000000000006</v>
      </c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 t="s">
        <v>2980</v>
      </c>
      <c r="AH925" s="152">
        <v>1</v>
      </c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59"/>
      <c r="B926" s="160"/>
      <c r="C926" s="190" t="s">
        <v>2019</v>
      </c>
      <c r="D926" s="162"/>
      <c r="E926" s="163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 t="s">
        <v>2980</v>
      </c>
      <c r="AH926" s="152">
        <v>0</v>
      </c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 x14ac:dyDescent="0.2">
      <c r="A927" s="159"/>
      <c r="B927" s="160"/>
      <c r="C927" s="190" t="s">
        <v>2020</v>
      </c>
      <c r="D927" s="162"/>
      <c r="E927" s="163">
        <v>18.840000000000003</v>
      </c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 t="s">
        <v>2980</v>
      </c>
      <c r="AH927" s="152">
        <v>0</v>
      </c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outlineLevel="1" x14ac:dyDescent="0.2">
      <c r="A928" s="159"/>
      <c r="B928" s="160"/>
      <c r="C928" s="190" t="s">
        <v>2021</v>
      </c>
      <c r="D928" s="162"/>
      <c r="E928" s="163">
        <v>8.23</v>
      </c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 t="s">
        <v>2980</v>
      </c>
      <c r="AH928" s="152">
        <v>0</v>
      </c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 x14ac:dyDescent="0.2">
      <c r="A929" s="159"/>
      <c r="B929" s="160"/>
      <c r="C929" s="190" t="s">
        <v>2022</v>
      </c>
      <c r="D929" s="162"/>
      <c r="E929" s="163">
        <v>13.8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 t="s">
        <v>2980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59"/>
      <c r="B930" s="160"/>
      <c r="C930" s="192" t="s">
        <v>3089</v>
      </c>
      <c r="D930" s="164"/>
      <c r="E930" s="165">
        <v>40.870000000000005</v>
      </c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 t="s">
        <v>2980</v>
      </c>
      <c r="AH930" s="152">
        <v>1</v>
      </c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">
      <c r="A931" s="173">
        <v>243</v>
      </c>
      <c r="B931" s="174" t="s">
        <v>2023</v>
      </c>
      <c r="C931" s="189" t="s">
        <v>2024</v>
      </c>
      <c r="D931" s="175" t="s">
        <v>2975</v>
      </c>
      <c r="E931" s="176">
        <v>458.0206</v>
      </c>
      <c r="F931" s="177"/>
      <c r="G931" s="178">
        <f>ROUND(E931*F931,2)</f>
        <v>0</v>
      </c>
      <c r="H931" s="177"/>
      <c r="I931" s="178">
        <f>ROUND(E931*H931,2)</f>
        <v>0</v>
      </c>
      <c r="J931" s="177"/>
      <c r="K931" s="178">
        <f>ROUND(E931*J931,2)</f>
        <v>0</v>
      </c>
      <c r="L931" s="178">
        <v>15</v>
      </c>
      <c r="M931" s="178">
        <f>G931*(1+L931/100)</f>
        <v>0</v>
      </c>
      <c r="N931" s="178">
        <v>0</v>
      </c>
      <c r="O931" s="178">
        <f>ROUND(E931*N931,2)</f>
        <v>0</v>
      </c>
      <c r="P931" s="178">
        <v>0</v>
      </c>
      <c r="Q931" s="178">
        <f>ROUND(E931*P931,2)</f>
        <v>0</v>
      </c>
      <c r="R931" s="178"/>
      <c r="S931" s="178" t="s">
        <v>2976</v>
      </c>
      <c r="T931" s="179" t="s">
        <v>2977</v>
      </c>
      <c r="U931" s="161">
        <v>0</v>
      </c>
      <c r="V931" s="161">
        <f>ROUND(E931*U931,2)</f>
        <v>0</v>
      </c>
      <c r="W931" s="161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 t="s">
        <v>3031</v>
      </c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">
      <c r="A932" s="159"/>
      <c r="B932" s="160"/>
      <c r="C932" s="190" t="s">
        <v>2025</v>
      </c>
      <c r="D932" s="162"/>
      <c r="E932" s="163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 t="s">
        <v>2980</v>
      </c>
      <c r="AH932" s="152">
        <v>0</v>
      </c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">
      <c r="A933" s="159"/>
      <c r="B933" s="160"/>
      <c r="C933" s="190" t="s">
        <v>2026</v>
      </c>
      <c r="D933" s="162"/>
      <c r="E933" s="163">
        <v>35.130000000000003</v>
      </c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2980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59"/>
      <c r="B934" s="160"/>
      <c r="C934" s="190" t="s">
        <v>2027</v>
      </c>
      <c r="D934" s="162"/>
      <c r="E934" s="163">
        <v>18.010000000000002</v>
      </c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 t="s">
        <v>2980</v>
      </c>
      <c r="AH934" s="152">
        <v>0</v>
      </c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">
      <c r="A935" s="159"/>
      <c r="B935" s="160"/>
      <c r="C935" s="190" t="s">
        <v>2028</v>
      </c>
      <c r="D935" s="162"/>
      <c r="E935" s="163">
        <v>26.89</v>
      </c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 t="s">
        <v>2980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">
      <c r="A936" s="159"/>
      <c r="B936" s="160"/>
      <c r="C936" s="190" t="s">
        <v>2029</v>
      </c>
      <c r="D936" s="162"/>
      <c r="E936" s="163">
        <v>49.46</v>
      </c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 t="s">
        <v>2980</v>
      </c>
      <c r="AH936" s="152">
        <v>0</v>
      </c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">
      <c r="A937" s="159"/>
      <c r="B937" s="160"/>
      <c r="C937" s="190" t="s">
        <v>2030</v>
      </c>
      <c r="D937" s="162"/>
      <c r="E937" s="163">
        <v>13.74</v>
      </c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 t="s">
        <v>2980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">
      <c r="A938" s="159"/>
      <c r="B938" s="160"/>
      <c r="C938" s="190" t="s">
        <v>2031</v>
      </c>
      <c r="D938" s="162"/>
      <c r="E938" s="163">
        <v>12.850000000000001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 t="s">
        <v>2980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">
      <c r="A939" s="159"/>
      <c r="B939" s="160"/>
      <c r="C939" s="192" t="s">
        <v>3089</v>
      </c>
      <c r="D939" s="164"/>
      <c r="E939" s="165">
        <v>156.08000000000001</v>
      </c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 t="s">
        <v>2980</v>
      </c>
      <c r="AH939" s="152">
        <v>1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">
      <c r="A940" s="159"/>
      <c r="B940" s="160"/>
      <c r="C940" s="190" t="s">
        <v>2032</v>
      </c>
      <c r="D940" s="162"/>
      <c r="E940" s="163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 t="s">
        <v>2980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">
      <c r="A941" s="159"/>
      <c r="B941" s="160"/>
      <c r="C941" s="190" t="s">
        <v>2033</v>
      </c>
      <c r="D941" s="162"/>
      <c r="E941" s="163">
        <v>5.54</v>
      </c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 t="s">
        <v>2980</v>
      </c>
      <c r="AH941" s="152">
        <v>0</v>
      </c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">
      <c r="A942" s="159"/>
      <c r="B942" s="160"/>
      <c r="C942" s="190" t="s">
        <v>2034</v>
      </c>
      <c r="D942" s="162"/>
      <c r="E942" s="163">
        <v>4.6400000000000006</v>
      </c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 t="s">
        <v>2980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">
      <c r="A943" s="159"/>
      <c r="B943" s="160"/>
      <c r="C943" s="190" t="s">
        <v>2035</v>
      </c>
      <c r="D943" s="162"/>
      <c r="E943" s="163">
        <v>3.9800000000000004</v>
      </c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 t="s">
        <v>2980</v>
      </c>
      <c r="AH943" s="152">
        <v>0</v>
      </c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">
      <c r="A944" s="159"/>
      <c r="B944" s="160"/>
      <c r="C944" s="190" t="s">
        <v>2036</v>
      </c>
      <c r="D944" s="162"/>
      <c r="E944" s="163">
        <v>2.4500000000000002</v>
      </c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2980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">
      <c r="A945" s="159"/>
      <c r="B945" s="160"/>
      <c r="C945" s="192" t="s">
        <v>3089</v>
      </c>
      <c r="D945" s="164"/>
      <c r="E945" s="165">
        <v>16.610000000000003</v>
      </c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 t="s">
        <v>2980</v>
      </c>
      <c r="AH945" s="152">
        <v>1</v>
      </c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">
      <c r="A946" s="159"/>
      <c r="B946" s="160"/>
      <c r="C946" s="190" t="s">
        <v>2037</v>
      </c>
      <c r="D946" s="162"/>
      <c r="E946" s="163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 t="s">
        <v>2980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">
      <c r="A947" s="159"/>
      <c r="B947" s="160"/>
      <c r="C947" s="190" t="s">
        <v>2038</v>
      </c>
      <c r="D947" s="162"/>
      <c r="E947" s="163">
        <v>0.81</v>
      </c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 t="s">
        <v>2980</v>
      </c>
      <c r="AH947" s="152">
        <v>0</v>
      </c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 x14ac:dyDescent="0.2">
      <c r="A948" s="159"/>
      <c r="B948" s="160"/>
      <c r="C948" s="192" t="s">
        <v>3089</v>
      </c>
      <c r="D948" s="164"/>
      <c r="E948" s="165">
        <v>0.81</v>
      </c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 t="s">
        <v>2980</v>
      </c>
      <c r="AH948" s="152">
        <v>1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 x14ac:dyDescent="0.2">
      <c r="A949" s="159"/>
      <c r="B949" s="160"/>
      <c r="C949" s="190" t="s">
        <v>2039</v>
      </c>
      <c r="D949" s="162"/>
      <c r="E949" s="163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 t="s">
        <v>2980</v>
      </c>
      <c r="AH949" s="152">
        <v>0</v>
      </c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">
      <c r="A950" s="159"/>
      <c r="B950" s="160"/>
      <c r="C950" s="190" t="s">
        <v>2040</v>
      </c>
      <c r="D950" s="162"/>
      <c r="E950" s="163">
        <v>6.3100000000000005</v>
      </c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 t="s">
        <v>2980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">
      <c r="A951" s="159"/>
      <c r="B951" s="160"/>
      <c r="C951" s="192" t="s">
        <v>3089</v>
      </c>
      <c r="D951" s="164"/>
      <c r="E951" s="165">
        <v>6.3100000000000005</v>
      </c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 t="s">
        <v>2980</v>
      </c>
      <c r="AH951" s="152">
        <v>1</v>
      </c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 x14ac:dyDescent="0.2">
      <c r="A952" s="159"/>
      <c r="B952" s="160"/>
      <c r="C952" s="190" t="s">
        <v>2041</v>
      </c>
      <c r="D952" s="162"/>
      <c r="E952" s="163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 t="s">
        <v>2980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59"/>
      <c r="B953" s="160"/>
      <c r="C953" s="190" t="s">
        <v>2042</v>
      </c>
      <c r="D953" s="162"/>
      <c r="E953" s="163">
        <v>39.800000000000004</v>
      </c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 t="s">
        <v>2980</v>
      </c>
      <c r="AH953" s="152">
        <v>0</v>
      </c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1" x14ac:dyDescent="0.2">
      <c r="A954" s="159"/>
      <c r="B954" s="160"/>
      <c r="C954" s="190" t="s">
        <v>2043</v>
      </c>
      <c r="D954" s="162"/>
      <c r="E954" s="163">
        <v>19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 t="s">
        <v>2980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">
      <c r="A955" s="159"/>
      <c r="B955" s="160"/>
      <c r="C955" s="190" t="s">
        <v>2044</v>
      </c>
      <c r="D955" s="162"/>
      <c r="E955" s="163">
        <v>41</v>
      </c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2980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">
      <c r="A956" s="159"/>
      <c r="B956" s="160"/>
      <c r="C956" s="190" t="s">
        <v>2045</v>
      </c>
      <c r="D956" s="162"/>
      <c r="E956" s="163">
        <v>21.85</v>
      </c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2980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59"/>
      <c r="B957" s="160"/>
      <c r="C957" s="190" t="s">
        <v>2046</v>
      </c>
      <c r="D957" s="162"/>
      <c r="E957" s="163">
        <v>10.89</v>
      </c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2980</v>
      </c>
      <c r="AH957" s="152">
        <v>0</v>
      </c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">
      <c r="A958" s="159"/>
      <c r="B958" s="160"/>
      <c r="C958" s="190" t="s">
        <v>2047</v>
      </c>
      <c r="D958" s="162"/>
      <c r="E958" s="163">
        <v>14.360000000000001</v>
      </c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 t="s">
        <v>2980</v>
      </c>
      <c r="AH958" s="152">
        <v>0</v>
      </c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">
      <c r="A959" s="159"/>
      <c r="B959" s="160"/>
      <c r="C959" s="190" t="s">
        <v>2048</v>
      </c>
      <c r="D959" s="162"/>
      <c r="E959" s="163">
        <v>15.3</v>
      </c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 t="s">
        <v>2980</v>
      </c>
      <c r="AH959" s="152">
        <v>0</v>
      </c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">
      <c r="A960" s="159"/>
      <c r="B960" s="160"/>
      <c r="C960" s="190" t="s">
        <v>2049</v>
      </c>
      <c r="D960" s="162"/>
      <c r="E960" s="163">
        <v>13.05</v>
      </c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 t="s">
        <v>2980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">
      <c r="A961" s="159"/>
      <c r="B961" s="160"/>
      <c r="C961" s="192" t="s">
        <v>3089</v>
      </c>
      <c r="D961" s="164"/>
      <c r="E961" s="165">
        <v>175.24</v>
      </c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 t="s">
        <v>2980</v>
      </c>
      <c r="AH961" s="152">
        <v>1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">
      <c r="A962" s="159"/>
      <c r="B962" s="160"/>
      <c r="C962" s="190" t="s">
        <v>2050</v>
      </c>
      <c r="D962" s="162"/>
      <c r="E962" s="163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 t="s">
        <v>2980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">
      <c r="A963" s="159"/>
      <c r="B963" s="160"/>
      <c r="C963" s="190" t="s">
        <v>2051</v>
      </c>
      <c r="D963" s="162"/>
      <c r="E963" s="163">
        <v>10.9</v>
      </c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52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2980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">
      <c r="A964" s="159"/>
      <c r="B964" s="160"/>
      <c r="C964" s="190" t="s">
        <v>2052</v>
      </c>
      <c r="D964" s="162"/>
      <c r="E964" s="163">
        <v>21.810000000000002</v>
      </c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52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2980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">
      <c r="A965" s="159"/>
      <c r="B965" s="160"/>
      <c r="C965" s="192" t="s">
        <v>3089</v>
      </c>
      <c r="D965" s="164"/>
      <c r="E965" s="165">
        <v>32.71</v>
      </c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 t="s">
        <v>2980</v>
      </c>
      <c r="AH965" s="152">
        <v>1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 x14ac:dyDescent="0.2">
      <c r="A966" s="159"/>
      <c r="B966" s="160"/>
      <c r="C966" s="190" t="s">
        <v>2053</v>
      </c>
      <c r="D966" s="162"/>
      <c r="E966" s="163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 t="s">
        <v>2980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">
      <c r="A967" s="159"/>
      <c r="B967" s="160"/>
      <c r="C967" s="190" t="s">
        <v>2054</v>
      </c>
      <c r="D967" s="162"/>
      <c r="E967" s="163">
        <v>1.9500000000000002</v>
      </c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 t="s">
        <v>2980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">
      <c r="A968" s="159"/>
      <c r="B968" s="160"/>
      <c r="C968" s="190" t="s">
        <v>2055</v>
      </c>
      <c r="D968" s="162"/>
      <c r="E968" s="163">
        <v>4.0600000000000005</v>
      </c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2980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">
      <c r="A969" s="159"/>
      <c r="B969" s="160"/>
      <c r="C969" s="192" t="s">
        <v>3089</v>
      </c>
      <c r="D969" s="164"/>
      <c r="E969" s="165">
        <v>6.0200000000000005</v>
      </c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 t="s">
        <v>2980</v>
      </c>
      <c r="AH969" s="152">
        <v>1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 x14ac:dyDescent="0.2">
      <c r="A970" s="159"/>
      <c r="B970" s="160"/>
      <c r="C970" s="190" t="s">
        <v>2056</v>
      </c>
      <c r="D970" s="162"/>
      <c r="E970" s="163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 t="s">
        <v>2980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outlineLevel="1" x14ac:dyDescent="0.2">
      <c r="A971" s="159"/>
      <c r="B971" s="160"/>
      <c r="C971" s="190" t="s">
        <v>2057</v>
      </c>
      <c r="D971" s="162"/>
      <c r="E971" s="163">
        <v>8.9300000000000015</v>
      </c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 t="s">
        <v>2980</v>
      </c>
      <c r="AH971" s="152">
        <v>0</v>
      </c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">
      <c r="A972" s="159"/>
      <c r="B972" s="160"/>
      <c r="C972" s="192" t="s">
        <v>3089</v>
      </c>
      <c r="D972" s="164"/>
      <c r="E972" s="165">
        <v>8.9300000000000015</v>
      </c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2980</v>
      </c>
      <c r="AH972" s="152">
        <v>1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59"/>
      <c r="B973" s="160"/>
      <c r="C973" s="190" t="s">
        <v>2058</v>
      </c>
      <c r="D973" s="162"/>
      <c r="E973" s="163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52"/>
      <c r="Y973" s="152"/>
      <c r="Z973" s="152"/>
      <c r="AA973" s="152"/>
      <c r="AB973" s="152"/>
      <c r="AC973" s="152"/>
      <c r="AD973" s="152"/>
      <c r="AE973" s="152"/>
      <c r="AF973" s="152"/>
      <c r="AG973" s="152" t="s">
        <v>2980</v>
      </c>
      <c r="AH973" s="152">
        <v>0</v>
      </c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 x14ac:dyDescent="0.2">
      <c r="A974" s="159"/>
      <c r="B974" s="160"/>
      <c r="C974" s="190" t="s">
        <v>2059</v>
      </c>
      <c r="D974" s="162"/>
      <c r="E974" s="163">
        <v>30.130000000000003</v>
      </c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52"/>
      <c r="Y974" s="152"/>
      <c r="Z974" s="152"/>
      <c r="AA974" s="152"/>
      <c r="AB974" s="152"/>
      <c r="AC974" s="152"/>
      <c r="AD974" s="152"/>
      <c r="AE974" s="152"/>
      <c r="AF974" s="152"/>
      <c r="AG974" s="152" t="s">
        <v>2980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">
      <c r="A975" s="159"/>
      <c r="B975" s="160"/>
      <c r="C975" s="190" t="s">
        <v>2060</v>
      </c>
      <c r="D975" s="162"/>
      <c r="E975" s="163">
        <v>8.3000000000000007</v>
      </c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52"/>
      <c r="Y975" s="152"/>
      <c r="Z975" s="152"/>
      <c r="AA975" s="152"/>
      <c r="AB975" s="152"/>
      <c r="AC975" s="152"/>
      <c r="AD975" s="152"/>
      <c r="AE975" s="152"/>
      <c r="AF975" s="152"/>
      <c r="AG975" s="152" t="s">
        <v>2980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">
      <c r="A976" s="159"/>
      <c r="B976" s="160"/>
      <c r="C976" s="190" t="s">
        <v>2061</v>
      </c>
      <c r="D976" s="162"/>
      <c r="E976" s="163">
        <v>5.45</v>
      </c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52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2980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">
      <c r="A977" s="159"/>
      <c r="B977" s="160"/>
      <c r="C977" s="192" t="s">
        <v>3089</v>
      </c>
      <c r="D977" s="164"/>
      <c r="E977" s="165">
        <v>43.88</v>
      </c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2980</v>
      </c>
      <c r="AH977" s="152">
        <v>1</v>
      </c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 x14ac:dyDescent="0.2">
      <c r="A978" s="159"/>
      <c r="B978" s="160"/>
      <c r="C978" s="190" t="s">
        <v>2062</v>
      </c>
      <c r="D978" s="162"/>
      <c r="E978" s="163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 t="s">
        <v>2980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1" x14ac:dyDescent="0.2">
      <c r="A979" s="159"/>
      <c r="B979" s="160"/>
      <c r="C979" s="190" t="s">
        <v>2063</v>
      </c>
      <c r="D979" s="162"/>
      <c r="E979" s="163">
        <v>7.7700000000000005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 t="s">
        <v>2980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">
      <c r="A980" s="159"/>
      <c r="B980" s="160"/>
      <c r="C980" s="192" t="s">
        <v>3089</v>
      </c>
      <c r="D980" s="164"/>
      <c r="E980" s="165">
        <v>7.7700000000000005</v>
      </c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 t="s">
        <v>2980</v>
      </c>
      <c r="AH980" s="152">
        <v>1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">
      <c r="A981" s="159"/>
      <c r="B981" s="160"/>
      <c r="C981" s="190" t="s">
        <v>2064</v>
      </c>
      <c r="D981" s="162"/>
      <c r="E981" s="163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 t="s">
        <v>2980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">
      <c r="A982" s="159"/>
      <c r="B982" s="160"/>
      <c r="C982" s="190" t="s">
        <v>2065</v>
      </c>
      <c r="D982" s="162"/>
      <c r="E982" s="163">
        <v>3.6700000000000004</v>
      </c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 t="s">
        <v>2980</v>
      </c>
      <c r="AH982" s="152">
        <v>0</v>
      </c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">
      <c r="A983" s="159"/>
      <c r="B983" s="160"/>
      <c r="C983" s="192" t="s">
        <v>3089</v>
      </c>
      <c r="D983" s="164"/>
      <c r="E983" s="165">
        <v>3.6700000000000004</v>
      </c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 t="s">
        <v>2980</v>
      </c>
      <c r="AH983" s="152">
        <v>1</v>
      </c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x14ac:dyDescent="0.2">
      <c r="A984" s="167" t="s">
        <v>2971</v>
      </c>
      <c r="B984" s="168" t="s">
        <v>2868</v>
      </c>
      <c r="C984" s="188" t="s">
        <v>2869</v>
      </c>
      <c r="D984" s="169"/>
      <c r="E984" s="170"/>
      <c r="F984" s="171"/>
      <c r="G984" s="171">
        <f>SUMIF(AG985:AG1051,"&lt;&gt;NOR",G985:G1051)</f>
        <v>0</v>
      </c>
      <c r="H984" s="171"/>
      <c r="I984" s="171">
        <f>SUM(I985:I1051)</f>
        <v>0</v>
      </c>
      <c r="J984" s="171"/>
      <c r="K984" s="171">
        <f>SUM(K985:K1051)</f>
        <v>0</v>
      </c>
      <c r="L984" s="171"/>
      <c r="M984" s="171">
        <f>SUM(M985:M1051)</f>
        <v>0</v>
      </c>
      <c r="N984" s="171"/>
      <c r="O984" s="171">
        <f>SUM(O985:O1051)</f>
        <v>0</v>
      </c>
      <c r="P984" s="171"/>
      <c r="Q984" s="171">
        <f>SUM(Q985:Q1051)</f>
        <v>0</v>
      </c>
      <c r="R984" s="171"/>
      <c r="S984" s="171"/>
      <c r="T984" s="172"/>
      <c r="U984" s="166"/>
      <c r="V984" s="166">
        <f>SUM(V985:V1051)</f>
        <v>0</v>
      </c>
      <c r="W984" s="166"/>
      <c r="AG984" t="s">
        <v>2972</v>
      </c>
    </row>
    <row r="985" spans="1:60" outlineLevel="1" x14ac:dyDescent="0.2">
      <c r="A985" s="173">
        <v>244</v>
      </c>
      <c r="B985" s="174" t="s">
        <v>2066</v>
      </c>
      <c r="C985" s="189" t="s">
        <v>2067</v>
      </c>
      <c r="D985" s="175" t="s">
        <v>2975</v>
      </c>
      <c r="E985" s="176">
        <v>93.26</v>
      </c>
      <c r="F985" s="177"/>
      <c r="G985" s="178">
        <f>ROUND(E985*F985,2)</f>
        <v>0</v>
      </c>
      <c r="H985" s="177"/>
      <c r="I985" s="178">
        <f>ROUND(E985*H985,2)</f>
        <v>0</v>
      </c>
      <c r="J985" s="177"/>
      <c r="K985" s="178">
        <f>ROUND(E985*J985,2)</f>
        <v>0</v>
      </c>
      <c r="L985" s="178">
        <v>15</v>
      </c>
      <c r="M985" s="178">
        <f>G985*(1+L985/100)</f>
        <v>0</v>
      </c>
      <c r="N985" s="178">
        <v>0</v>
      </c>
      <c r="O985" s="178">
        <f>ROUND(E985*N985,2)</f>
        <v>0</v>
      </c>
      <c r="P985" s="178">
        <v>0</v>
      </c>
      <c r="Q985" s="178">
        <f>ROUND(E985*P985,2)</f>
        <v>0</v>
      </c>
      <c r="R985" s="178"/>
      <c r="S985" s="178" t="s">
        <v>3733</v>
      </c>
      <c r="T985" s="179" t="s">
        <v>3733</v>
      </c>
      <c r="U985" s="161">
        <v>0</v>
      </c>
      <c r="V985" s="161">
        <f>ROUND(E985*U985,2)</f>
        <v>0</v>
      </c>
      <c r="W985" s="161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2068</v>
      </c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">
      <c r="A986" s="159"/>
      <c r="B986" s="160"/>
      <c r="C986" s="190" t="s">
        <v>1864</v>
      </c>
      <c r="D986" s="162"/>
      <c r="E986" s="163">
        <v>79.970000000000013</v>
      </c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2980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">
      <c r="A987" s="159"/>
      <c r="B987" s="160"/>
      <c r="C987" s="190" t="s">
        <v>1865</v>
      </c>
      <c r="D987" s="162"/>
      <c r="E987" s="163">
        <v>13.290000000000001</v>
      </c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 t="s">
        <v>2980</v>
      </c>
      <c r="AH987" s="152">
        <v>0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">
      <c r="A988" s="173">
        <v>245</v>
      </c>
      <c r="B988" s="174" t="s">
        <v>2069</v>
      </c>
      <c r="C988" s="189" t="s">
        <v>2070</v>
      </c>
      <c r="D988" s="175" t="s">
        <v>2975</v>
      </c>
      <c r="E988" s="176">
        <v>78.309500000000014</v>
      </c>
      <c r="F988" s="177"/>
      <c r="G988" s="178">
        <f>ROUND(E988*F988,2)</f>
        <v>0</v>
      </c>
      <c r="H988" s="177"/>
      <c r="I988" s="178">
        <f>ROUND(E988*H988,2)</f>
        <v>0</v>
      </c>
      <c r="J988" s="177"/>
      <c r="K988" s="178">
        <f>ROUND(E988*J988,2)</f>
        <v>0</v>
      </c>
      <c r="L988" s="178">
        <v>15</v>
      </c>
      <c r="M988" s="178">
        <f>G988*(1+L988/100)</f>
        <v>0</v>
      </c>
      <c r="N988" s="178">
        <v>0</v>
      </c>
      <c r="O988" s="178">
        <f>ROUND(E988*N988,2)</f>
        <v>0</v>
      </c>
      <c r="P988" s="178">
        <v>0</v>
      </c>
      <c r="Q988" s="178">
        <f>ROUND(E988*P988,2)</f>
        <v>0</v>
      </c>
      <c r="R988" s="178"/>
      <c r="S988" s="178" t="s">
        <v>3733</v>
      </c>
      <c r="T988" s="179" t="s">
        <v>3733</v>
      </c>
      <c r="U988" s="161">
        <v>0</v>
      </c>
      <c r="V988" s="161">
        <f>ROUND(E988*U988,2)</f>
        <v>0</v>
      </c>
      <c r="W988" s="161"/>
      <c r="X988" s="152"/>
      <c r="Y988" s="152"/>
      <c r="Z988" s="152"/>
      <c r="AA988" s="152"/>
      <c r="AB988" s="152"/>
      <c r="AC988" s="152"/>
      <c r="AD988" s="152"/>
      <c r="AE988" s="152"/>
      <c r="AF988" s="152"/>
      <c r="AG988" s="152" t="s">
        <v>2068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59"/>
      <c r="B989" s="160"/>
      <c r="C989" s="190" t="s">
        <v>2071</v>
      </c>
      <c r="D989" s="162"/>
      <c r="E989" s="163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52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2980</v>
      </c>
      <c r="AH989" s="152">
        <v>0</v>
      </c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">
      <c r="A990" s="159"/>
      <c r="B990" s="160"/>
      <c r="C990" s="190" t="s">
        <v>2072</v>
      </c>
      <c r="D990" s="162"/>
      <c r="E990" s="163">
        <v>73.62</v>
      </c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52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2980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59"/>
      <c r="B991" s="160"/>
      <c r="C991" s="190" t="s">
        <v>2073</v>
      </c>
      <c r="D991" s="162"/>
      <c r="E991" s="163">
        <v>4.6900000000000004</v>
      </c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52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2980</v>
      </c>
      <c r="AH991" s="152">
        <v>0</v>
      </c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">
      <c r="A992" s="173">
        <v>246</v>
      </c>
      <c r="B992" s="174" t="s">
        <v>2074</v>
      </c>
      <c r="C992" s="189" t="s">
        <v>2075</v>
      </c>
      <c r="D992" s="175" t="s">
        <v>2975</v>
      </c>
      <c r="E992" s="176">
        <v>53.869500000000002</v>
      </c>
      <c r="F992" s="177"/>
      <c r="G992" s="178">
        <f>ROUND(E992*F992,2)</f>
        <v>0</v>
      </c>
      <c r="H992" s="177"/>
      <c r="I992" s="178">
        <f>ROUND(E992*H992,2)</f>
        <v>0</v>
      </c>
      <c r="J992" s="177"/>
      <c r="K992" s="178">
        <f>ROUND(E992*J992,2)</f>
        <v>0</v>
      </c>
      <c r="L992" s="178">
        <v>15</v>
      </c>
      <c r="M992" s="178">
        <f>G992*(1+L992/100)</f>
        <v>0</v>
      </c>
      <c r="N992" s="178">
        <v>0</v>
      </c>
      <c r="O992" s="178">
        <f>ROUND(E992*N992,2)</f>
        <v>0</v>
      </c>
      <c r="P992" s="178">
        <v>0</v>
      </c>
      <c r="Q992" s="178">
        <f>ROUND(E992*P992,2)</f>
        <v>0</v>
      </c>
      <c r="R992" s="178"/>
      <c r="S992" s="178" t="s">
        <v>3733</v>
      </c>
      <c r="T992" s="179" t="s">
        <v>3733</v>
      </c>
      <c r="U992" s="161">
        <v>0</v>
      </c>
      <c r="V992" s="161">
        <f>ROUND(E992*U992,2)</f>
        <v>0</v>
      </c>
      <c r="W992" s="161"/>
      <c r="X992" s="152"/>
      <c r="Y992" s="152"/>
      <c r="Z992" s="152"/>
      <c r="AA992" s="152"/>
      <c r="AB992" s="152"/>
      <c r="AC992" s="152"/>
      <c r="AD992" s="152"/>
      <c r="AE992" s="152"/>
      <c r="AF992" s="152"/>
      <c r="AG992" s="152" t="s">
        <v>2068</v>
      </c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59"/>
      <c r="B993" s="160"/>
      <c r="C993" s="190" t="s">
        <v>2071</v>
      </c>
      <c r="D993" s="162"/>
      <c r="E993" s="163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52"/>
      <c r="Y993" s="152"/>
      <c r="Z993" s="152"/>
      <c r="AA993" s="152"/>
      <c r="AB993" s="152"/>
      <c r="AC993" s="152"/>
      <c r="AD993" s="152"/>
      <c r="AE993" s="152"/>
      <c r="AF993" s="152"/>
      <c r="AG993" s="152" t="s">
        <v>2980</v>
      </c>
      <c r="AH993" s="152">
        <v>0</v>
      </c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59"/>
      <c r="B994" s="160"/>
      <c r="C994" s="190" t="s">
        <v>2076</v>
      </c>
      <c r="D994" s="162"/>
      <c r="E994" s="163">
        <v>33.6</v>
      </c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52"/>
      <c r="Y994" s="152"/>
      <c r="Z994" s="152"/>
      <c r="AA994" s="152"/>
      <c r="AB994" s="152"/>
      <c r="AC994" s="152"/>
      <c r="AD994" s="152"/>
      <c r="AE994" s="152"/>
      <c r="AF994" s="152"/>
      <c r="AG994" s="152" t="s">
        <v>2980</v>
      </c>
      <c r="AH994" s="152">
        <v>0</v>
      </c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59"/>
      <c r="B995" s="160"/>
      <c r="C995" s="190" t="s">
        <v>2077</v>
      </c>
      <c r="D995" s="162"/>
      <c r="E995" s="163">
        <v>20.270000000000003</v>
      </c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52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2980</v>
      </c>
      <c r="AH995" s="152">
        <v>0</v>
      </c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s="226" customFormat="1" outlineLevel="1" x14ac:dyDescent="0.2">
      <c r="A996" s="217">
        <v>247</v>
      </c>
      <c r="B996" s="218" t="s">
        <v>2078</v>
      </c>
      <c r="C996" s="219" t="s">
        <v>2079</v>
      </c>
      <c r="D996" s="220" t="s">
        <v>2975</v>
      </c>
      <c r="E996" s="221">
        <v>78.309500000000014</v>
      </c>
      <c r="F996" s="184"/>
      <c r="G996" s="223">
        <f>ROUND(E996*F996,2)</f>
        <v>0</v>
      </c>
      <c r="H996" s="222"/>
      <c r="I996" s="223">
        <f>ROUND(E996*H996,2)</f>
        <v>0</v>
      </c>
      <c r="J996" s="222"/>
      <c r="K996" s="223">
        <f>ROUND(E996*J996,2)</f>
        <v>0</v>
      </c>
      <c r="L996" s="223">
        <v>15</v>
      </c>
      <c r="M996" s="223">
        <f>G996*(1+L996/100)</f>
        <v>0</v>
      </c>
      <c r="N996" s="223">
        <v>0</v>
      </c>
      <c r="O996" s="223">
        <f>ROUND(E996*N996,2)</f>
        <v>0</v>
      </c>
      <c r="P996" s="223">
        <v>0</v>
      </c>
      <c r="Q996" s="223">
        <f>ROUND(E996*P996,2)</f>
        <v>0</v>
      </c>
      <c r="R996" s="223"/>
      <c r="S996" s="178" t="s">
        <v>3733</v>
      </c>
      <c r="T996" s="179" t="s">
        <v>3733</v>
      </c>
      <c r="U996" s="224">
        <v>0</v>
      </c>
      <c r="V996" s="224">
        <f>ROUND(E996*U996,2)</f>
        <v>0</v>
      </c>
      <c r="W996" s="224"/>
      <c r="X996" s="225"/>
      <c r="Y996" s="225"/>
      <c r="Z996" s="225"/>
      <c r="AA996" s="225"/>
      <c r="AB996" s="225"/>
      <c r="AC996" s="225"/>
      <c r="AD996" s="225"/>
      <c r="AE996" s="225"/>
      <c r="AF996" s="225"/>
      <c r="AG996" s="225" t="s">
        <v>2068</v>
      </c>
      <c r="AH996" s="225"/>
      <c r="AI996" s="225"/>
      <c r="AJ996" s="225"/>
      <c r="AK996" s="225"/>
      <c r="AL996" s="225"/>
      <c r="AM996" s="225"/>
      <c r="AN996" s="225"/>
      <c r="AO996" s="225"/>
      <c r="AP996" s="225"/>
      <c r="AQ996" s="225"/>
      <c r="AR996" s="225"/>
      <c r="AS996" s="225"/>
      <c r="AT996" s="225"/>
      <c r="AU996" s="225"/>
      <c r="AV996" s="225"/>
      <c r="AW996" s="225"/>
      <c r="AX996" s="225"/>
      <c r="AY996" s="225"/>
      <c r="AZ996" s="225"/>
      <c r="BA996" s="225"/>
      <c r="BB996" s="225"/>
      <c r="BC996" s="225"/>
      <c r="BD996" s="225"/>
      <c r="BE996" s="225"/>
      <c r="BF996" s="225"/>
      <c r="BG996" s="225"/>
      <c r="BH996" s="225"/>
    </row>
    <row r="997" spans="1:60" s="226" customFormat="1" outlineLevel="1" x14ac:dyDescent="0.2">
      <c r="A997" s="217">
        <v>248</v>
      </c>
      <c r="B997" s="218" t="s">
        <v>2080</v>
      </c>
      <c r="C997" s="219" t="s">
        <v>2081</v>
      </c>
      <c r="D997" s="220" t="s">
        <v>2975</v>
      </c>
      <c r="E997" s="221">
        <v>53.869500000000002</v>
      </c>
      <c r="F997" s="184"/>
      <c r="G997" s="223">
        <f>ROUND(E997*F997,2)</f>
        <v>0</v>
      </c>
      <c r="H997" s="222"/>
      <c r="I997" s="223">
        <f>ROUND(E997*H997,2)</f>
        <v>0</v>
      </c>
      <c r="J997" s="222"/>
      <c r="K997" s="223">
        <f>ROUND(E997*J997,2)</f>
        <v>0</v>
      </c>
      <c r="L997" s="223">
        <v>15</v>
      </c>
      <c r="M997" s="223">
        <f>G997*(1+L997/100)</f>
        <v>0</v>
      </c>
      <c r="N997" s="223">
        <v>0</v>
      </c>
      <c r="O997" s="223">
        <f>ROUND(E997*N997,2)</f>
        <v>0</v>
      </c>
      <c r="P997" s="223">
        <v>0</v>
      </c>
      <c r="Q997" s="223">
        <f>ROUND(E997*P997,2)</f>
        <v>0</v>
      </c>
      <c r="R997" s="223"/>
      <c r="S997" s="178" t="s">
        <v>3733</v>
      </c>
      <c r="T997" s="179" t="s">
        <v>3733</v>
      </c>
      <c r="U997" s="224">
        <v>0</v>
      </c>
      <c r="V997" s="224">
        <f>ROUND(E997*U997,2)</f>
        <v>0</v>
      </c>
      <c r="W997" s="224"/>
      <c r="X997" s="225"/>
      <c r="Y997" s="225"/>
      <c r="Z997" s="225"/>
      <c r="AA997" s="225"/>
      <c r="AB997" s="225"/>
      <c r="AC997" s="225"/>
      <c r="AD997" s="225"/>
      <c r="AE997" s="225"/>
      <c r="AF997" s="225"/>
      <c r="AG997" s="225" t="s">
        <v>2068</v>
      </c>
      <c r="AH997" s="225"/>
      <c r="AI997" s="225"/>
      <c r="AJ997" s="225"/>
      <c r="AK997" s="225"/>
      <c r="AL997" s="225"/>
      <c r="AM997" s="225"/>
      <c r="AN997" s="225"/>
      <c r="AO997" s="225"/>
      <c r="AP997" s="225"/>
      <c r="AQ997" s="225"/>
      <c r="AR997" s="225"/>
      <c r="AS997" s="225"/>
      <c r="AT997" s="225"/>
      <c r="AU997" s="225"/>
      <c r="AV997" s="225"/>
      <c r="AW997" s="225"/>
      <c r="AX997" s="225"/>
      <c r="AY997" s="225"/>
      <c r="AZ997" s="225"/>
      <c r="BA997" s="225"/>
      <c r="BB997" s="225"/>
      <c r="BC997" s="225"/>
      <c r="BD997" s="225"/>
      <c r="BE997" s="225"/>
      <c r="BF997" s="225"/>
      <c r="BG997" s="225"/>
      <c r="BH997" s="225"/>
    </row>
    <row r="998" spans="1:60" s="226" customFormat="1" outlineLevel="1" x14ac:dyDescent="0.2">
      <c r="A998" s="228">
        <v>249</v>
      </c>
      <c r="B998" s="229" t="s">
        <v>2082</v>
      </c>
      <c r="C998" s="230" t="s">
        <v>405</v>
      </c>
      <c r="D998" s="231" t="s">
        <v>2975</v>
      </c>
      <c r="E998" s="232">
        <v>69.024500000000003</v>
      </c>
      <c r="F998" s="177"/>
      <c r="G998" s="233">
        <f>ROUND(E998*F998,2)</f>
        <v>0</v>
      </c>
      <c r="H998" s="227"/>
      <c r="I998" s="233">
        <f>ROUND(E998*H998,2)</f>
        <v>0</v>
      </c>
      <c r="J998" s="227"/>
      <c r="K998" s="233">
        <f>ROUND(E998*J998,2)</f>
        <v>0</v>
      </c>
      <c r="L998" s="233">
        <v>15</v>
      </c>
      <c r="M998" s="233">
        <f>G998*(1+L998/100)</f>
        <v>0</v>
      </c>
      <c r="N998" s="233">
        <v>0</v>
      </c>
      <c r="O998" s="233">
        <f>ROUND(E998*N998,2)</f>
        <v>0</v>
      </c>
      <c r="P998" s="233">
        <v>0</v>
      </c>
      <c r="Q998" s="233">
        <f>ROUND(E998*P998,2)</f>
        <v>0</v>
      </c>
      <c r="R998" s="233"/>
      <c r="S998" s="178" t="s">
        <v>3733</v>
      </c>
      <c r="T998" s="179" t="s">
        <v>3733</v>
      </c>
      <c r="U998" s="224">
        <v>0</v>
      </c>
      <c r="V998" s="224">
        <f>ROUND(E998*U998,2)</f>
        <v>0</v>
      </c>
      <c r="W998" s="224"/>
      <c r="X998" s="225"/>
      <c r="Y998" s="225"/>
      <c r="Z998" s="225"/>
      <c r="AA998" s="225"/>
      <c r="AB998" s="225"/>
      <c r="AC998" s="225"/>
      <c r="AD998" s="225"/>
      <c r="AE998" s="225"/>
      <c r="AF998" s="225"/>
      <c r="AG998" s="225" t="s">
        <v>2068</v>
      </c>
      <c r="AH998" s="225"/>
      <c r="AI998" s="225"/>
      <c r="AJ998" s="225"/>
      <c r="AK998" s="225"/>
      <c r="AL998" s="225"/>
      <c r="AM998" s="225"/>
      <c r="AN998" s="225"/>
      <c r="AO998" s="225"/>
      <c r="AP998" s="225"/>
      <c r="AQ998" s="225"/>
      <c r="AR998" s="225"/>
      <c r="AS998" s="225"/>
      <c r="AT998" s="225"/>
      <c r="AU998" s="225"/>
      <c r="AV998" s="225"/>
      <c r="AW998" s="225"/>
      <c r="AX998" s="225"/>
      <c r="AY998" s="225"/>
      <c r="AZ998" s="225"/>
      <c r="BA998" s="225"/>
      <c r="BB998" s="225"/>
      <c r="BC998" s="225"/>
      <c r="BD998" s="225"/>
      <c r="BE998" s="225"/>
      <c r="BF998" s="225"/>
      <c r="BG998" s="225"/>
      <c r="BH998" s="225"/>
    </row>
    <row r="999" spans="1:60" outlineLevel="1" x14ac:dyDescent="0.2">
      <c r="A999" s="159"/>
      <c r="B999" s="160"/>
      <c r="C999" s="190" t="s">
        <v>2083</v>
      </c>
      <c r="D999" s="162"/>
      <c r="E999" s="163">
        <v>69.02000000000001</v>
      </c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52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2980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80">
        <v>250</v>
      </c>
      <c r="B1000" s="181" t="s">
        <v>2084</v>
      </c>
      <c r="C1000" s="191" t="s">
        <v>2085</v>
      </c>
      <c r="D1000" s="182" t="s">
        <v>2975</v>
      </c>
      <c r="E1000" s="183">
        <v>204.72000000000003</v>
      </c>
      <c r="F1000" s="184"/>
      <c r="G1000" s="185">
        <f>ROUND(E1000*F1000,2)</f>
        <v>0</v>
      </c>
      <c r="H1000" s="184"/>
      <c r="I1000" s="185">
        <f>ROUND(E1000*H1000,2)</f>
        <v>0</v>
      </c>
      <c r="J1000" s="184"/>
      <c r="K1000" s="185">
        <f>ROUND(E1000*J1000,2)</f>
        <v>0</v>
      </c>
      <c r="L1000" s="185">
        <v>15</v>
      </c>
      <c r="M1000" s="185">
        <f>G1000*(1+L1000/100)</f>
        <v>0</v>
      </c>
      <c r="N1000" s="185">
        <v>0</v>
      </c>
      <c r="O1000" s="185">
        <f>ROUND(E1000*N1000,2)</f>
        <v>0</v>
      </c>
      <c r="P1000" s="185">
        <v>0</v>
      </c>
      <c r="Q1000" s="185">
        <f>ROUND(E1000*P1000,2)</f>
        <v>0</v>
      </c>
      <c r="R1000" s="185"/>
      <c r="S1000" s="178" t="s">
        <v>3733</v>
      </c>
      <c r="T1000" s="179" t="s">
        <v>3733</v>
      </c>
      <c r="U1000" s="161">
        <v>0</v>
      </c>
      <c r="V1000" s="161">
        <f>ROUND(E1000*U1000,2)</f>
        <v>0</v>
      </c>
      <c r="W1000" s="161"/>
      <c r="X1000" s="152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2068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s="226" customFormat="1" outlineLevel="1" x14ac:dyDescent="0.2">
      <c r="A1001" s="228">
        <v>251</v>
      </c>
      <c r="B1001" s="229" t="s">
        <v>2086</v>
      </c>
      <c r="C1001" s="230" t="s">
        <v>406</v>
      </c>
      <c r="D1001" s="231" t="s">
        <v>2975</v>
      </c>
      <c r="E1001" s="232">
        <v>69.024500000000003</v>
      </c>
      <c r="F1001" s="177"/>
      <c r="G1001" s="233">
        <f>ROUND(E1001*F1001,2)</f>
        <v>0</v>
      </c>
      <c r="H1001" s="227"/>
      <c r="I1001" s="233">
        <f>ROUND(E1001*H1001,2)</f>
        <v>0</v>
      </c>
      <c r="J1001" s="227"/>
      <c r="K1001" s="233">
        <f>ROUND(E1001*J1001,2)</f>
        <v>0</v>
      </c>
      <c r="L1001" s="233">
        <v>15</v>
      </c>
      <c r="M1001" s="233">
        <f>G1001*(1+L1001/100)</f>
        <v>0</v>
      </c>
      <c r="N1001" s="233">
        <v>0</v>
      </c>
      <c r="O1001" s="233">
        <f>ROUND(E1001*N1001,2)</f>
        <v>0</v>
      </c>
      <c r="P1001" s="233">
        <v>0</v>
      </c>
      <c r="Q1001" s="233">
        <f>ROUND(E1001*P1001,2)</f>
        <v>0</v>
      </c>
      <c r="R1001" s="233"/>
      <c r="S1001" s="178" t="s">
        <v>3733</v>
      </c>
      <c r="T1001" s="179" t="s">
        <v>3733</v>
      </c>
      <c r="U1001" s="224">
        <v>0</v>
      </c>
      <c r="V1001" s="224">
        <f>ROUND(E1001*U1001,2)</f>
        <v>0</v>
      </c>
      <c r="W1001" s="224"/>
      <c r="X1001" s="225"/>
      <c r="Y1001" s="225"/>
      <c r="Z1001" s="225"/>
      <c r="AA1001" s="225"/>
      <c r="AB1001" s="225"/>
      <c r="AC1001" s="225"/>
      <c r="AD1001" s="225"/>
      <c r="AE1001" s="225"/>
      <c r="AF1001" s="225"/>
      <c r="AG1001" s="225" t="s">
        <v>2068</v>
      </c>
      <c r="AH1001" s="225"/>
      <c r="AI1001" s="225"/>
      <c r="AJ1001" s="225"/>
      <c r="AK1001" s="225"/>
      <c r="AL1001" s="225"/>
      <c r="AM1001" s="225"/>
      <c r="AN1001" s="225"/>
      <c r="AO1001" s="225"/>
      <c r="AP1001" s="225"/>
      <c r="AQ1001" s="225"/>
      <c r="AR1001" s="225"/>
      <c r="AS1001" s="225"/>
      <c r="AT1001" s="225"/>
      <c r="AU1001" s="225"/>
      <c r="AV1001" s="225"/>
      <c r="AW1001" s="225"/>
      <c r="AX1001" s="225"/>
      <c r="AY1001" s="225"/>
      <c r="AZ1001" s="225"/>
      <c r="BA1001" s="225"/>
      <c r="BB1001" s="225"/>
      <c r="BC1001" s="225"/>
      <c r="BD1001" s="225"/>
      <c r="BE1001" s="225"/>
      <c r="BF1001" s="225"/>
      <c r="BG1001" s="225"/>
      <c r="BH1001" s="225"/>
    </row>
    <row r="1002" spans="1:60" outlineLevel="1" x14ac:dyDescent="0.2">
      <c r="A1002" s="159"/>
      <c r="B1002" s="160"/>
      <c r="C1002" s="190" t="s">
        <v>2083</v>
      </c>
      <c r="D1002" s="162"/>
      <c r="E1002" s="163">
        <v>69.02000000000001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52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2980</v>
      </c>
      <c r="AH1002" s="152">
        <v>0</v>
      </c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s="226" customFormat="1" outlineLevel="1" x14ac:dyDescent="0.2">
      <c r="A1003" s="228">
        <v>252</v>
      </c>
      <c r="B1003" s="229" t="s">
        <v>2087</v>
      </c>
      <c r="C1003" s="230" t="s">
        <v>407</v>
      </c>
      <c r="D1003" s="231" t="s">
        <v>2975</v>
      </c>
      <c r="E1003" s="232">
        <v>55.195</v>
      </c>
      <c r="F1003" s="177"/>
      <c r="G1003" s="233">
        <f>ROUND(E1003*F1003,2)</f>
        <v>0</v>
      </c>
      <c r="H1003" s="227"/>
      <c r="I1003" s="233">
        <f>ROUND(E1003*H1003,2)</f>
        <v>0</v>
      </c>
      <c r="J1003" s="227"/>
      <c r="K1003" s="233">
        <f>ROUND(E1003*J1003,2)</f>
        <v>0</v>
      </c>
      <c r="L1003" s="233">
        <v>15</v>
      </c>
      <c r="M1003" s="233">
        <f>G1003*(1+L1003/100)</f>
        <v>0</v>
      </c>
      <c r="N1003" s="233">
        <v>0</v>
      </c>
      <c r="O1003" s="233">
        <f>ROUND(E1003*N1003,2)</f>
        <v>0</v>
      </c>
      <c r="P1003" s="233">
        <v>0</v>
      </c>
      <c r="Q1003" s="233">
        <f>ROUND(E1003*P1003,2)</f>
        <v>0</v>
      </c>
      <c r="R1003" s="233"/>
      <c r="S1003" s="178" t="s">
        <v>3733</v>
      </c>
      <c r="T1003" s="179" t="s">
        <v>3733</v>
      </c>
      <c r="U1003" s="224">
        <v>0</v>
      </c>
      <c r="V1003" s="224">
        <f>ROUND(E1003*U1003,2)</f>
        <v>0</v>
      </c>
      <c r="W1003" s="224"/>
      <c r="X1003" s="225"/>
      <c r="Y1003" s="225"/>
      <c r="Z1003" s="225"/>
      <c r="AA1003" s="225"/>
      <c r="AB1003" s="225"/>
      <c r="AC1003" s="225"/>
      <c r="AD1003" s="225"/>
      <c r="AE1003" s="225"/>
      <c r="AF1003" s="225"/>
      <c r="AG1003" s="225" t="s">
        <v>2068</v>
      </c>
      <c r="AH1003" s="225"/>
      <c r="AI1003" s="225"/>
      <c r="AJ1003" s="225"/>
      <c r="AK1003" s="225"/>
      <c r="AL1003" s="225"/>
      <c r="AM1003" s="225"/>
      <c r="AN1003" s="225"/>
      <c r="AO1003" s="225"/>
      <c r="AP1003" s="225"/>
      <c r="AQ1003" s="225"/>
      <c r="AR1003" s="225"/>
      <c r="AS1003" s="225"/>
      <c r="AT1003" s="225"/>
      <c r="AU1003" s="225"/>
      <c r="AV1003" s="225"/>
      <c r="AW1003" s="225"/>
      <c r="AX1003" s="225"/>
      <c r="AY1003" s="225"/>
      <c r="AZ1003" s="225"/>
      <c r="BA1003" s="225"/>
      <c r="BB1003" s="225"/>
      <c r="BC1003" s="225"/>
      <c r="BD1003" s="225"/>
      <c r="BE1003" s="225"/>
      <c r="BF1003" s="225"/>
      <c r="BG1003" s="225"/>
      <c r="BH1003" s="225"/>
    </row>
    <row r="1004" spans="1:60" outlineLevel="1" x14ac:dyDescent="0.2">
      <c r="A1004" s="159"/>
      <c r="B1004" s="160"/>
      <c r="C1004" s="190" t="s">
        <v>2088</v>
      </c>
      <c r="D1004" s="162"/>
      <c r="E1004" s="163">
        <v>33.860000000000007</v>
      </c>
      <c r="F1004" s="161"/>
      <c r="G1004" s="161"/>
      <c r="H1004" s="161"/>
      <c r="I1004" s="161"/>
      <c r="J1004" s="161"/>
      <c r="K1004" s="161"/>
      <c r="L1004" s="161"/>
      <c r="M1004" s="161"/>
      <c r="N1004" s="161"/>
      <c r="O1004" s="161"/>
      <c r="P1004" s="161"/>
      <c r="Q1004" s="161"/>
      <c r="R1004" s="161"/>
      <c r="S1004" s="161"/>
      <c r="T1004" s="161"/>
      <c r="U1004" s="161"/>
      <c r="V1004" s="161"/>
      <c r="W1004" s="161"/>
      <c r="X1004" s="152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2980</v>
      </c>
      <c r="AH1004" s="152">
        <v>0</v>
      </c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">
      <c r="A1005" s="159"/>
      <c r="B1005" s="160"/>
      <c r="C1005" s="190" t="s">
        <v>2089</v>
      </c>
      <c r="D1005" s="162"/>
      <c r="E1005" s="163">
        <v>21.340000000000003</v>
      </c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1"/>
      <c r="Q1005" s="161"/>
      <c r="R1005" s="161"/>
      <c r="S1005" s="161"/>
      <c r="T1005" s="161"/>
      <c r="U1005" s="161"/>
      <c r="V1005" s="161"/>
      <c r="W1005" s="161"/>
      <c r="X1005" s="152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2980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80">
        <v>253</v>
      </c>
      <c r="B1006" s="181" t="s">
        <v>2090</v>
      </c>
      <c r="C1006" s="191" t="s">
        <v>2091</v>
      </c>
      <c r="D1006" s="182" t="s">
        <v>2975</v>
      </c>
      <c r="E1006" s="183">
        <v>85.62</v>
      </c>
      <c r="F1006" s="184"/>
      <c r="G1006" s="185">
        <f>ROUND(E1006*F1006,2)</f>
        <v>0</v>
      </c>
      <c r="H1006" s="184"/>
      <c r="I1006" s="185">
        <f>ROUND(E1006*H1006,2)</f>
        <v>0</v>
      </c>
      <c r="J1006" s="184"/>
      <c r="K1006" s="185">
        <f>ROUND(E1006*J1006,2)</f>
        <v>0</v>
      </c>
      <c r="L1006" s="185">
        <v>15</v>
      </c>
      <c r="M1006" s="185">
        <f>G1006*(1+L1006/100)</f>
        <v>0</v>
      </c>
      <c r="N1006" s="185">
        <v>0</v>
      </c>
      <c r="O1006" s="185">
        <f>ROUND(E1006*N1006,2)</f>
        <v>0</v>
      </c>
      <c r="P1006" s="185">
        <v>0</v>
      </c>
      <c r="Q1006" s="185">
        <f>ROUND(E1006*P1006,2)</f>
        <v>0</v>
      </c>
      <c r="R1006" s="185"/>
      <c r="S1006" s="178" t="s">
        <v>3733</v>
      </c>
      <c r="T1006" s="179" t="s">
        <v>3733</v>
      </c>
      <c r="U1006" s="161">
        <v>0</v>
      </c>
      <c r="V1006" s="161">
        <f>ROUND(E1006*U1006,2)</f>
        <v>0</v>
      </c>
      <c r="W1006" s="161"/>
      <c r="X1006" s="152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2068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s="226" customFormat="1" outlineLevel="1" x14ac:dyDescent="0.2">
      <c r="A1007" s="228">
        <v>254</v>
      </c>
      <c r="B1007" s="229" t="s">
        <v>2092</v>
      </c>
      <c r="C1007" s="230" t="s">
        <v>408</v>
      </c>
      <c r="D1007" s="231" t="s">
        <v>2975</v>
      </c>
      <c r="E1007" s="232">
        <v>40.997500000000002</v>
      </c>
      <c r="F1007" s="177"/>
      <c r="G1007" s="233">
        <f>ROUND(E1007*F1007,2)</f>
        <v>0</v>
      </c>
      <c r="H1007" s="227"/>
      <c r="I1007" s="233">
        <f>ROUND(E1007*H1007,2)</f>
        <v>0</v>
      </c>
      <c r="J1007" s="227"/>
      <c r="K1007" s="233">
        <f>ROUND(E1007*J1007,2)</f>
        <v>0</v>
      </c>
      <c r="L1007" s="233">
        <v>15</v>
      </c>
      <c r="M1007" s="233">
        <f>G1007*(1+L1007/100)</f>
        <v>0</v>
      </c>
      <c r="N1007" s="233">
        <v>0</v>
      </c>
      <c r="O1007" s="233">
        <f>ROUND(E1007*N1007,2)</f>
        <v>0</v>
      </c>
      <c r="P1007" s="233">
        <v>0</v>
      </c>
      <c r="Q1007" s="233">
        <f>ROUND(E1007*P1007,2)</f>
        <v>0</v>
      </c>
      <c r="R1007" s="233"/>
      <c r="S1007" s="178" t="s">
        <v>3733</v>
      </c>
      <c r="T1007" s="179" t="s">
        <v>3733</v>
      </c>
      <c r="U1007" s="224">
        <v>0</v>
      </c>
      <c r="V1007" s="224">
        <f>ROUND(E1007*U1007,2)</f>
        <v>0</v>
      </c>
      <c r="W1007" s="224"/>
      <c r="X1007" s="225"/>
      <c r="Y1007" s="225"/>
      <c r="Z1007" s="225"/>
      <c r="AA1007" s="225"/>
      <c r="AB1007" s="225"/>
      <c r="AC1007" s="225"/>
      <c r="AD1007" s="225"/>
      <c r="AE1007" s="225"/>
      <c r="AF1007" s="225"/>
      <c r="AG1007" s="225" t="s">
        <v>2068</v>
      </c>
      <c r="AH1007" s="225"/>
      <c r="AI1007" s="225"/>
      <c r="AJ1007" s="225"/>
      <c r="AK1007" s="225"/>
      <c r="AL1007" s="225"/>
      <c r="AM1007" s="225"/>
      <c r="AN1007" s="225"/>
      <c r="AO1007" s="225"/>
      <c r="AP1007" s="225"/>
      <c r="AQ1007" s="225"/>
      <c r="AR1007" s="225"/>
      <c r="AS1007" s="225"/>
      <c r="AT1007" s="225"/>
      <c r="AU1007" s="225"/>
      <c r="AV1007" s="225"/>
      <c r="AW1007" s="225"/>
      <c r="AX1007" s="225"/>
      <c r="AY1007" s="225"/>
      <c r="AZ1007" s="225"/>
      <c r="BA1007" s="225"/>
      <c r="BB1007" s="225"/>
      <c r="BC1007" s="225"/>
      <c r="BD1007" s="225"/>
      <c r="BE1007" s="225"/>
      <c r="BF1007" s="225"/>
      <c r="BG1007" s="225"/>
      <c r="BH1007" s="225"/>
    </row>
    <row r="1008" spans="1:60" outlineLevel="1" x14ac:dyDescent="0.2">
      <c r="A1008" s="159"/>
      <c r="B1008" s="160"/>
      <c r="C1008" s="190" t="s">
        <v>2093</v>
      </c>
      <c r="D1008" s="162"/>
      <c r="E1008" s="163">
        <v>41</v>
      </c>
      <c r="F1008" s="161"/>
      <c r="G1008" s="161"/>
      <c r="H1008" s="161"/>
      <c r="I1008" s="161"/>
      <c r="J1008" s="161"/>
      <c r="K1008" s="161"/>
      <c r="L1008" s="161"/>
      <c r="M1008" s="161"/>
      <c r="N1008" s="161"/>
      <c r="O1008" s="161"/>
      <c r="P1008" s="161"/>
      <c r="Q1008" s="161"/>
      <c r="R1008" s="161"/>
      <c r="S1008" s="161"/>
      <c r="T1008" s="161"/>
      <c r="U1008" s="161"/>
      <c r="V1008" s="161"/>
      <c r="W1008" s="161"/>
      <c r="X1008" s="152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2980</v>
      </c>
      <c r="AH1008" s="152">
        <v>0</v>
      </c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">
      <c r="A1009" s="173">
        <v>255</v>
      </c>
      <c r="B1009" s="174" t="s">
        <v>2094</v>
      </c>
      <c r="C1009" s="189" t="s">
        <v>2095</v>
      </c>
      <c r="D1009" s="175" t="s">
        <v>2975</v>
      </c>
      <c r="E1009" s="176">
        <v>290.33500000000004</v>
      </c>
      <c r="F1009" s="177"/>
      <c r="G1009" s="178">
        <f>ROUND(E1009*F1009,2)</f>
        <v>0</v>
      </c>
      <c r="H1009" s="177"/>
      <c r="I1009" s="178">
        <f>ROUND(E1009*H1009,2)</f>
        <v>0</v>
      </c>
      <c r="J1009" s="177"/>
      <c r="K1009" s="178">
        <f>ROUND(E1009*J1009,2)</f>
        <v>0</v>
      </c>
      <c r="L1009" s="178">
        <v>15</v>
      </c>
      <c r="M1009" s="178">
        <f>G1009*(1+L1009/100)</f>
        <v>0</v>
      </c>
      <c r="N1009" s="178">
        <v>0</v>
      </c>
      <c r="O1009" s="178">
        <f>ROUND(E1009*N1009,2)</f>
        <v>0</v>
      </c>
      <c r="P1009" s="178">
        <v>0</v>
      </c>
      <c r="Q1009" s="178">
        <f>ROUND(E1009*P1009,2)</f>
        <v>0</v>
      </c>
      <c r="R1009" s="178"/>
      <c r="S1009" s="178" t="s">
        <v>2976</v>
      </c>
      <c r="T1009" s="179" t="s">
        <v>2977</v>
      </c>
      <c r="U1009" s="161">
        <v>0</v>
      </c>
      <c r="V1009" s="161">
        <f>ROUND(E1009*U1009,2)</f>
        <v>0</v>
      </c>
      <c r="W1009" s="161"/>
      <c r="X1009" s="152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3031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">
      <c r="A1010" s="159"/>
      <c r="B1010" s="160"/>
      <c r="C1010" s="190" t="s">
        <v>2096</v>
      </c>
      <c r="D1010" s="162"/>
      <c r="E1010" s="163"/>
      <c r="F1010" s="161"/>
      <c r="G1010" s="161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52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2980</v>
      </c>
      <c r="AH1010" s="152">
        <v>0</v>
      </c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">
      <c r="A1011" s="159"/>
      <c r="B1011" s="160"/>
      <c r="C1011" s="190" t="s">
        <v>2097</v>
      </c>
      <c r="D1011" s="162"/>
      <c r="E1011" s="163"/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52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2980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/>
      <c r="B1012" s="160"/>
      <c r="C1012" s="190" t="s">
        <v>2098</v>
      </c>
      <c r="D1012" s="162"/>
      <c r="E1012" s="163"/>
      <c r="F1012" s="161"/>
      <c r="G1012" s="161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52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2980</v>
      </c>
      <c r="AH1012" s="152">
        <v>0</v>
      </c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">
      <c r="A1013" s="159"/>
      <c r="B1013" s="160"/>
      <c r="C1013" s="190" t="s">
        <v>2099</v>
      </c>
      <c r="D1013" s="162"/>
      <c r="E1013" s="163">
        <v>198.44000000000003</v>
      </c>
      <c r="F1013" s="161"/>
      <c r="G1013" s="161"/>
      <c r="H1013" s="161"/>
      <c r="I1013" s="161"/>
      <c r="J1013" s="161"/>
      <c r="K1013" s="161"/>
      <c r="L1013" s="161"/>
      <c r="M1013" s="161"/>
      <c r="N1013" s="161"/>
      <c r="O1013" s="161"/>
      <c r="P1013" s="161"/>
      <c r="Q1013" s="161"/>
      <c r="R1013" s="161"/>
      <c r="S1013" s="161"/>
      <c r="T1013" s="161"/>
      <c r="U1013" s="161"/>
      <c r="V1013" s="161"/>
      <c r="W1013" s="161"/>
      <c r="X1013" s="152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2980</v>
      </c>
      <c r="AH1013" s="152">
        <v>0</v>
      </c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">
      <c r="A1014" s="159"/>
      <c r="B1014" s="160"/>
      <c r="C1014" s="190" t="s">
        <v>2100</v>
      </c>
      <c r="D1014" s="162"/>
      <c r="E1014" s="163">
        <v>6.2700000000000005</v>
      </c>
      <c r="F1014" s="161"/>
      <c r="G1014" s="161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52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2980</v>
      </c>
      <c r="AH1014" s="152">
        <v>0</v>
      </c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">
      <c r="A1015" s="159"/>
      <c r="B1015" s="160"/>
      <c r="C1015" s="192" t="s">
        <v>3089</v>
      </c>
      <c r="D1015" s="164"/>
      <c r="E1015" s="165">
        <v>204.72000000000003</v>
      </c>
      <c r="F1015" s="161"/>
      <c r="G1015" s="161"/>
      <c r="H1015" s="161"/>
      <c r="I1015" s="161"/>
      <c r="J1015" s="161"/>
      <c r="K1015" s="161"/>
      <c r="L1015" s="161"/>
      <c r="M1015" s="161"/>
      <c r="N1015" s="161"/>
      <c r="O1015" s="161"/>
      <c r="P1015" s="161"/>
      <c r="Q1015" s="161"/>
      <c r="R1015" s="161"/>
      <c r="S1015" s="161"/>
      <c r="T1015" s="161"/>
      <c r="U1015" s="161"/>
      <c r="V1015" s="161"/>
      <c r="W1015" s="161"/>
      <c r="X1015" s="152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2980</v>
      </c>
      <c r="AH1015" s="152">
        <v>1</v>
      </c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">
      <c r="A1016" s="159"/>
      <c r="B1016" s="160"/>
      <c r="C1016" s="190" t="s">
        <v>2101</v>
      </c>
      <c r="D1016" s="162"/>
      <c r="E1016" s="163"/>
      <c r="F1016" s="161"/>
      <c r="G1016" s="161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52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2980</v>
      </c>
      <c r="AH1016" s="152">
        <v>0</v>
      </c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">
      <c r="A1017" s="159"/>
      <c r="B1017" s="160"/>
      <c r="C1017" s="190" t="s">
        <v>2102</v>
      </c>
      <c r="D1017" s="162"/>
      <c r="E1017" s="163">
        <v>14.13</v>
      </c>
      <c r="F1017" s="161"/>
      <c r="G1017" s="161"/>
      <c r="H1017" s="161"/>
      <c r="I1017" s="161"/>
      <c r="J1017" s="161"/>
      <c r="K1017" s="161"/>
      <c r="L1017" s="161"/>
      <c r="M1017" s="161"/>
      <c r="N1017" s="161"/>
      <c r="O1017" s="161"/>
      <c r="P1017" s="161"/>
      <c r="Q1017" s="161"/>
      <c r="R1017" s="161"/>
      <c r="S1017" s="161"/>
      <c r="T1017" s="161"/>
      <c r="U1017" s="161"/>
      <c r="V1017" s="161"/>
      <c r="W1017" s="161"/>
      <c r="X1017" s="152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2980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">
      <c r="A1018" s="159"/>
      <c r="B1018" s="160"/>
      <c r="C1018" s="190" t="s">
        <v>2103</v>
      </c>
      <c r="D1018" s="162"/>
      <c r="E1018" s="163">
        <v>55.040000000000006</v>
      </c>
      <c r="F1018" s="161"/>
      <c r="G1018" s="161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52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2980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 x14ac:dyDescent="0.2">
      <c r="A1019" s="159"/>
      <c r="B1019" s="160"/>
      <c r="C1019" s="190" t="s">
        <v>2104</v>
      </c>
      <c r="D1019" s="162"/>
      <c r="E1019" s="163">
        <v>2.2600000000000002</v>
      </c>
      <c r="F1019" s="161"/>
      <c r="G1019" s="161"/>
      <c r="H1019" s="161"/>
      <c r="I1019" s="161"/>
      <c r="J1019" s="161"/>
      <c r="K1019" s="161"/>
      <c r="L1019" s="161"/>
      <c r="M1019" s="161"/>
      <c r="N1019" s="161"/>
      <c r="O1019" s="161"/>
      <c r="P1019" s="161"/>
      <c r="Q1019" s="161"/>
      <c r="R1019" s="161"/>
      <c r="S1019" s="161"/>
      <c r="T1019" s="161"/>
      <c r="U1019" s="161"/>
      <c r="V1019" s="161"/>
      <c r="W1019" s="161"/>
      <c r="X1019" s="152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2980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 x14ac:dyDescent="0.2">
      <c r="A1020" s="159"/>
      <c r="B1020" s="160"/>
      <c r="C1020" s="190" t="s">
        <v>2105</v>
      </c>
      <c r="D1020" s="162"/>
      <c r="E1020" s="163">
        <v>10.690000000000001</v>
      </c>
      <c r="F1020" s="161"/>
      <c r="G1020" s="161"/>
      <c r="H1020" s="161"/>
      <c r="I1020" s="161"/>
      <c r="J1020" s="161"/>
      <c r="K1020" s="161"/>
      <c r="L1020" s="161"/>
      <c r="M1020" s="161"/>
      <c r="N1020" s="161"/>
      <c r="O1020" s="161"/>
      <c r="P1020" s="161"/>
      <c r="Q1020" s="161"/>
      <c r="R1020" s="161"/>
      <c r="S1020" s="161"/>
      <c r="T1020" s="161"/>
      <c r="U1020" s="161"/>
      <c r="V1020" s="161"/>
      <c r="W1020" s="161"/>
      <c r="X1020" s="152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2980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">
      <c r="A1021" s="159"/>
      <c r="B1021" s="160"/>
      <c r="C1021" s="190" t="s">
        <v>2106</v>
      </c>
      <c r="D1021" s="162"/>
      <c r="E1021" s="163">
        <v>3.49</v>
      </c>
      <c r="F1021" s="161"/>
      <c r="G1021" s="161"/>
      <c r="H1021" s="161"/>
      <c r="I1021" s="161"/>
      <c r="J1021" s="161"/>
      <c r="K1021" s="161"/>
      <c r="L1021" s="161"/>
      <c r="M1021" s="161"/>
      <c r="N1021" s="161"/>
      <c r="O1021" s="161"/>
      <c r="P1021" s="161"/>
      <c r="Q1021" s="161"/>
      <c r="R1021" s="161"/>
      <c r="S1021" s="161"/>
      <c r="T1021" s="161"/>
      <c r="U1021" s="161"/>
      <c r="V1021" s="161"/>
      <c r="W1021" s="161"/>
      <c r="X1021" s="152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2980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">
      <c r="A1022" s="159"/>
      <c r="B1022" s="160"/>
      <c r="C1022" s="192" t="s">
        <v>3089</v>
      </c>
      <c r="D1022" s="164"/>
      <c r="E1022" s="165">
        <v>85.62</v>
      </c>
      <c r="F1022" s="161"/>
      <c r="G1022" s="161"/>
      <c r="H1022" s="161"/>
      <c r="I1022" s="161"/>
      <c r="J1022" s="161"/>
      <c r="K1022" s="161"/>
      <c r="L1022" s="161"/>
      <c r="M1022" s="161"/>
      <c r="N1022" s="161"/>
      <c r="O1022" s="161"/>
      <c r="P1022" s="161"/>
      <c r="Q1022" s="161"/>
      <c r="R1022" s="161"/>
      <c r="S1022" s="161"/>
      <c r="T1022" s="161"/>
      <c r="U1022" s="161"/>
      <c r="V1022" s="161"/>
      <c r="W1022" s="161"/>
      <c r="X1022" s="152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2980</v>
      </c>
      <c r="AH1022" s="152">
        <v>1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 x14ac:dyDescent="0.2">
      <c r="A1023" s="173">
        <v>256</v>
      </c>
      <c r="B1023" s="174" t="s">
        <v>2107</v>
      </c>
      <c r="C1023" s="189" t="s">
        <v>2108</v>
      </c>
      <c r="D1023" s="175" t="s">
        <v>2975</v>
      </c>
      <c r="E1023" s="176">
        <v>40.997500000000002</v>
      </c>
      <c r="F1023" s="177"/>
      <c r="G1023" s="178">
        <f>ROUND(E1023*F1023,2)</f>
        <v>0</v>
      </c>
      <c r="H1023" s="177"/>
      <c r="I1023" s="178">
        <f>ROUND(E1023*H1023,2)</f>
        <v>0</v>
      </c>
      <c r="J1023" s="177"/>
      <c r="K1023" s="178">
        <f>ROUND(E1023*J1023,2)</f>
        <v>0</v>
      </c>
      <c r="L1023" s="178">
        <v>15</v>
      </c>
      <c r="M1023" s="178">
        <f>G1023*(1+L1023/100)</f>
        <v>0</v>
      </c>
      <c r="N1023" s="178">
        <v>0</v>
      </c>
      <c r="O1023" s="178">
        <f>ROUND(E1023*N1023,2)</f>
        <v>0</v>
      </c>
      <c r="P1023" s="178">
        <v>0</v>
      </c>
      <c r="Q1023" s="178">
        <f>ROUND(E1023*P1023,2)</f>
        <v>0</v>
      </c>
      <c r="R1023" s="178"/>
      <c r="S1023" s="178" t="s">
        <v>2976</v>
      </c>
      <c r="T1023" s="179" t="s">
        <v>2977</v>
      </c>
      <c r="U1023" s="161">
        <v>0</v>
      </c>
      <c r="V1023" s="161">
        <f>ROUND(E1023*U1023,2)</f>
        <v>0</v>
      </c>
      <c r="W1023" s="161"/>
      <c r="X1023" s="152"/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2068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">
      <c r="A1024" s="159"/>
      <c r="B1024" s="160"/>
      <c r="C1024" s="190" t="s">
        <v>2093</v>
      </c>
      <c r="D1024" s="162"/>
      <c r="E1024" s="163">
        <v>41</v>
      </c>
      <c r="F1024" s="161"/>
      <c r="G1024" s="161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52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2980</v>
      </c>
      <c r="AH1024" s="152">
        <v>0</v>
      </c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">
      <c r="A1025" s="173">
        <v>257</v>
      </c>
      <c r="B1025" s="174" t="s">
        <v>2109</v>
      </c>
      <c r="C1025" s="189" t="s">
        <v>2110</v>
      </c>
      <c r="D1025" s="175" t="s">
        <v>2975</v>
      </c>
      <c r="E1025" s="176">
        <v>109.01600000000001</v>
      </c>
      <c r="F1025" s="177"/>
      <c r="G1025" s="178">
        <f>ROUND(E1025*F1025,2)</f>
        <v>0</v>
      </c>
      <c r="H1025" s="177"/>
      <c r="I1025" s="178">
        <f>ROUND(E1025*H1025,2)</f>
        <v>0</v>
      </c>
      <c r="J1025" s="177"/>
      <c r="K1025" s="178">
        <f>ROUND(E1025*J1025,2)</f>
        <v>0</v>
      </c>
      <c r="L1025" s="178">
        <v>15</v>
      </c>
      <c r="M1025" s="178">
        <f>G1025*(1+L1025/100)</f>
        <v>0</v>
      </c>
      <c r="N1025" s="178">
        <v>0</v>
      </c>
      <c r="O1025" s="178">
        <f>ROUND(E1025*N1025,2)</f>
        <v>0</v>
      </c>
      <c r="P1025" s="178">
        <v>0</v>
      </c>
      <c r="Q1025" s="178">
        <f>ROUND(E1025*P1025,2)</f>
        <v>0</v>
      </c>
      <c r="R1025" s="178"/>
      <c r="S1025" s="178" t="s">
        <v>2976</v>
      </c>
      <c r="T1025" s="179" t="s">
        <v>2977</v>
      </c>
      <c r="U1025" s="161">
        <v>0</v>
      </c>
      <c r="V1025" s="161">
        <f>ROUND(E1025*U1025,2)</f>
        <v>0</v>
      </c>
      <c r="W1025" s="161"/>
      <c r="X1025" s="152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2068</v>
      </c>
      <c r="AH1025" s="152"/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">
      <c r="A1026" s="159"/>
      <c r="B1026" s="160"/>
      <c r="C1026" s="190" t="s">
        <v>2111</v>
      </c>
      <c r="D1026" s="162"/>
      <c r="E1026" s="163"/>
      <c r="F1026" s="161"/>
      <c r="G1026" s="161"/>
      <c r="H1026" s="161"/>
      <c r="I1026" s="161"/>
      <c r="J1026" s="161"/>
      <c r="K1026" s="161"/>
      <c r="L1026" s="161"/>
      <c r="M1026" s="161"/>
      <c r="N1026" s="161"/>
      <c r="O1026" s="161"/>
      <c r="P1026" s="161"/>
      <c r="Q1026" s="161"/>
      <c r="R1026" s="161"/>
      <c r="S1026" s="161"/>
      <c r="T1026" s="161"/>
      <c r="U1026" s="161"/>
      <c r="V1026" s="161"/>
      <c r="W1026" s="161"/>
      <c r="X1026" s="152"/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2980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">
      <c r="A1027" s="159"/>
      <c r="B1027" s="160"/>
      <c r="C1027" s="190" t="s">
        <v>2112</v>
      </c>
      <c r="D1027" s="162"/>
      <c r="E1027" s="163">
        <v>3.56</v>
      </c>
      <c r="F1027" s="161"/>
      <c r="G1027" s="161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52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2980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">
      <c r="A1028" s="159"/>
      <c r="B1028" s="160"/>
      <c r="C1028" s="190" t="s">
        <v>2113</v>
      </c>
      <c r="D1028" s="162"/>
      <c r="E1028" s="163">
        <v>7.0100000000000007</v>
      </c>
      <c r="F1028" s="161"/>
      <c r="G1028" s="161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52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2980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">
      <c r="A1029" s="159"/>
      <c r="B1029" s="160"/>
      <c r="C1029" s="190" t="s">
        <v>2114</v>
      </c>
      <c r="D1029" s="162"/>
      <c r="E1029" s="163">
        <v>42.360000000000007</v>
      </c>
      <c r="F1029" s="161"/>
      <c r="G1029" s="161"/>
      <c r="H1029" s="161"/>
      <c r="I1029" s="161"/>
      <c r="J1029" s="161"/>
      <c r="K1029" s="161"/>
      <c r="L1029" s="161"/>
      <c r="M1029" s="161"/>
      <c r="N1029" s="161"/>
      <c r="O1029" s="161"/>
      <c r="P1029" s="161"/>
      <c r="Q1029" s="161"/>
      <c r="R1029" s="161"/>
      <c r="S1029" s="161"/>
      <c r="T1029" s="161"/>
      <c r="U1029" s="161"/>
      <c r="V1029" s="161"/>
      <c r="W1029" s="161"/>
      <c r="X1029" s="152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2980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">
      <c r="A1030" s="159"/>
      <c r="B1030" s="160"/>
      <c r="C1030" s="190" t="s">
        <v>2115</v>
      </c>
      <c r="D1030" s="162"/>
      <c r="E1030" s="163">
        <v>8.8400000000000016</v>
      </c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52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2980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 x14ac:dyDescent="0.2">
      <c r="A1031" s="159"/>
      <c r="B1031" s="160"/>
      <c r="C1031" s="190" t="s">
        <v>2116</v>
      </c>
      <c r="D1031" s="162"/>
      <c r="E1031" s="163">
        <v>8.9200000000000017</v>
      </c>
      <c r="F1031" s="161"/>
      <c r="G1031" s="161"/>
      <c r="H1031" s="161"/>
      <c r="I1031" s="161"/>
      <c r="J1031" s="161"/>
      <c r="K1031" s="161"/>
      <c r="L1031" s="161"/>
      <c r="M1031" s="161"/>
      <c r="N1031" s="161"/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52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2980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outlineLevel="1" x14ac:dyDescent="0.2">
      <c r="A1032" s="159"/>
      <c r="B1032" s="160"/>
      <c r="C1032" s="190" t="s">
        <v>2117</v>
      </c>
      <c r="D1032" s="162"/>
      <c r="E1032" s="163">
        <v>5.86</v>
      </c>
      <c r="F1032" s="161"/>
      <c r="G1032" s="161"/>
      <c r="H1032" s="161"/>
      <c r="I1032" s="161"/>
      <c r="J1032" s="161"/>
      <c r="K1032" s="161"/>
      <c r="L1032" s="161"/>
      <c r="M1032" s="161"/>
      <c r="N1032" s="161"/>
      <c r="O1032" s="161"/>
      <c r="P1032" s="161"/>
      <c r="Q1032" s="161"/>
      <c r="R1032" s="161"/>
      <c r="S1032" s="161"/>
      <c r="T1032" s="161"/>
      <c r="U1032" s="161"/>
      <c r="V1032" s="161"/>
      <c r="W1032" s="161"/>
      <c r="X1032" s="152"/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2980</v>
      </c>
      <c r="AH1032" s="152">
        <v>0</v>
      </c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">
      <c r="A1033" s="159"/>
      <c r="B1033" s="160"/>
      <c r="C1033" s="190" t="s">
        <v>2118</v>
      </c>
      <c r="D1033" s="162"/>
      <c r="E1033" s="163">
        <v>3.4800000000000004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52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2980</v>
      </c>
      <c r="AH1033" s="152">
        <v>0</v>
      </c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 x14ac:dyDescent="0.2">
      <c r="A1034" s="159"/>
      <c r="B1034" s="160"/>
      <c r="C1034" s="190" t="s">
        <v>2119</v>
      </c>
      <c r="D1034" s="162"/>
      <c r="E1034" s="163">
        <v>5.5500000000000007</v>
      </c>
      <c r="F1034" s="161"/>
      <c r="G1034" s="161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52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2980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 x14ac:dyDescent="0.2">
      <c r="A1035" s="159"/>
      <c r="B1035" s="160"/>
      <c r="C1035" s="190" t="s">
        <v>2120</v>
      </c>
      <c r="D1035" s="162"/>
      <c r="E1035" s="163"/>
      <c r="F1035" s="161"/>
      <c r="G1035" s="161"/>
      <c r="H1035" s="161"/>
      <c r="I1035" s="161"/>
      <c r="J1035" s="161"/>
      <c r="K1035" s="161"/>
      <c r="L1035" s="161"/>
      <c r="M1035" s="161"/>
      <c r="N1035" s="161"/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52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2980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">
      <c r="A1036" s="159"/>
      <c r="B1036" s="160"/>
      <c r="C1036" s="190" t="s">
        <v>2121</v>
      </c>
      <c r="D1036" s="162"/>
      <c r="E1036" s="163">
        <v>16.610000000000003</v>
      </c>
      <c r="F1036" s="161"/>
      <c r="G1036" s="161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52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2980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">
      <c r="A1037" s="159"/>
      <c r="B1037" s="160"/>
      <c r="C1037" s="190" t="s">
        <v>2122</v>
      </c>
      <c r="D1037" s="162"/>
      <c r="E1037" s="163">
        <v>0.81</v>
      </c>
      <c r="F1037" s="161"/>
      <c r="G1037" s="161"/>
      <c r="H1037" s="161"/>
      <c r="I1037" s="161"/>
      <c r="J1037" s="161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52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2980</v>
      </c>
      <c r="AH1037" s="152">
        <v>0</v>
      </c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">
      <c r="A1038" s="159"/>
      <c r="B1038" s="160"/>
      <c r="C1038" s="190" t="s">
        <v>2123</v>
      </c>
      <c r="D1038" s="162"/>
      <c r="E1038" s="163">
        <v>6.0200000000000005</v>
      </c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52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2980</v>
      </c>
      <c r="AH1038" s="152">
        <v>0</v>
      </c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">
      <c r="A1039" s="173">
        <v>258</v>
      </c>
      <c r="B1039" s="174" t="s">
        <v>2124</v>
      </c>
      <c r="C1039" s="189" t="s">
        <v>2125</v>
      </c>
      <c r="D1039" s="175" t="s">
        <v>2975</v>
      </c>
      <c r="E1039" s="176">
        <v>8.9300000000000015</v>
      </c>
      <c r="F1039" s="177"/>
      <c r="G1039" s="178">
        <f>ROUND(E1039*F1039,2)</f>
        <v>0</v>
      </c>
      <c r="H1039" s="177"/>
      <c r="I1039" s="178">
        <f>ROUND(E1039*H1039,2)</f>
        <v>0</v>
      </c>
      <c r="J1039" s="177"/>
      <c r="K1039" s="178">
        <f>ROUND(E1039*J1039,2)</f>
        <v>0</v>
      </c>
      <c r="L1039" s="178">
        <v>15</v>
      </c>
      <c r="M1039" s="178">
        <f>G1039*(1+L1039/100)</f>
        <v>0</v>
      </c>
      <c r="N1039" s="178">
        <v>0</v>
      </c>
      <c r="O1039" s="178">
        <f>ROUND(E1039*N1039,2)</f>
        <v>0</v>
      </c>
      <c r="P1039" s="178">
        <v>0</v>
      </c>
      <c r="Q1039" s="178">
        <f>ROUND(E1039*P1039,2)</f>
        <v>0</v>
      </c>
      <c r="R1039" s="178"/>
      <c r="S1039" s="178" t="s">
        <v>2976</v>
      </c>
      <c r="T1039" s="179" t="s">
        <v>2977</v>
      </c>
      <c r="U1039" s="161">
        <v>0</v>
      </c>
      <c r="V1039" s="161">
        <f>ROUND(E1039*U1039,2)</f>
        <v>0</v>
      </c>
      <c r="W1039" s="161"/>
      <c r="X1039" s="152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2068</v>
      </c>
      <c r="AH1039" s="152"/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">
      <c r="A1040" s="159"/>
      <c r="B1040" s="160"/>
      <c r="C1040" s="190" t="s">
        <v>2126</v>
      </c>
      <c r="D1040" s="162"/>
      <c r="E1040" s="163">
        <v>8.9300000000000015</v>
      </c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52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2980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">
      <c r="A1041" s="173">
        <v>259</v>
      </c>
      <c r="B1041" s="174" t="s">
        <v>2127</v>
      </c>
      <c r="C1041" s="189" t="s">
        <v>2128</v>
      </c>
      <c r="D1041" s="175" t="s">
        <v>2975</v>
      </c>
      <c r="E1041" s="176">
        <v>4.9720000000000004</v>
      </c>
      <c r="F1041" s="177"/>
      <c r="G1041" s="178">
        <f>ROUND(E1041*F1041,2)</f>
        <v>0</v>
      </c>
      <c r="H1041" s="177"/>
      <c r="I1041" s="178">
        <f>ROUND(E1041*H1041,2)</f>
        <v>0</v>
      </c>
      <c r="J1041" s="177"/>
      <c r="K1041" s="178">
        <f>ROUND(E1041*J1041,2)</f>
        <v>0</v>
      </c>
      <c r="L1041" s="178">
        <v>15</v>
      </c>
      <c r="M1041" s="178">
        <f>G1041*(1+L1041/100)</f>
        <v>0</v>
      </c>
      <c r="N1041" s="178">
        <v>0</v>
      </c>
      <c r="O1041" s="178">
        <f>ROUND(E1041*N1041,2)</f>
        <v>0</v>
      </c>
      <c r="P1041" s="178">
        <v>0</v>
      </c>
      <c r="Q1041" s="178">
        <f>ROUND(E1041*P1041,2)</f>
        <v>0</v>
      </c>
      <c r="R1041" s="178"/>
      <c r="S1041" s="178" t="s">
        <v>2976</v>
      </c>
      <c r="T1041" s="179" t="s">
        <v>2977</v>
      </c>
      <c r="U1041" s="161">
        <v>0</v>
      </c>
      <c r="V1041" s="161">
        <f>ROUND(E1041*U1041,2)</f>
        <v>0</v>
      </c>
      <c r="W1041" s="161"/>
      <c r="X1041" s="152"/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2068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 x14ac:dyDescent="0.2">
      <c r="A1042" s="159"/>
      <c r="B1042" s="160"/>
      <c r="C1042" s="190" t="s">
        <v>2129</v>
      </c>
      <c r="D1042" s="162"/>
      <c r="E1042" s="163">
        <v>4.9700000000000006</v>
      </c>
      <c r="F1042" s="161"/>
      <c r="G1042" s="161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52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2980</v>
      </c>
      <c r="AH1042" s="152">
        <v>0</v>
      </c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s="226" customFormat="1" outlineLevel="1" x14ac:dyDescent="0.2">
      <c r="A1043" s="228">
        <v>260</v>
      </c>
      <c r="B1043" s="229" t="s">
        <v>2130</v>
      </c>
      <c r="C1043" s="230" t="s">
        <v>409</v>
      </c>
      <c r="D1043" s="231" t="s">
        <v>3408</v>
      </c>
      <c r="E1043" s="232">
        <v>29.1295</v>
      </c>
      <c r="F1043" s="177"/>
      <c r="G1043" s="233">
        <f>ROUND(E1043*F1043,2)</f>
        <v>0</v>
      </c>
      <c r="H1043" s="227"/>
      <c r="I1043" s="233">
        <f>ROUND(E1043*H1043,2)</f>
        <v>0</v>
      </c>
      <c r="J1043" s="227"/>
      <c r="K1043" s="233">
        <f>ROUND(E1043*J1043,2)</f>
        <v>0</v>
      </c>
      <c r="L1043" s="233">
        <v>15</v>
      </c>
      <c r="M1043" s="233">
        <f>G1043*(1+L1043/100)</f>
        <v>0</v>
      </c>
      <c r="N1043" s="233">
        <v>0</v>
      </c>
      <c r="O1043" s="233">
        <f>ROUND(E1043*N1043,2)</f>
        <v>0</v>
      </c>
      <c r="P1043" s="233">
        <v>0</v>
      </c>
      <c r="Q1043" s="233">
        <f>ROUND(E1043*P1043,2)</f>
        <v>0</v>
      </c>
      <c r="R1043" s="233"/>
      <c r="S1043" s="233" t="s">
        <v>2976</v>
      </c>
      <c r="T1043" s="234" t="s">
        <v>2977</v>
      </c>
      <c r="U1043" s="224">
        <v>0</v>
      </c>
      <c r="V1043" s="224">
        <f>ROUND(E1043*U1043,2)</f>
        <v>0</v>
      </c>
      <c r="W1043" s="224"/>
      <c r="X1043" s="225"/>
      <c r="Y1043" s="225"/>
      <c r="Z1043" s="225"/>
      <c r="AA1043" s="225"/>
      <c r="AB1043" s="225"/>
      <c r="AC1043" s="225"/>
      <c r="AD1043" s="225"/>
      <c r="AE1043" s="225"/>
      <c r="AF1043" s="225"/>
      <c r="AG1043" s="225" t="s">
        <v>3031</v>
      </c>
      <c r="AH1043" s="225"/>
      <c r="AI1043" s="225"/>
      <c r="AJ1043" s="225"/>
      <c r="AK1043" s="225"/>
      <c r="AL1043" s="225"/>
      <c r="AM1043" s="225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225"/>
      <c r="BE1043" s="225"/>
      <c r="BF1043" s="225"/>
      <c r="BG1043" s="225"/>
      <c r="BH1043" s="225"/>
    </row>
    <row r="1044" spans="1:60" outlineLevel="1" x14ac:dyDescent="0.2">
      <c r="A1044" s="159"/>
      <c r="B1044" s="160"/>
      <c r="C1044" s="190" t="s">
        <v>2131</v>
      </c>
      <c r="D1044" s="162"/>
      <c r="E1044" s="163">
        <v>15.66</v>
      </c>
      <c r="F1044" s="161"/>
      <c r="G1044" s="161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52"/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2980</v>
      </c>
      <c r="AH1044" s="152">
        <v>0</v>
      </c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 x14ac:dyDescent="0.2">
      <c r="A1045" s="159"/>
      <c r="B1045" s="160"/>
      <c r="C1045" s="190" t="s">
        <v>2132</v>
      </c>
      <c r="D1045" s="162"/>
      <c r="E1045" s="163">
        <v>13.47</v>
      </c>
      <c r="F1045" s="161"/>
      <c r="G1045" s="161"/>
      <c r="H1045" s="161"/>
      <c r="I1045" s="161"/>
      <c r="J1045" s="161"/>
      <c r="K1045" s="161"/>
      <c r="L1045" s="161"/>
      <c r="M1045" s="161"/>
      <c r="N1045" s="161"/>
      <c r="O1045" s="161"/>
      <c r="P1045" s="161"/>
      <c r="Q1045" s="161"/>
      <c r="R1045" s="161"/>
      <c r="S1045" s="161"/>
      <c r="T1045" s="161"/>
      <c r="U1045" s="161"/>
      <c r="V1045" s="161"/>
      <c r="W1045" s="161"/>
      <c r="X1045" s="152"/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2980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s="226" customFormat="1" ht="22.5" outlineLevel="1" x14ac:dyDescent="0.2">
      <c r="A1046" s="228">
        <v>261</v>
      </c>
      <c r="B1046" s="229" t="s">
        <v>2133</v>
      </c>
      <c r="C1046" s="230" t="s">
        <v>410</v>
      </c>
      <c r="D1046" s="231" t="s">
        <v>2975</v>
      </c>
      <c r="E1046" s="232">
        <v>154.70050000000001</v>
      </c>
      <c r="F1046" s="177"/>
      <c r="G1046" s="233">
        <f>ROUND(E1046*F1046,2)</f>
        <v>0</v>
      </c>
      <c r="H1046" s="227"/>
      <c r="I1046" s="233">
        <f>ROUND(E1046*H1046,2)</f>
        <v>0</v>
      </c>
      <c r="J1046" s="227"/>
      <c r="K1046" s="233">
        <f>ROUND(E1046*J1046,2)</f>
        <v>0</v>
      </c>
      <c r="L1046" s="233">
        <v>15</v>
      </c>
      <c r="M1046" s="233">
        <f>G1046*(1+L1046/100)</f>
        <v>0</v>
      </c>
      <c r="N1046" s="233">
        <v>0</v>
      </c>
      <c r="O1046" s="233">
        <f>ROUND(E1046*N1046,2)</f>
        <v>0</v>
      </c>
      <c r="P1046" s="233">
        <v>0</v>
      </c>
      <c r="Q1046" s="233">
        <f>ROUND(E1046*P1046,2)</f>
        <v>0</v>
      </c>
      <c r="R1046" s="233"/>
      <c r="S1046" s="233" t="s">
        <v>2976</v>
      </c>
      <c r="T1046" s="234" t="s">
        <v>2977</v>
      </c>
      <c r="U1046" s="224">
        <v>0</v>
      </c>
      <c r="V1046" s="224">
        <f>ROUND(E1046*U1046,2)</f>
        <v>0</v>
      </c>
      <c r="W1046" s="224"/>
      <c r="X1046" s="225"/>
      <c r="Y1046" s="225"/>
      <c r="Z1046" s="225"/>
      <c r="AA1046" s="225"/>
      <c r="AB1046" s="225"/>
      <c r="AC1046" s="225"/>
      <c r="AD1046" s="225"/>
      <c r="AE1046" s="225"/>
      <c r="AF1046" s="225"/>
      <c r="AG1046" s="225" t="s">
        <v>3031</v>
      </c>
      <c r="AH1046" s="225"/>
      <c r="AI1046" s="225"/>
      <c r="AJ1046" s="225"/>
      <c r="AK1046" s="225"/>
      <c r="AL1046" s="225"/>
      <c r="AM1046" s="225"/>
      <c r="AN1046" s="225"/>
      <c r="AO1046" s="225"/>
      <c r="AP1046" s="225"/>
      <c r="AQ1046" s="225"/>
      <c r="AR1046" s="225"/>
      <c r="AS1046" s="225"/>
      <c r="AT1046" s="225"/>
      <c r="AU1046" s="225"/>
      <c r="AV1046" s="225"/>
      <c r="AW1046" s="225"/>
      <c r="AX1046" s="225"/>
      <c r="AY1046" s="225"/>
      <c r="AZ1046" s="225"/>
      <c r="BA1046" s="225"/>
      <c r="BB1046" s="225"/>
      <c r="BC1046" s="225"/>
      <c r="BD1046" s="225"/>
      <c r="BE1046" s="225"/>
      <c r="BF1046" s="225"/>
      <c r="BG1046" s="225"/>
      <c r="BH1046" s="225"/>
    </row>
    <row r="1047" spans="1:60" outlineLevel="1" x14ac:dyDescent="0.2">
      <c r="A1047" s="159"/>
      <c r="B1047" s="160"/>
      <c r="C1047" s="190" t="s">
        <v>2134</v>
      </c>
      <c r="D1047" s="162"/>
      <c r="E1047" s="163">
        <v>90.06</v>
      </c>
      <c r="F1047" s="161"/>
      <c r="G1047" s="161"/>
      <c r="H1047" s="161"/>
      <c r="I1047" s="161"/>
      <c r="J1047" s="161"/>
      <c r="K1047" s="161"/>
      <c r="L1047" s="161"/>
      <c r="M1047" s="161"/>
      <c r="N1047" s="161"/>
      <c r="O1047" s="161"/>
      <c r="P1047" s="161"/>
      <c r="Q1047" s="161"/>
      <c r="R1047" s="161"/>
      <c r="S1047" s="161"/>
      <c r="T1047" s="161"/>
      <c r="U1047" s="161"/>
      <c r="V1047" s="161"/>
      <c r="W1047" s="161"/>
      <c r="X1047" s="152"/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2980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">
      <c r="A1048" s="159"/>
      <c r="B1048" s="160"/>
      <c r="C1048" s="190" t="s">
        <v>2135</v>
      </c>
      <c r="D1048" s="162"/>
      <c r="E1048" s="163">
        <v>64.64</v>
      </c>
      <c r="F1048" s="161"/>
      <c r="G1048" s="161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52"/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2980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s="226" customFormat="1" ht="22.5" outlineLevel="1" x14ac:dyDescent="0.2">
      <c r="A1049" s="228">
        <v>262</v>
      </c>
      <c r="B1049" s="229" t="s">
        <v>2136</v>
      </c>
      <c r="C1049" s="230" t="s">
        <v>411</v>
      </c>
      <c r="D1049" s="231" t="s">
        <v>3069</v>
      </c>
      <c r="E1049" s="232">
        <v>338.17200000000003</v>
      </c>
      <c r="F1049" s="177"/>
      <c r="G1049" s="233">
        <f>ROUND(E1049*F1049,2)</f>
        <v>0</v>
      </c>
      <c r="H1049" s="227"/>
      <c r="I1049" s="233">
        <f>ROUND(E1049*H1049,2)</f>
        <v>0</v>
      </c>
      <c r="J1049" s="227"/>
      <c r="K1049" s="233">
        <f>ROUND(E1049*J1049,2)</f>
        <v>0</v>
      </c>
      <c r="L1049" s="233">
        <v>15</v>
      </c>
      <c r="M1049" s="233">
        <f>G1049*(1+L1049/100)</f>
        <v>0</v>
      </c>
      <c r="N1049" s="233">
        <v>0</v>
      </c>
      <c r="O1049" s="233">
        <f>ROUND(E1049*N1049,2)</f>
        <v>0</v>
      </c>
      <c r="P1049" s="233">
        <v>0</v>
      </c>
      <c r="Q1049" s="233">
        <f>ROUND(E1049*P1049,2)</f>
        <v>0</v>
      </c>
      <c r="R1049" s="233"/>
      <c r="S1049" s="233" t="s">
        <v>2976</v>
      </c>
      <c r="T1049" s="234" t="s">
        <v>2977</v>
      </c>
      <c r="U1049" s="224">
        <v>0</v>
      </c>
      <c r="V1049" s="224">
        <f>ROUND(E1049*U1049,2)</f>
        <v>0</v>
      </c>
      <c r="W1049" s="224"/>
      <c r="X1049" s="225"/>
      <c r="Y1049" s="225"/>
      <c r="Z1049" s="225"/>
      <c r="AA1049" s="225"/>
      <c r="AB1049" s="225"/>
      <c r="AC1049" s="225"/>
      <c r="AD1049" s="225"/>
      <c r="AE1049" s="225"/>
      <c r="AF1049" s="225"/>
      <c r="AG1049" s="225" t="s">
        <v>3031</v>
      </c>
      <c r="AH1049" s="225"/>
      <c r="AI1049" s="225"/>
      <c r="AJ1049" s="225"/>
      <c r="AK1049" s="225"/>
      <c r="AL1049" s="225"/>
      <c r="AM1049" s="225"/>
      <c r="AN1049" s="225"/>
      <c r="AO1049" s="225"/>
      <c r="AP1049" s="225"/>
      <c r="AQ1049" s="225"/>
      <c r="AR1049" s="225"/>
      <c r="AS1049" s="225"/>
      <c r="AT1049" s="225"/>
      <c r="AU1049" s="225"/>
      <c r="AV1049" s="225"/>
      <c r="AW1049" s="225"/>
      <c r="AX1049" s="225"/>
      <c r="AY1049" s="225"/>
      <c r="AZ1049" s="225"/>
      <c r="BA1049" s="225"/>
      <c r="BB1049" s="225"/>
      <c r="BC1049" s="225"/>
      <c r="BD1049" s="225"/>
      <c r="BE1049" s="225"/>
      <c r="BF1049" s="225"/>
      <c r="BG1049" s="225"/>
      <c r="BH1049" s="225"/>
    </row>
    <row r="1050" spans="1:60" outlineLevel="1" x14ac:dyDescent="0.2">
      <c r="A1050" s="159"/>
      <c r="B1050" s="160"/>
      <c r="C1050" s="190" t="s">
        <v>2137</v>
      </c>
      <c r="D1050" s="162"/>
      <c r="E1050" s="163">
        <v>338.17</v>
      </c>
      <c r="F1050" s="161"/>
      <c r="G1050" s="161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52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2980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 x14ac:dyDescent="0.2">
      <c r="A1051" s="180">
        <v>263</v>
      </c>
      <c r="B1051" s="181" t="s">
        <v>2138</v>
      </c>
      <c r="C1051" s="191" t="s">
        <v>2139</v>
      </c>
      <c r="D1051" s="182" t="s">
        <v>3100</v>
      </c>
      <c r="E1051" s="183">
        <v>0.88717000000000001</v>
      </c>
      <c r="F1051" s="184"/>
      <c r="G1051" s="185">
        <f>ROUND(E1051*F1051,2)</f>
        <v>0</v>
      </c>
      <c r="H1051" s="184"/>
      <c r="I1051" s="185">
        <f>ROUND(E1051*H1051,2)</f>
        <v>0</v>
      </c>
      <c r="J1051" s="184"/>
      <c r="K1051" s="185">
        <f>ROUND(E1051*J1051,2)</f>
        <v>0</v>
      </c>
      <c r="L1051" s="185">
        <v>15</v>
      </c>
      <c r="M1051" s="185">
        <f>G1051*(1+L1051/100)</f>
        <v>0</v>
      </c>
      <c r="N1051" s="185">
        <v>0</v>
      </c>
      <c r="O1051" s="185">
        <f>ROUND(E1051*N1051,2)</f>
        <v>0</v>
      </c>
      <c r="P1051" s="185">
        <v>0</v>
      </c>
      <c r="Q1051" s="185">
        <f>ROUND(E1051*P1051,2)</f>
        <v>0</v>
      </c>
      <c r="R1051" s="185"/>
      <c r="S1051" s="178" t="s">
        <v>3733</v>
      </c>
      <c r="T1051" s="179" t="s">
        <v>3733</v>
      </c>
      <c r="U1051" s="161">
        <v>0</v>
      </c>
      <c r="V1051" s="161">
        <f>ROUND(E1051*U1051,2)</f>
        <v>0</v>
      </c>
      <c r="W1051" s="161"/>
      <c r="X1051" s="152"/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2068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x14ac:dyDescent="0.2">
      <c r="A1052" s="167" t="s">
        <v>2971</v>
      </c>
      <c r="B1052" s="168" t="s">
        <v>2870</v>
      </c>
      <c r="C1052" s="188" t="s">
        <v>2871</v>
      </c>
      <c r="D1052" s="169"/>
      <c r="E1052" s="170"/>
      <c r="F1052" s="171"/>
      <c r="G1052" s="171">
        <f>SUMIF(AG1053:AG1059,"&lt;&gt;NOR",G1053:G1059)</f>
        <v>0</v>
      </c>
      <c r="H1052" s="171"/>
      <c r="I1052" s="171">
        <f>SUM(I1053:I1059)</f>
        <v>0</v>
      </c>
      <c r="J1052" s="171"/>
      <c r="K1052" s="171">
        <f>SUM(K1053:K1059)</f>
        <v>0</v>
      </c>
      <c r="L1052" s="171"/>
      <c r="M1052" s="171">
        <f>SUM(M1053:M1059)</f>
        <v>0</v>
      </c>
      <c r="N1052" s="171"/>
      <c r="O1052" s="171">
        <f>SUM(O1053:O1059)</f>
        <v>0</v>
      </c>
      <c r="P1052" s="171"/>
      <c r="Q1052" s="171">
        <f>SUM(Q1053:Q1059)</f>
        <v>0</v>
      </c>
      <c r="R1052" s="171"/>
      <c r="S1052" s="171"/>
      <c r="T1052" s="172"/>
      <c r="U1052" s="166"/>
      <c r="V1052" s="166">
        <f>SUM(V1053:V1059)</f>
        <v>0</v>
      </c>
      <c r="W1052" s="166"/>
      <c r="AG1052" t="s">
        <v>2972</v>
      </c>
    </row>
    <row r="1053" spans="1:60" outlineLevel="1" x14ac:dyDescent="0.2">
      <c r="A1053" s="173">
        <v>264</v>
      </c>
      <c r="B1053" s="174" t="s">
        <v>2140</v>
      </c>
      <c r="C1053" s="189" t="s">
        <v>2141</v>
      </c>
      <c r="D1053" s="175" t="s">
        <v>2975</v>
      </c>
      <c r="E1053" s="176">
        <v>138.3015</v>
      </c>
      <c r="F1053" s="177"/>
      <c r="G1053" s="178">
        <f>ROUND(E1053*F1053,2)</f>
        <v>0</v>
      </c>
      <c r="H1053" s="177"/>
      <c r="I1053" s="178">
        <f>ROUND(E1053*H1053,2)</f>
        <v>0</v>
      </c>
      <c r="J1053" s="177"/>
      <c r="K1053" s="178">
        <f>ROUND(E1053*J1053,2)</f>
        <v>0</v>
      </c>
      <c r="L1053" s="178">
        <v>15</v>
      </c>
      <c r="M1053" s="178">
        <f>G1053*(1+L1053/100)</f>
        <v>0</v>
      </c>
      <c r="N1053" s="178">
        <v>0</v>
      </c>
      <c r="O1053" s="178">
        <f>ROUND(E1053*N1053,2)</f>
        <v>0</v>
      </c>
      <c r="P1053" s="178">
        <v>0</v>
      </c>
      <c r="Q1053" s="178">
        <f>ROUND(E1053*P1053,2)</f>
        <v>0</v>
      </c>
      <c r="R1053" s="178"/>
      <c r="S1053" s="178" t="s">
        <v>2976</v>
      </c>
      <c r="T1053" s="179" t="s">
        <v>2977</v>
      </c>
      <c r="U1053" s="161">
        <v>0</v>
      </c>
      <c r="V1053" s="161">
        <f>ROUND(E1053*U1053,2)</f>
        <v>0</v>
      </c>
      <c r="W1053" s="161"/>
      <c r="X1053" s="152"/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2068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 x14ac:dyDescent="0.2">
      <c r="A1054" s="159"/>
      <c r="B1054" s="160"/>
      <c r="C1054" s="190" t="s">
        <v>2142</v>
      </c>
      <c r="D1054" s="162"/>
      <c r="E1054" s="163"/>
      <c r="F1054" s="161"/>
      <c r="G1054" s="161"/>
      <c r="H1054" s="161"/>
      <c r="I1054" s="161"/>
      <c r="J1054" s="161"/>
      <c r="K1054" s="161"/>
      <c r="L1054" s="161"/>
      <c r="M1054" s="161"/>
      <c r="N1054" s="161"/>
      <c r="O1054" s="161"/>
      <c r="P1054" s="161"/>
      <c r="Q1054" s="161"/>
      <c r="R1054" s="161"/>
      <c r="S1054" s="161"/>
      <c r="T1054" s="161"/>
      <c r="U1054" s="161"/>
      <c r="V1054" s="161"/>
      <c r="W1054" s="161"/>
      <c r="X1054" s="152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2980</v>
      </c>
      <c r="AH1054" s="152">
        <v>0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1" x14ac:dyDescent="0.2">
      <c r="A1055" s="159"/>
      <c r="B1055" s="160"/>
      <c r="C1055" s="190" t="s">
        <v>2143</v>
      </c>
      <c r="D1055" s="162"/>
      <c r="E1055" s="163"/>
      <c r="F1055" s="161"/>
      <c r="G1055" s="161"/>
      <c r="H1055" s="161"/>
      <c r="I1055" s="161"/>
      <c r="J1055" s="161"/>
      <c r="K1055" s="161"/>
      <c r="L1055" s="161"/>
      <c r="M1055" s="161"/>
      <c r="N1055" s="161"/>
      <c r="O1055" s="161"/>
      <c r="P1055" s="161"/>
      <c r="Q1055" s="161"/>
      <c r="R1055" s="161"/>
      <c r="S1055" s="161"/>
      <c r="T1055" s="161"/>
      <c r="U1055" s="161"/>
      <c r="V1055" s="161"/>
      <c r="W1055" s="161"/>
      <c r="X1055" s="152"/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2980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">
      <c r="A1056" s="159"/>
      <c r="B1056" s="160"/>
      <c r="C1056" s="190" t="s">
        <v>2083</v>
      </c>
      <c r="D1056" s="162"/>
      <c r="E1056" s="163">
        <v>69.02000000000001</v>
      </c>
      <c r="F1056" s="161"/>
      <c r="G1056" s="161"/>
      <c r="H1056" s="161"/>
      <c r="I1056" s="161"/>
      <c r="J1056" s="161"/>
      <c r="K1056" s="161"/>
      <c r="L1056" s="161"/>
      <c r="M1056" s="161"/>
      <c r="N1056" s="161"/>
      <c r="O1056" s="161"/>
      <c r="P1056" s="161"/>
      <c r="Q1056" s="161"/>
      <c r="R1056" s="161"/>
      <c r="S1056" s="161"/>
      <c r="T1056" s="161"/>
      <c r="U1056" s="161"/>
      <c r="V1056" s="161"/>
      <c r="W1056" s="161"/>
      <c r="X1056" s="152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2980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1" x14ac:dyDescent="0.2">
      <c r="A1057" s="159"/>
      <c r="B1057" s="160"/>
      <c r="C1057" s="190" t="s">
        <v>2144</v>
      </c>
      <c r="D1057" s="162"/>
      <c r="E1057" s="163">
        <v>14.08</v>
      </c>
      <c r="F1057" s="161"/>
      <c r="G1057" s="161"/>
      <c r="H1057" s="161"/>
      <c r="I1057" s="161"/>
      <c r="J1057" s="161"/>
      <c r="K1057" s="161"/>
      <c r="L1057" s="161"/>
      <c r="M1057" s="161"/>
      <c r="N1057" s="161"/>
      <c r="O1057" s="161"/>
      <c r="P1057" s="161"/>
      <c r="Q1057" s="161"/>
      <c r="R1057" s="161"/>
      <c r="S1057" s="161"/>
      <c r="T1057" s="161"/>
      <c r="U1057" s="161"/>
      <c r="V1057" s="161"/>
      <c r="W1057" s="161"/>
      <c r="X1057" s="152"/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2980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 x14ac:dyDescent="0.2">
      <c r="A1058" s="159"/>
      <c r="B1058" s="160"/>
      <c r="C1058" s="190" t="s">
        <v>2088</v>
      </c>
      <c r="D1058" s="162"/>
      <c r="E1058" s="163">
        <v>33.860000000000007</v>
      </c>
      <c r="F1058" s="161"/>
      <c r="G1058" s="161"/>
      <c r="H1058" s="161"/>
      <c r="I1058" s="161"/>
      <c r="J1058" s="161"/>
      <c r="K1058" s="161"/>
      <c r="L1058" s="161"/>
      <c r="M1058" s="161"/>
      <c r="N1058" s="161"/>
      <c r="O1058" s="161"/>
      <c r="P1058" s="161"/>
      <c r="Q1058" s="161"/>
      <c r="R1058" s="161"/>
      <c r="S1058" s="161"/>
      <c r="T1058" s="161"/>
      <c r="U1058" s="161"/>
      <c r="V1058" s="161"/>
      <c r="W1058" s="161"/>
      <c r="X1058" s="152"/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2980</v>
      </c>
      <c r="AH1058" s="152">
        <v>0</v>
      </c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">
      <c r="A1059" s="159"/>
      <c r="B1059" s="160"/>
      <c r="C1059" s="190" t="s">
        <v>2089</v>
      </c>
      <c r="D1059" s="162"/>
      <c r="E1059" s="163">
        <v>21.340000000000003</v>
      </c>
      <c r="F1059" s="161"/>
      <c r="G1059" s="161"/>
      <c r="H1059" s="161"/>
      <c r="I1059" s="161"/>
      <c r="J1059" s="161"/>
      <c r="K1059" s="161"/>
      <c r="L1059" s="161"/>
      <c r="M1059" s="161"/>
      <c r="N1059" s="161"/>
      <c r="O1059" s="161"/>
      <c r="P1059" s="161"/>
      <c r="Q1059" s="161"/>
      <c r="R1059" s="161"/>
      <c r="S1059" s="161"/>
      <c r="T1059" s="161"/>
      <c r="U1059" s="161"/>
      <c r="V1059" s="161"/>
      <c r="W1059" s="161"/>
      <c r="X1059" s="152"/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2980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x14ac:dyDescent="0.2">
      <c r="A1060" s="167" t="s">
        <v>2971</v>
      </c>
      <c r="B1060" s="168" t="s">
        <v>2872</v>
      </c>
      <c r="C1060" s="188" t="s">
        <v>2873</v>
      </c>
      <c r="D1060" s="169"/>
      <c r="E1060" s="170"/>
      <c r="F1060" s="171"/>
      <c r="G1060" s="171">
        <f>SUMIF(AG1061:AG1165,"&lt;&gt;NOR",G1061:G1165)</f>
        <v>0</v>
      </c>
      <c r="H1060" s="171"/>
      <c r="I1060" s="171">
        <f>SUM(I1061:I1165)</f>
        <v>0</v>
      </c>
      <c r="J1060" s="171"/>
      <c r="K1060" s="171">
        <f>SUM(K1061:K1165)</f>
        <v>0</v>
      </c>
      <c r="L1060" s="171"/>
      <c r="M1060" s="171">
        <f>SUM(M1061:M1165)</f>
        <v>0</v>
      </c>
      <c r="N1060" s="171"/>
      <c r="O1060" s="171">
        <f>SUM(O1061:O1165)</f>
        <v>0</v>
      </c>
      <c r="P1060" s="171"/>
      <c r="Q1060" s="171">
        <f>SUM(Q1061:Q1165)</f>
        <v>0</v>
      </c>
      <c r="R1060" s="171"/>
      <c r="S1060" s="171"/>
      <c r="T1060" s="172"/>
      <c r="U1060" s="166"/>
      <c r="V1060" s="166">
        <f>SUM(V1061:V1165)</f>
        <v>0</v>
      </c>
      <c r="W1060" s="166"/>
      <c r="AG1060" t="s">
        <v>2972</v>
      </c>
    </row>
    <row r="1061" spans="1:60" outlineLevel="1" x14ac:dyDescent="0.2">
      <c r="A1061" s="173">
        <v>265</v>
      </c>
      <c r="B1061" s="174" t="s">
        <v>2145</v>
      </c>
      <c r="C1061" s="189" t="s">
        <v>2146</v>
      </c>
      <c r="D1061" s="175" t="s">
        <v>2975</v>
      </c>
      <c r="E1061" s="176">
        <v>79.970000000000013</v>
      </c>
      <c r="F1061" s="177"/>
      <c r="G1061" s="178">
        <f>ROUND(E1061*F1061,2)</f>
        <v>0</v>
      </c>
      <c r="H1061" s="177"/>
      <c r="I1061" s="178">
        <f>ROUND(E1061*H1061,2)</f>
        <v>0</v>
      </c>
      <c r="J1061" s="177"/>
      <c r="K1061" s="178">
        <f>ROUND(E1061*J1061,2)</f>
        <v>0</v>
      </c>
      <c r="L1061" s="178">
        <v>15</v>
      </c>
      <c r="M1061" s="178">
        <f>G1061*(1+L1061/100)</f>
        <v>0</v>
      </c>
      <c r="N1061" s="178">
        <v>0</v>
      </c>
      <c r="O1061" s="178">
        <f>ROUND(E1061*N1061,2)</f>
        <v>0</v>
      </c>
      <c r="P1061" s="178">
        <v>0</v>
      </c>
      <c r="Q1061" s="178">
        <f>ROUND(E1061*P1061,2)</f>
        <v>0</v>
      </c>
      <c r="R1061" s="178"/>
      <c r="S1061" s="178" t="s">
        <v>3733</v>
      </c>
      <c r="T1061" s="179" t="s">
        <v>3733</v>
      </c>
      <c r="U1061" s="161">
        <v>0</v>
      </c>
      <c r="V1061" s="161">
        <f>ROUND(E1061*U1061,2)</f>
        <v>0</v>
      </c>
      <c r="W1061" s="161"/>
      <c r="X1061" s="152"/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2068</v>
      </c>
      <c r="AH1061" s="152"/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 x14ac:dyDescent="0.2">
      <c r="A1062" s="159"/>
      <c r="B1062" s="160"/>
      <c r="C1062" s="190" t="s">
        <v>1864</v>
      </c>
      <c r="D1062" s="162"/>
      <c r="E1062" s="163">
        <v>79.970000000000013</v>
      </c>
      <c r="F1062" s="161"/>
      <c r="G1062" s="161"/>
      <c r="H1062" s="161"/>
      <c r="I1062" s="161"/>
      <c r="J1062" s="161"/>
      <c r="K1062" s="161"/>
      <c r="L1062" s="161"/>
      <c r="M1062" s="161"/>
      <c r="N1062" s="161"/>
      <c r="O1062" s="161"/>
      <c r="P1062" s="161"/>
      <c r="Q1062" s="161"/>
      <c r="R1062" s="161"/>
      <c r="S1062" s="161"/>
      <c r="T1062" s="161"/>
      <c r="U1062" s="161"/>
      <c r="V1062" s="161"/>
      <c r="W1062" s="161"/>
      <c r="X1062" s="152"/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2980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outlineLevel="1" x14ac:dyDescent="0.2">
      <c r="A1063" s="180">
        <v>266</v>
      </c>
      <c r="B1063" s="181" t="s">
        <v>2147</v>
      </c>
      <c r="C1063" s="191" t="s">
        <v>2148</v>
      </c>
      <c r="D1063" s="182" t="s">
        <v>2975</v>
      </c>
      <c r="E1063" s="183">
        <v>43.260000000000005</v>
      </c>
      <c r="F1063" s="184"/>
      <c r="G1063" s="185">
        <f>ROUND(E1063*F1063,2)</f>
        <v>0</v>
      </c>
      <c r="H1063" s="184"/>
      <c r="I1063" s="185">
        <f>ROUND(E1063*H1063,2)</f>
        <v>0</v>
      </c>
      <c r="J1063" s="184"/>
      <c r="K1063" s="185">
        <f>ROUND(E1063*J1063,2)</f>
        <v>0</v>
      </c>
      <c r="L1063" s="185">
        <v>15</v>
      </c>
      <c r="M1063" s="185">
        <f>G1063*(1+L1063/100)</f>
        <v>0</v>
      </c>
      <c r="N1063" s="185">
        <v>0</v>
      </c>
      <c r="O1063" s="185">
        <f>ROUND(E1063*N1063,2)</f>
        <v>0</v>
      </c>
      <c r="P1063" s="185">
        <v>0</v>
      </c>
      <c r="Q1063" s="185">
        <f>ROUND(E1063*P1063,2)</f>
        <v>0</v>
      </c>
      <c r="R1063" s="185"/>
      <c r="S1063" s="178" t="s">
        <v>3733</v>
      </c>
      <c r="T1063" s="179" t="s">
        <v>3733</v>
      </c>
      <c r="U1063" s="161">
        <v>0</v>
      </c>
      <c r="V1063" s="161">
        <f>ROUND(E1063*U1063,2)</f>
        <v>0</v>
      </c>
      <c r="W1063" s="161"/>
      <c r="X1063" s="152"/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2068</v>
      </c>
      <c r="AH1063" s="152"/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1" x14ac:dyDescent="0.2">
      <c r="A1064" s="173">
        <v>267</v>
      </c>
      <c r="B1064" s="174" t="s">
        <v>2149</v>
      </c>
      <c r="C1064" s="189" t="s">
        <v>2150</v>
      </c>
      <c r="D1064" s="175" t="s">
        <v>2975</v>
      </c>
      <c r="E1064" s="176">
        <v>79.970000000000013</v>
      </c>
      <c r="F1064" s="177"/>
      <c r="G1064" s="178">
        <f>ROUND(E1064*F1064,2)</f>
        <v>0</v>
      </c>
      <c r="H1064" s="177"/>
      <c r="I1064" s="178">
        <f>ROUND(E1064*H1064,2)</f>
        <v>0</v>
      </c>
      <c r="J1064" s="177"/>
      <c r="K1064" s="178">
        <f>ROUND(E1064*J1064,2)</f>
        <v>0</v>
      </c>
      <c r="L1064" s="178">
        <v>15</v>
      </c>
      <c r="M1064" s="178">
        <f>G1064*(1+L1064/100)</f>
        <v>0</v>
      </c>
      <c r="N1064" s="178">
        <v>0</v>
      </c>
      <c r="O1064" s="178">
        <f>ROUND(E1064*N1064,2)</f>
        <v>0</v>
      </c>
      <c r="P1064" s="178">
        <v>0</v>
      </c>
      <c r="Q1064" s="178">
        <f>ROUND(E1064*P1064,2)</f>
        <v>0</v>
      </c>
      <c r="R1064" s="178"/>
      <c r="S1064" s="178" t="s">
        <v>3733</v>
      </c>
      <c r="T1064" s="179" t="s">
        <v>3733</v>
      </c>
      <c r="U1064" s="161">
        <v>0</v>
      </c>
      <c r="V1064" s="161">
        <f>ROUND(E1064*U1064,2)</f>
        <v>0</v>
      </c>
      <c r="W1064" s="161"/>
      <c r="X1064" s="152"/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2068</v>
      </c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 x14ac:dyDescent="0.2">
      <c r="A1065" s="159"/>
      <c r="B1065" s="160"/>
      <c r="C1065" s="190" t="s">
        <v>1864</v>
      </c>
      <c r="D1065" s="162"/>
      <c r="E1065" s="163">
        <v>79.970000000000013</v>
      </c>
      <c r="F1065" s="161"/>
      <c r="G1065" s="161"/>
      <c r="H1065" s="161"/>
      <c r="I1065" s="161"/>
      <c r="J1065" s="161"/>
      <c r="K1065" s="161"/>
      <c r="L1065" s="161"/>
      <c r="M1065" s="161"/>
      <c r="N1065" s="161"/>
      <c r="O1065" s="161"/>
      <c r="P1065" s="161"/>
      <c r="Q1065" s="161"/>
      <c r="R1065" s="161"/>
      <c r="S1065" s="161"/>
      <c r="T1065" s="161"/>
      <c r="U1065" s="161"/>
      <c r="V1065" s="161"/>
      <c r="W1065" s="161"/>
      <c r="X1065" s="152"/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2980</v>
      </c>
      <c r="AH1065" s="152">
        <v>0</v>
      </c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1" x14ac:dyDescent="0.2">
      <c r="A1066" s="173">
        <v>268</v>
      </c>
      <c r="B1066" s="174" t="s">
        <v>2151</v>
      </c>
      <c r="C1066" s="189" t="s">
        <v>2152</v>
      </c>
      <c r="D1066" s="175" t="s">
        <v>2975</v>
      </c>
      <c r="E1066" s="176">
        <v>43.260000000000005</v>
      </c>
      <c r="F1066" s="177"/>
      <c r="G1066" s="178">
        <f>ROUND(E1066*F1066,2)</f>
        <v>0</v>
      </c>
      <c r="H1066" s="177"/>
      <c r="I1066" s="178">
        <f>ROUND(E1066*H1066,2)</f>
        <v>0</v>
      </c>
      <c r="J1066" s="177"/>
      <c r="K1066" s="178">
        <f>ROUND(E1066*J1066,2)</f>
        <v>0</v>
      </c>
      <c r="L1066" s="178">
        <v>15</v>
      </c>
      <c r="M1066" s="178">
        <f>G1066*(1+L1066/100)</f>
        <v>0</v>
      </c>
      <c r="N1066" s="178">
        <v>0</v>
      </c>
      <c r="O1066" s="178">
        <f>ROUND(E1066*N1066,2)</f>
        <v>0</v>
      </c>
      <c r="P1066" s="178">
        <v>0</v>
      </c>
      <c r="Q1066" s="178">
        <f>ROUND(E1066*P1066,2)</f>
        <v>0</v>
      </c>
      <c r="R1066" s="178"/>
      <c r="S1066" s="178" t="s">
        <v>3733</v>
      </c>
      <c r="T1066" s="179" t="s">
        <v>3733</v>
      </c>
      <c r="U1066" s="161">
        <v>0</v>
      </c>
      <c r="V1066" s="161">
        <f>ROUND(E1066*U1066,2)</f>
        <v>0</v>
      </c>
      <c r="W1066" s="161"/>
      <c r="X1066" s="152"/>
      <c r="Y1066" s="152"/>
      <c r="Z1066" s="152"/>
      <c r="AA1066" s="152"/>
      <c r="AB1066" s="152"/>
      <c r="AC1066" s="152"/>
      <c r="AD1066" s="152"/>
      <c r="AE1066" s="152"/>
      <c r="AF1066" s="152"/>
      <c r="AG1066" s="152" t="s">
        <v>2068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1" x14ac:dyDescent="0.2">
      <c r="A1067" s="159"/>
      <c r="B1067" s="160"/>
      <c r="C1067" s="190" t="s">
        <v>2153</v>
      </c>
      <c r="D1067" s="162"/>
      <c r="E1067" s="163">
        <v>43.260000000000005</v>
      </c>
      <c r="F1067" s="161"/>
      <c r="G1067" s="161"/>
      <c r="H1067" s="161"/>
      <c r="I1067" s="161"/>
      <c r="J1067" s="161"/>
      <c r="K1067" s="161"/>
      <c r="L1067" s="161"/>
      <c r="M1067" s="161"/>
      <c r="N1067" s="161"/>
      <c r="O1067" s="161"/>
      <c r="P1067" s="161"/>
      <c r="Q1067" s="161"/>
      <c r="R1067" s="161"/>
      <c r="S1067" s="161"/>
      <c r="T1067" s="161"/>
      <c r="U1067" s="161"/>
      <c r="V1067" s="161"/>
      <c r="W1067" s="161"/>
      <c r="X1067" s="152"/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2980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outlineLevel="1" x14ac:dyDescent="0.2">
      <c r="A1068" s="180">
        <v>269</v>
      </c>
      <c r="B1068" s="181" t="s">
        <v>2154</v>
      </c>
      <c r="C1068" s="191" t="s">
        <v>2155</v>
      </c>
      <c r="D1068" s="182" t="s">
        <v>2975</v>
      </c>
      <c r="E1068" s="183">
        <v>43.260000000000005</v>
      </c>
      <c r="F1068" s="184"/>
      <c r="G1068" s="185">
        <f>ROUND(E1068*F1068,2)</f>
        <v>0</v>
      </c>
      <c r="H1068" s="184"/>
      <c r="I1068" s="185">
        <f>ROUND(E1068*H1068,2)</f>
        <v>0</v>
      </c>
      <c r="J1068" s="184"/>
      <c r="K1068" s="185">
        <f>ROUND(E1068*J1068,2)</f>
        <v>0</v>
      </c>
      <c r="L1068" s="185">
        <v>15</v>
      </c>
      <c r="M1068" s="185">
        <f>G1068*(1+L1068/100)</f>
        <v>0</v>
      </c>
      <c r="N1068" s="185">
        <v>0</v>
      </c>
      <c r="O1068" s="185">
        <f>ROUND(E1068*N1068,2)</f>
        <v>0</v>
      </c>
      <c r="P1068" s="185">
        <v>0</v>
      </c>
      <c r="Q1068" s="185">
        <f>ROUND(E1068*P1068,2)</f>
        <v>0</v>
      </c>
      <c r="R1068" s="185"/>
      <c r="S1068" s="178" t="s">
        <v>3733</v>
      </c>
      <c r="T1068" s="179" t="s">
        <v>3733</v>
      </c>
      <c r="U1068" s="161">
        <v>0</v>
      </c>
      <c r="V1068" s="161">
        <f>ROUND(E1068*U1068,2)</f>
        <v>0</v>
      </c>
      <c r="W1068" s="161"/>
      <c r="X1068" s="152"/>
      <c r="Y1068" s="152"/>
      <c r="Z1068" s="152"/>
      <c r="AA1068" s="152"/>
      <c r="AB1068" s="152"/>
      <c r="AC1068" s="152"/>
      <c r="AD1068" s="152"/>
      <c r="AE1068" s="152"/>
      <c r="AF1068" s="152"/>
      <c r="AG1068" s="152" t="s">
        <v>2068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1" x14ac:dyDescent="0.2">
      <c r="A1069" s="173">
        <v>270</v>
      </c>
      <c r="B1069" s="174" t="s">
        <v>2156</v>
      </c>
      <c r="C1069" s="189" t="s">
        <v>2157</v>
      </c>
      <c r="D1069" s="175" t="s">
        <v>2975</v>
      </c>
      <c r="E1069" s="176">
        <v>23.187000000000001</v>
      </c>
      <c r="F1069" s="177"/>
      <c r="G1069" s="178">
        <f>ROUND(E1069*F1069,2)</f>
        <v>0</v>
      </c>
      <c r="H1069" s="177"/>
      <c r="I1069" s="178">
        <f>ROUND(E1069*H1069,2)</f>
        <v>0</v>
      </c>
      <c r="J1069" s="177"/>
      <c r="K1069" s="178">
        <f>ROUND(E1069*J1069,2)</f>
        <v>0</v>
      </c>
      <c r="L1069" s="178">
        <v>15</v>
      </c>
      <c r="M1069" s="178">
        <f>G1069*(1+L1069/100)</f>
        <v>0</v>
      </c>
      <c r="N1069" s="178">
        <v>0</v>
      </c>
      <c r="O1069" s="178">
        <f>ROUND(E1069*N1069,2)</f>
        <v>0</v>
      </c>
      <c r="P1069" s="178">
        <v>0</v>
      </c>
      <c r="Q1069" s="178">
        <f>ROUND(E1069*P1069,2)</f>
        <v>0</v>
      </c>
      <c r="R1069" s="178"/>
      <c r="S1069" s="178" t="s">
        <v>3733</v>
      </c>
      <c r="T1069" s="179" t="s">
        <v>3733</v>
      </c>
      <c r="U1069" s="161">
        <v>0</v>
      </c>
      <c r="V1069" s="161">
        <f>ROUND(E1069*U1069,2)</f>
        <v>0</v>
      </c>
      <c r="W1069" s="161"/>
      <c r="X1069" s="152"/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2068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1" x14ac:dyDescent="0.2">
      <c r="A1070" s="159"/>
      <c r="B1070" s="160"/>
      <c r="C1070" s="190" t="s">
        <v>2158</v>
      </c>
      <c r="D1070" s="162"/>
      <c r="E1070" s="163">
        <v>23.19</v>
      </c>
      <c r="F1070" s="161"/>
      <c r="G1070" s="161"/>
      <c r="H1070" s="161"/>
      <c r="I1070" s="161"/>
      <c r="J1070" s="161"/>
      <c r="K1070" s="161"/>
      <c r="L1070" s="161"/>
      <c r="M1070" s="161"/>
      <c r="N1070" s="161"/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52"/>
      <c r="Y1070" s="152"/>
      <c r="Z1070" s="152"/>
      <c r="AA1070" s="152"/>
      <c r="AB1070" s="152"/>
      <c r="AC1070" s="152"/>
      <c r="AD1070" s="152"/>
      <c r="AE1070" s="152"/>
      <c r="AF1070" s="152"/>
      <c r="AG1070" s="152" t="s">
        <v>2980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outlineLevel="1" x14ac:dyDescent="0.2">
      <c r="A1071" s="173">
        <v>271</v>
      </c>
      <c r="B1071" s="174" t="s">
        <v>2159</v>
      </c>
      <c r="C1071" s="189" t="s">
        <v>2160</v>
      </c>
      <c r="D1071" s="175" t="s">
        <v>2975</v>
      </c>
      <c r="E1071" s="176">
        <v>395.40000000000003</v>
      </c>
      <c r="F1071" s="177"/>
      <c r="G1071" s="178">
        <f>ROUND(E1071*F1071,2)</f>
        <v>0</v>
      </c>
      <c r="H1071" s="177"/>
      <c r="I1071" s="178">
        <f>ROUND(E1071*H1071,2)</f>
        <v>0</v>
      </c>
      <c r="J1071" s="177"/>
      <c r="K1071" s="178">
        <f>ROUND(E1071*J1071,2)</f>
        <v>0</v>
      </c>
      <c r="L1071" s="178">
        <v>15</v>
      </c>
      <c r="M1071" s="178">
        <f>G1071*(1+L1071/100)</f>
        <v>0</v>
      </c>
      <c r="N1071" s="178">
        <v>0</v>
      </c>
      <c r="O1071" s="178">
        <f>ROUND(E1071*N1071,2)</f>
        <v>0</v>
      </c>
      <c r="P1071" s="178">
        <v>0</v>
      </c>
      <c r="Q1071" s="178">
        <f>ROUND(E1071*P1071,2)</f>
        <v>0</v>
      </c>
      <c r="R1071" s="178"/>
      <c r="S1071" s="178" t="s">
        <v>3733</v>
      </c>
      <c r="T1071" s="179" t="s">
        <v>3733</v>
      </c>
      <c r="U1071" s="161">
        <v>0</v>
      </c>
      <c r="V1071" s="161">
        <f>ROUND(E1071*U1071,2)</f>
        <v>0</v>
      </c>
      <c r="W1071" s="161"/>
      <c r="X1071" s="152"/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2068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1" x14ac:dyDescent="0.2">
      <c r="A1072" s="159"/>
      <c r="B1072" s="160"/>
      <c r="C1072" s="190" t="s">
        <v>2161</v>
      </c>
      <c r="D1072" s="162"/>
      <c r="E1072" s="163">
        <v>75.23</v>
      </c>
      <c r="F1072" s="161"/>
      <c r="G1072" s="161"/>
      <c r="H1072" s="161"/>
      <c r="I1072" s="161"/>
      <c r="J1072" s="161"/>
      <c r="K1072" s="161"/>
      <c r="L1072" s="161"/>
      <c r="M1072" s="161"/>
      <c r="N1072" s="161"/>
      <c r="O1072" s="161"/>
      <c r="P1072" s="161"/>
      <c r="Q1072" s="161"/>
      <c r="R1072" s="161"/>
      <c r="S1072" s="161"/>
      <c r="T1072" s="161"/>
      <c r="U1072" s="161"/>
      <c r="V1072" s="161"/>
      <c r="W1072" s="161"/>
      <c r="X1072" s="152"/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2980</v>
      </c>
      <c r="AH1072" s="152">
        <v>0</v>
      </c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1" x14ac:dyDescent="0.2">
      <c r="A1073" s="159"/>
      <c r="B1073" s="160"/>
      <c r="C1073" s="190" t="s">
        <v>2162</v>
      </c>
      <c r="D1073" s="162"/>
      <c r="E1073" s="163">
        <v>39.660000000000004</v>
      </c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1"/>
      <c r="Q1073" s="161"/>
      <c r="R1073" s="161"/>
      <c r="S1073" s="161"/>
      <c r="T1073" s="161"/>
      <c r="U1073" s="161"/>
      <c r="V1073" s="161"/>
      <c r="W1073" s="161"/>
      <c r="X1073" s="152"/>
      <c r="Y1073" s="152"/>
      <c r="Z1073" s="152"/>
      <c r="AA1073" s="152"/>
      <c r="AB1073" s="152"/>
      <c r="AC1073" s="152"/>
      <c r="AD1073" s="152"/>
      <c r="AE1073" s="152"/>
      <c r="AF1073" s="152"/>
      <c r="AG1073" s="152" t="s">
        <v>2980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1" x14ac:dyDescent="0.2">
      <c r="A1074" s="159"/>
      <c r="B1074" s="160"/>
      <c r="C1074" s="192" t="s">
        <v>3089</v>
      </c>
      <c r="D1074" s="164"/>
      <c r="E1074" s="165">
        <v>114.89</v>
      </c>
      <c r="F1074" s="161"/>
      <c r="G1074" s="161"/>
      <c r="H1074" s="161"/>
      <c r="I1074" s="161"/>
      <c r="J1074" s="161"/>
      <c r="K1074" s="161"/>
      <c r="L1074" s="161"/>
      <c r="M1074" s="161"/>
      <c r="N1074" s="161"/>
      <c r="O1074" s="161"/>
      <c r="P1074" s="161"/>
      <c r="Q1074" s="161"/>
      <c r="R1074" s="161"/>
      <c r="S1074" s="161"/>
      <c r="T1074" s="161"/>
      <c r="U1074" s="161"/>
      <c r="V1074" s="161"/>
      <c r="W1074" s="161"/>
      <c r="X1074" s="152"/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2980</v>
      </c>
      <c r="AH1074" s="152">
        <v>1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 x14ac:dyDescent="0.2">
      <c r="A1075" s="159"/>
      <c r="B1075" s="160"/>
      <c r="C1075" s="190" t="s">
        <v>2163</v>
      </c>
      <c r="D1075" s="162"/>
      <c r="E1075" s="163"/>
      <c r="F1075" s="161"/>
      <c r="G1075" s="161"/>
      <c r="H1075" s="161"/>
      <c r="I1075" s="161"/>
      <c r="J1075" s="161"/>
      <c r="K1075" s="161"/>
      <c r="L1075" s="161"/>
      <c r="M1075" s="161"/>
      <c r="N1075" s="161"/>
      <c r="O1075" s="161"/>
      <c r="P1075" s="161"/>
      <c r="Q1075" s="161"/>
      <c r="R1075" s="161"/>
      <c r="S1075" s="161"/>
      <c r="T1075" s="161"/>
      <c r="U1075" s="161"/>
      <c r="V1075" s="161"/>
      <c r="W1075" s="161"/>
      <c r="X1075" s="152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2980</v>
      </c>
      <c r="AH1075" s="152">
        <v>0</v>
      </c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1" x14ac:dyDescent="0.2">
      <c r="A1076" s="159"/>
      <c r="B1076" s="160"/>
      <c r="C1076" s="190" t="s">
        <v>2164</v>
      </c>
      <c r="D1076" s="162"/>
      <c r="E1076" s="163">
        <v>112.38000000000001</v>
      </c>
      <c r="F1076" s="161"/>
      <c r="G1076" s="161"/>
      <c r="H1076" s="161"/>
      <c r="I1076" s="161"/>
      <c r="J1076" s="161"/>
      <c r="K1076" s="161"/>
      <c r="L1076" s="161"/>
      <c r="M1076" s="161"/>
      <c r="N1076" s="161"/>
      <c r="O1076" s="161"/>
      <c r="P1076" s="161"/>
      <c r="Q1076" s="161"/>
      <c r="R1076" s="161"/>
      <c r="S1076" s="161"/>
      <c r="T1076" s="161"/>
      <c r="U1076" s="161"/>
      <c r="V1076" s="161"/>
      <c r="W1076" s="161"/>
      <c r="X1076" s="152"/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2980</v>
      </c>
      <c r="AH1076" s="152">
        <v>0</v>
      </c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 x14ac:dyDescent="0.2">
      <c r="A1077" s="159"/>
      <c r="B1077" s="160"/>
      <c r="C1077" s="190" t="s">
        <v>2165</v>
      </c>
      <c r="D1077" s="162"/>
      <c r="E1077" s="163">
        <v>24.8</v>
      </c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1"/>
      <c r="Q1077" s="161"/>
      <c r="R1077" s="161"/>
      <c r="S1077" s="161"/>
      <c r="T1077" s="161"/>
      <c r="U1077" s="161"/>
      <c r="V1077" s="161"/>
      <c r="W1077" s="161"/>
      <c r="X1077" s="152"/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2980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59"/>
      <c r="B1078" s="160"/>
      <c r="C1078" s="190" t="s">
        <v>2166</v>
      </c>
      <c r="D1078" s="162"/>
      <c r="E1078" s="163">
        <v>78.87</v>
      </c>
      <c r="F1078" s="161"/>
      <c r="G1078" s="161"/>
      <c r="H1078" s="161"/>
      <c r="I1078" s="161"/>
      <c r="J1078" s="161"/>
      <c r="K1078" s="161"/>
      <c r="L1078" s="161"/>
      <c r="M1078" s="161"/>
      <c r="N1078" s="161"/>
      <c r="O1078" s="161"/>
      <c r="P1078" s="161"/>
      <c r="Q1078" s="161"/>
      <c r="R1078" s="161"/>
      <c r="S1078" s="161"/>
      <c r="T1078" s="161"/>
      <c r="U1078" s="161"/>
      <c r="V1078" s="161"/>
      <c r="W1078" s="161"/>
      <c r="X1078" s="152"/>
      <c r="Y1078" s="152"/>
      <c r="Z1078" s="152"/>
      <c r="AA1078" s="152"/>
      <c r="AB1078" s="152"/>
      <c r="AC1078" s="152"/>
      <c r="AD1078" s="152"/>
      <c r="AE1078" s="152"/>
      <c r="AF1078" s="152"/>
      <c r="AG1078" s="152" t="s">
        <v>2980</v>
      </c>
      <c r="AH1078" s="152">
        <v>0</v>
      </c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outlineLevel="1" x14ac:dyDescent="0.2">
      <c r="A1079" s="159"/>
      <c r="B1079" s="160"/>
      <c r="C1079" s="190" t="s">
        <v>2167</v>
      </c>
      <c r="D1079" s="162"/>
      <c r="E1079" s="163">
        <v>64.460000000000008</v>
      </c>
      <c r="F1079" s="161"/>
      <c r="G1079" s="161"/>
      <c r="H1079" s="161"/>
      <c r="I1079" s="161"/>
      <c r="J1079" s="161"/>
      <c r="K1079" s="161"/>
      <c r="L1079" s="161"/>
      <c r="M1079" s="161"/>
      <c r="N1079" s="161"/>
      <c r="O1079" s="161"/>
      <c r="P1079" s="161"/>
      <c r="Q1079" s="161"/>
      <c r="R1079" s="161"/>
      <c r="S1079" s="161"/>
      <c r="T1079" s="161"/>
      <c r="U1079" s="161"/>
      <c r="V1079" s="161"/>
      <c r="W1079" s="161"/>
      <c r="X1079" s="152"/>
      <c r="Y1079" s="152"/>
      <c r="Z1079" s="152"/>
      <c r="AA1079" s="152"/>
      <c r="AB1079" s="152"/>
      <c r="AC1079" s="152"/>
      <c r="AD1079" s="152"/>
      <c r="AE1079" s="152"/>
      <c r="AF1079" s="152"/>
      <c r="AG1079" s="152" t="s">
        <v>2980</v>
      </c>
      <c r="AH1079" s="152">
        <v>0</v>
      </c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1" x14ac:dyDescent="0.2">
      <c r="A1080" s="159"/>
      <c r="B1080" s="160"/>
      <c r="C1080" s="192" t="s">
        <v>3089</v>
      </c>
      <c r="D1080" s="164"/>
      <c r="E1080" s="165">
        <v>280.51000000000005</v>
      </c>
      <c r="F1080" s="161"/>
      <c r="G1080" s="161"/>
      <c r="H1080" s="161"/>
      <c r="I1080" s="161"/>
      <c r="J1080" s="161"/>
      <c r="K1080" s="161"/>
      <c r="L1080" s="161"/>
      <c r="M1080" s="161"/>
      <c r="N1080" s="161"/>
      <c r="O1080" s="161"/>
      <c r="P1080" s="161"/>
      <c r="Q1080" s="161"/>
      <c r="R1080" s="161"/>
      <c r="S1080" s="161"/>
      <c r="T1080" s="161"/>
      <c r="U1080" s="161"/>
      <c r="V1080" s="161"/>
      <c r="W1080" s="161"/>
      <c r="X1080" s="152"/>
      <c r="Y1080" s="152"/>
      <c r="Z1080" s="152"/>
      <c r="AA1080" s="152"/>
      <c r="AB1080" s="152"/>
      <c r="AC1080" s="152"/>
      <c r="AD1080" s="152"/>
      <c r="AE1080" s="152"/>
      <c r="AF1080" s="152"/>
      <c r="AG1080" s="152" t="s">
        <v>2980</v>
      </c>
      <c r="AH1080" s="152">
        <v>1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outlineLevel="1" x14ac:dyDescent="0.2">
      <c r="A1081" s="173">
        <v>272</v>
      </c>
      <c r="B1081" s="174" t="s">
        <v>2168</v>
      </c>
      <c r="C1081" s="189" t="s">
        <v>2169</v>
      </c>
      <c r="D1081" s="175" t="s">
        <v>2975</v>
      </c>
      <c r="E1081" s="176">
        <v>133.00150000000002</v>
      </c>
      <c r="F1081" s="177"/>
      <c r="G1081" s="178">
        <f>ROUND(E1081*F1081,2)</f>
        <v>0</v>
      </c>
      <c r="H1081" s="177"/>
      <c r="I1081" s="178">
        <f>ROUND(E1081*H1081,2)</f>
        <v>0</v>
      </c>
      <c r="J1081" s="177"/>
      <c r="K1081" s="178">
        <f>ROUND(E1081*J1081,2)</f>
        <v>0</v>
      </c>
      <c r="L1081" s="178">
        <v>15</v>
      </c>
      <c r="M1081" s="178">
        <f>G1081*(1+L1081/100)</f>
        <v>0</v>
      </c>
      <c r="N1081" s="178">
        <v>0</v>
      </c>
      <c r="O1081" s="178">
        <f>ROUND(E1081*N1081,2)</f>
        <v>0</v>
      </c>
      <c r="P1081" s="178">
        <v>0</v>
      </c>
      <c r="Q1081" s="178">
        <f>ROUND(E1081*P1081,2)</f>
        <v>0</v>
      </c>
      <c r="R1081" s="178"/>
      <c r="S1081" s="178" t="s">
        <v>3733</v>
      </c>
      <c r="T1081" s="179" t="s">
        <v>3733</v>
      </c>
      <c r="U1081" s="161">
        <v>0</v>
      </c>
      <c r="V1081" s="161">
        <f>ROUND(E1081*U1081,2)</f>
        <v>0</v>
      </c>
      <c r="W1081" s="161"/>
      <c r="X1081" s="152"/>
      <c r="Y1081" s="152"/>
      <c r="Z1081" s="152"/>
      <c r="AA1081" s="152"/>
      <c r="AB1081" s="152"/>
      <c r="AC1081" s="152"/>
      <c r="AD1081" s="152"/>
      <c r="AE1081" s="152"/>
      <c r="AF1081" s="152"/>
      <c r="AG1081" s="152" t="s">
        <v>2068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outlineLevel="1" x14ac:dyDescent="0.2">
      <c r="A1082" s="159"/>
      <c r="B1082" s="160"/>
      <c r="C1082" s="190" t="s">
        <v>2170</v>
      </c>
      <c r="D1082" s="162"/>
      <c r="E1082" s="163">
        <v>20.130000000000003</v>
      </c>
      <c r="F1082" s="161"/>
      <c r="G1082" s="161"/>
      <c r="H1082" s="161"/>
      <c r="I1082" s="161"/>
      <c r="J1082" s="161"/>
      <c r="K1082" s="161"/>
      <c r="L1082" s="161"/>
      <c r="M1082" s="161"/>
      <c r="N1082" s="161"/>
      <c r="O1082" s="161"/>
      <c r="P1082" s="161"/>
      <c r="Q1082" s="161"/>
      <c r="R1082" s="161"/>
      <c r="S1082" s="161"/>
      <c r="T1082" s="161"/>
      <c r="U1082" s="161"/>
      <c r="V1082" s="161"/>
      <c r="W1082" s="161"/>
      <c r="X1082" s="152"/>
      <c r="Y1082" s="152"/>
      <c r="Z1082" s="152"/>
      <c r="AA1082" s="152"/>
      <c r="AB1082" s="152"/>
      <c r="AC1082" s="152"/>
      <c r="AD1082" s="152"/>
      <c r="AE1082" s="152"/>
      <c r="AF1082" s="152"/>
      <c r="AG1082" s="152" t="s">
        <v>2980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 x14ac:dyDescent="0.2">
      <c r="A1083" s="159"/>
      <c r="B1083" s="160"/>
      <c r="C1083" s="190" t="s">
        <v>2171</v>
      </c>
      <c r="D1083" s="162"/>
      <c r="E1083" s="163">
        <v>9.74</v>
      </c>
      <c r="F1083" s="161"/>
      <c r="G1083" s="161"/>
      <c r="H1083" s="161"/>
      <c r="I1083" s="161"/>
      <c r="J1083" s="161"/>
      <c r="K1083" s="161"/>
      <c r="L1083" s="161"/>
      <c r="M1083" s="161"/>
      <c r="N1083" s="161"/>
      <c r="O1083" s="161"/>
      <c r="P1083" s="161"/>
      <c r="Q1083" s="161"/>
      <c r="R1083" s="161"/>
      <c r="S1083" s="161"/>
      <c r="T1083" s="161"/>
      <c r="U1083" s="161"/>
      <c r="V1083" s="161"/>
      <c r="W1083" s="161"/>
      <c r="X1083" s="152"/>
      <c r="Y1083" s="152"/>
      <c r="Z1083" s="152"/>
      <c r="AA1083" s="152"/>
      <c r="AB1083" s="152"/>
      <c r="AC1083" s="152"/>
      <c r="AD1083" s="152"/>
      <c r="AE1083" s="152"/>
      <c r="AF1083" s="152"/>
      <c r="AG1083" s="152" t="s">
        <v>2980</v>
      </c>
      <c r="AH1083" s="152">
        <v>0</v>
      </c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outlineLevel="1" x14ac:dyDescent="0.2">
      <c r="A1084" s="159"/>
      <c r="B1084" s="160"/>
      <c r="C1084" s="190" t="s">
        <v>2172</v>
      </c>
      <c r="D1084" s="162"/>
      <c r="E1084" s="163">
        <v>41.17</v>
      </c>
      <c r="F1084" s="161"/>
      <c r="G1084" s="161"/>
      <c r="H1084" s="161"/>
      <c r="I1084" s="161"/>
      <c r="J1084" s="161"/>
      <c r="K1084" s="161"/>
      <c r="L1084" s="161"/>
      <c r="M1084" s="161"/>
      <c r="N1084" s="161"/>
      <c r="O1084" s="161"/>
      <c r="P1084" s="161"/>
      <c r="Q1084" s="161"/>
      <c r="R1084" s="161"/>
      <c r="S1084" s="161"/>
      <c r="T1084" s="161"/>
      <c r="U1084" s="161"/>
      <c r="V1084" s="161"/>
      <c r="W1084" s="161"/>
      <c r="X1084" s="152"/>
      <c r="Y1084" s="152"/>
      <c r="Z1084" s="152"/>
      <c r="AA1084" s="152"/>
      <c r="AB1084" s="152"/>
      <c r="AC1084" s="152"/>
      <c r="AD1084" s="152"/>
      <c r="AE1084" s="152"/>
      <c r="AF1084" s="152"/>
      <c r="AG1084" s="152" t="s">
        <v>2980</v>
      </c>
      <c r="AH1084" s="152">
        <v>0</v>
      </c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1" x14ac:dyDescent="0.2">
      <c r="A1085" s="159"/>
      <c r="B1085" s="160"/>
      <c r="C1085" s="190" t="s">
        <v>2173</v>
      </c>
      <c r="D1085" s="162"/>
      <c r="E1085" s="163">
        <v>29.150000000000002</v>
      </c>
      <c r="F1085" s="161"/>
      <c r="G1085" s="161"/>
      <c r="H1085" s="161"/>
      <c r="I1085" s="161"/>
      <c r="J1085" s="161"/>
      <c r="K1085" s="161"/>
      <c r="L1085" s="161"/>
      <c r="M1085" s="161"/>
      <c r="N1085" s="161"/>
      <c r="O1085" s="161"/>
      <c r="P1085" s="161"/>
      <c r="Q1085" s="161"/>
      <c r="R1085" s="161"/>
      <c r="S1085" s="161"/>
      <c r="T1085" s="161"/>
      <c r="U1085" s="161"/>
      <c r="V1085" s="161"/>
      <c r="W1085" s="161"/>
      <c r="X1085" s="152"/>
      <c r="Y1085" s="152"/>
      <c r="Z1085" s="152"/>
      <c r="AA1085" s="152"/>
      <c r="AB1085" s="152"/>
      <c r="AC1085" s="152"/>
      <c r="AD1085" s="152"/>
      <c r="AE1085" s="152"/>
      <c r="AF1085" s="152"/>
      <c r="AG1085" s="152" t="s">
        <v>2980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outlineLevel="1" x14ac:dyDescent="0.2">
      <c r="A1086" s="159"/>
      <c r="B1086" s="160"/>
      <c r="C1086" s="192" t="s">
        <v>3089</v>
      </c>
      <c r="D1086" s="164"/>
      <c r="E1086" s="165">
        <v>100.19000000000001</v>
      </c>
      <c r="F1086" s="161"/>
      <c r="G1086" s="161"/>
      <c r="H1086" s="161"/>
      <c r="I1086" s="161"/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161"/>
      <c r="T1086" s="161"/>
      <c r="U1086" s="161"/>
      <c r="V1086" s="161"/>
      <c r="W1086" s="161"/>
      <c r="X1086" s="152"/>
      <c r="Y1086" s="152"/>
      <c r="Z1086" s="152"/>
      <c r="AA1086" s="152"/>
      <c r="AB1086" s="152"/>
      <c r="AC1086" s="152"/>
      <c r="AD1086" s="152"/>
      <c r="AE1086" s="152"/>
      <c r="AF1086" s="152"/>
      <c r="AG1086" s="152" t="s">
        <v>2980</v>
      </c>
      <c r="AH1086" s="152">
        <v>1</v>
      </c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59"/>
      <c r="B1087" s="160"/>
      <c r="C1087" s="190" t="s">
        <v>2174</v>
      </c>
      <c r="D1087" s="162"/>
      <c r="E1087" s="163">
        <v>32.81</v>
      </c>
      <c r="F1087" s="161"/>
      <c r="G1087" s="161"/>
      <c r="H1087" s="161"/>
      <c r="I1087" s="161"/>
      <c r="J1087" s="161"/>
      <c r="K1087" s="161"/>
      <c r="L1087" s="161"/>
      <c r="M1087" s="161"/>
      <c r="N1087" s="161"/>
      <c r="O1087" s="161"/>
      <c r="P1087" s="161"/>
      <c r="Q1087" s="161"/>
      <c r="R1087" s="161"/>
      <c r="S1087" s="161"/>
      <c r="T1087" s="161"/>
      <c r="U1087" s="161"/>
      <c r="V1087" s="161"/>
      <c r="W1087" s="161"/>
      <c r="X1087" s="152"/>
      <c r="Y1087" s="152"/>
      <c r="Z1087" s="152"/>
      <c r="AA1087" s="152"/>
      <c r="AB1087" s="152"/>
      <c r="AC1087" s="152"/>
      <c r="AD1087" s="152"/>
      <c r="AE1087" s="152"/>
      <c r="AF1087" s="152"/>
      <c r="AG1087" s="152" t="s">
        <v>2980</v>
      </c>
      <c r="AH1087" s="152">
        <v>0</v>
      </c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1" x14ac:dyDescent="0.2">
      <c r="A1088" s="173">
        <v>273</v>
      </c>
      <c r="B1088" s="174" t="s">
        <v>2175</v>
      </c>
      <c r="C1088" s="189" t="s">
        <v>2176</v>
      </c>
      <c r="D1088" s="175" t="s">
        <v>2975</v>
      </c>
      <c r="E1088" s="176">
        <v>114.89</v>
      </c>
      <c r="F1088" s="177"/>
      <c r="G1088" s="178">
        <f>ROUND(E1088*F1088,2)</f>
        <v>0</v>
      </c>
      <c r="H1088" s="177"/>
      <c r="I1088" s="178">
        <f>ROUND(E1088*H1088,2)</f>
        <v>0</v>
      </c>
      <c r="J1088" s="177"/>
      <c r="K1088" s="178">
        <f>ROUND(E1088*J1088,2)</f>
        <v>0</v>
      </c>
      <c r="L1088" s="178">
        <v>15</v>
      </c>
      <c r="M1088" s="178">
        <f>G1088*(1+L1088/100)</f>
        <v>0</v>
      </c>
      <c r="N1088" s="178">
        <v>0</v>
      </c>
      <c r="O1088" s="178">
        <f>ROUND(E1088*N1088,2)</f>
        <v>0</v>
      </c>
      <c r="P1088" s="178">
        <v>0</v>
      </c>
      <c r="Q1088" s="178">
        <f>ROUND(E1088*P1088,2)</f>
        <v>0</v>
      </c>
      <c r="R1088" s="178"/>
      <c r="S1088" s="178" t="s">
        <v>3733</v>
      </c>
      <c r="T1088" s="179" t="s">
        <v>3733</v>
      </c>
      <c r="U1088" s="161">
        <v>0</v>
      </c>
      <c r="V1088" s="161">
        <f>ROUND(E1088*U1088,2)</f>
        <v>0</v>
      </c>
      <c r="W1088" s="161"/>
      <c r="X1088" s="152"/>
      <c r="Y1088" s="152"/>
      <c r="Z1088" s="152"/>
      <c r="AA1088" s="152"/>
      <c r="AB1088" s="152"/>
      <c r="AC1088" s="152"/>
      <c r="AD1088" s="152"/>
      <c r="AE1088" s="152"/>
      <c r="AF1088" s="152"/>
      <c r="AG1088" s="152" t="s">
        <v>2068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outlineLevel="1" x14ac:dyDescent="0.2">
      <c r="A1089" s="159"/>
      <c r="B1089" s="160"/>
      <c r="C1089" s="190" t="s">
        <v>2177</v>
      </c>
      <c r="D1089" s="162"/>
      <c r="E1089" s="163">
        <v>114.89</v>
      </c>
      <c r="F1089" s="161"/>
      <c r="G1089" s="161"/>
      <c r="H1089" s="161"/>
      <c r="I1089" s="161"/>
      <c r="J1089" s="161"/>
      <c r="K1089" s="161"/>
      <c r="L1089" s="161"/>
      <c r="M1089" s="161"/>
      <c r="N1089" s="161"/>
      <c r="O1089" s="161"/>
      <c r="P1089" s="161"/>
      <c r="Q1089" s="161"/>
      <c r="R1089" s="161"/>
      <c r="S1089" s="161"/>
      <c r="T1089" s="161"/>
      <c r="U1089" s="161"/>
      <c r="V1089" s="161"/>
      <c r="W1089" s="161"/>
      <c r="X1089" s="152"/>
      <c r="Y1089" s="152"/>
      <c r="Z1089" s="152"/>
      <c r="AA1089" s="152"/>
      <c r="AB1089" s="152"/>
      <c r="AC1089" s="152"/>
      <c r="AD1089" s="152"/>
      <c r="AE1089" s="152"/>
      <c r="AF1089" s="152"/>
      <c r="AG1089" s="152" t="s">
        <v>2980</v>
      </c>
      <c r="AH1089" s="152">
        <v>0</v>
      </c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  <c r="AS1089" s="152"/>
      <c r="AT1089" s="152"/>
      <c r="AU1089" s="152"/>
      <c r="AV1089" s="152"/>
      <c r="AW1089" s="152"/>
      <c r="AX1089" s="152"/>
      <c r="AY1089" s="152"/>
      <c r="AZ1089" s="152"/>
      <c r="BA1089" s="152"/>
      <c r="BB1089" s="152"/>
      <c r="BC1089" s="152"/>
      <c r="BD1089" s="152"/>
      <c r="BE1089" s="152"/>
      <c r="BF1089" s="152"/>
      <c r="BG1089" s="152"/>
      <c r="BH1089" s="152"/>
    </row>
    <row r="1090" spans="1:60" outlineLevel="1" x14ac:dyDescent="0.2">
      <c r="A1090" s="173">
        <v>274</v>
      </c>
      <c r="B1090" s="174" t="s">
        <v>2178</v>
      </c>
      <c r="C1090" s="189" t="s">
        <v>2179</v>
      </c>
      <c r="D1090" s="175" t="s">
        <v>2975</v>
      </c>
      <c r="E1090" s="176">
        <v>218.81</v>
      </c>
      <c r="F1090" s="177"/>
      <c r="G1090" s="178">
        <f>ROUND(E1090*F1090,2)</f>
        <v>0</v>
      </c>
      <c r="H1090" s="177"/>
      <c r="I1090" s="178">
        <f>ROUND(E1090*H1090,2)</f>
        <v>0</v>
      </c>
      <c r="J1090" s="177"/>
      <c r="K1090" s="178">
        <f>ROUND(E1090*J1090,2)</f>
        <v>0</v>
      </c>
      <c r="L1090" s="178">
        <v>15</v>
      </c>
      <c r="M1090" s="178">
        <f>G1090*(1+L1090/100)</f>
        <v>0</v>
      </c>
      <c r="N1090" s="178">
        <v>0</v>
      </c>
      <c r="O1090" s="178">
        <f>ROUND(E1090*N1090,2)</f>
        <v>0</v>
      </c>
      <c r="P1090" s="178">
        <v>0</v>
      </c>
      <c r="Q1090" s="178">
        <f>ROUND(E1090*P1090,2)</f>
        <v>0</v>
      </c>
      <c r="R1090" s="178"/>
      <c r="S1090" s="178" t="s">
        <v>3733</v>
      </c>
      <c r="T1090" s="179" t="s">
        <v>3733</v>
      </c>
      <c r="U1090" s="161">
        <v>0</v>
      </c>
      <c r="V1090" s="161">
        <f>ROUND(E1090*U1090,2)</f>
        <v>0</v>
      </c>
      <c r="W1090" s="161"/>
      <c r="X1090" s="152"/>
      <c r="Y1090" s="152"/>
      <c r="Z1090" s="152"/>
      <c r="AA1090" s="152"/>
      <c r="AB1090" s="152"/>
      <c r="AC1090" s="152"/>
      <c r="AD1090" s="152"/>
      <c r="AE1090" s="152"/>
      <c r="AF1090" s="152"/>
      <c r="AG1090" s="152" t="s">
        <v>2068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outlineLevel="1" x14ac:dyDescent="0.2">
      <c r="A1091" s="159"/>
      <c r="B1091" s="160"/>
      <c r="C1091" s="190" t="s">
        <v>3705</v>
      </c>
      <c r="D1091" s="162"/>
      <c r="E1091" s="163">
        <v>156.08000000000001</v>
      </c>
      <c r="F1091" s="161"/>
      <c r="G1091" s="161"/>
      <c r="H1091" s="161"/>
      <c r="I1091" s="161"/>
      <c r="J1091" s="161"/>
      <c r="K1091" s="161"/>
      <c r="L1091" s="161"/>
      <c r="M1091" s="161"/>
      <c r="N1091" s="161"/>
      <c r="O1091" s="161"/>
      <c r="P1091" s="161"/>
      <c r="Q1091" s="161"/>
      <c r="R1091" s="161"/>
      <c r="S1091" s="161"/>
      <c r="T1091" s="161"/>
      <c r="U1091" s="161"/>
      <c r="V1091" s="161"/>
      <c r="W1091" s="161"/>
      <c r="X1091" s="152"/>
      <c r="Y1091" s="152"/>
      <c r="Z1091" s="152"/>
      <c r="AA1091" s="152"/>
      <c r="AB1091" s="152"/>
      <c r="AC1091" s="152"/>
      <c r="AD1091" s="152"/>
      <c r="AE1091" s="152"/>
      <c r="AF1091" s="152"/>
      <c r="AG1091" s="152" t="s">
        <v>2980</v>
      </c>
      <c r="AH1091" s="152">
        <v>0</v>
      </c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1" x14ac:dyDescent="0.2">
      <c r="A1092" s="159"/>
      <c r="B1092" s="160"/>
      <c r="C1092" s="190" t="s">
        <v>3707</v>
      </c>
      <c r="D1092" s="162"/>
      <c r="E1092" s="163">
        <v>32.71</v>
      </c>
      <c r="F1092" s="161"/>
      <c r="G1092" s="161"/>
      <c r="H1092" s="161"/>
      <c r="I1092" s="161"/>
      <c r="J1092" s="161"/>
      <c r="K1092" s="161"/>
      <c r="L1092" s="161"/>
      <c r="M1092" s="161"/>
      <c r="N1092" s="161"/>
      <c r="O1092" s="161"/>
      <c r="P1092" s="161"/>
      <c r="Q1092" s="161"/>
      <c r="R1092" s="161"/>
      <c r="S1092" s="161"/>
      <c r="T1092" s="161"/>
      <c r="U1092" s="161"/>
      <c r="V1092" s="161"/>
      <c r="W1092" s="161"/>
      <c r="X1092" s="152"/>
      <c r="Y1092" s="152"/>
      <c r="Z1092" s="152"/>
      <c r="AA1092" s="152"/>
      <c r="AB1092" s="152"/>
      <c r="AC1092" s="152"/>
      <c r="AD1092" s="152"/>
      <c r="AE1092" s="152"/>
      <c r="AF1092" s="152"/>
      <c r="AG1092" s="152" t="s">
        <v>2980</v>
      </c>
      <c r="AH1092" s="152">
        <v>0</v>
      </c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1" x14ac:dyDescent="0.2">
      <c r="A1093" s="159"/>
      <c r="B1093" s="160"/>
      <c r="C1093" s="190" t="s">
        <v>2121</v>
      </c>
      <c r="D1093" s="162"/>
      <c r="E1093" s="163">
        <v>16.610000000000003</v>
      </c>
      <c r="F1093" s="161"/>
      <c r="G1093" s="161"/>
      <c r="H1093" s="161"/>
      <c r="I1093" s="161"/>
      <c r="J1093" s="161"/>
      <c r="K1093" s="161"/>
      <c r="L1093" s="161"/>
      <c r="M1093" s="161"/>
      <c r="N1093" s="161"/>
      <c r="O1093" s="161"/>
      <c r="P1093" s="161"/>
      <c r="Q1093" s="161"/>
      <c r="R1093" s="161"/>
      <c r="S1093" s="161"/>
      <c r="T1093" s="161"/>
      <c r="U1093" s="161"/>
      <c r="V1093" s="161"/>
      <c r="W1093" s="161"/>
      <c r="X1093" s="152"/>
      <c r="Y1093" s="152"/>
      <c r="Z1093" s="152"/>
      <c r="AA1093" s="152"/>
      <c r="AB1093" s="152"/>
      <c r="AC1093" s="152"/>
      <c r="AD1093" s="152"/>
      <c r="AE1093" s="152"/>
      <c r="AF1093" s="152"/>
      <c r="AG1093" s="152" t="s">
        <v>2980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outlineLevel="1" x14ac:dyDescent="0.2">
      <c r="A1094" s="159"/>
      <c r="B1094" s="160"/>
      <c r="C1094" s="190" t="s">
        <v>2122</v>
      </c>
      <c r="D1094" s="162"/>
      <c r="E1094" s="163">
        <v>0.81</v>
      </c>
      <c r="F1094" s="161"/>
      <c r="G1094" s="161"/>
      <c r="H1094" s="161"/>
      <c r="I1094" s="161"/>
      <c r="J1094" s="161"/>
      <c r="K1094" s="161"/>
      <c r="L1094" s="161"/>
      <c r="M1094" s="161"/>
      <c r="N1094" s="161"/>
      <c r="O1094" s="161"/>
      <c r="P1094" s="161"/>
      <c r="Q1094" s="161"/>
      <c r="R1094" s="161"/>
      <c r="S1094" s="161"/>
      <c r="T1094" s="161"/>
      <c r="U1094" s="161"/>
      <c r="V1094" s="161"/>
      <c r="W1094" s="161"/>
      <c r="X1094" s="152"/>
      <c r="Y1094" s="152"/>
      <c r="Z1094" s="152"/>
      <c r="AA1094" s="152"/>
      <c r="AB1094" s="152"/>
      <c r="AC1094" s="152"/>
      <c r="AD1094" s="152"/>
      <c r="AE1094" s="152"/>
      <c r="AF1094" s="152"/>
      <c r="AG1094" s="152" t="s">
        <v>2980</v>
      </c>
      <c r="AH1094" s="152">
        <v>0</v>
      </c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1" x14ac:dyDescent="0.2">
      <c r="A1095" s="159"/>
      <c r="B1095" s="160"/>
      <c r="C1095" s="190" t="s">
        <v>2126</v>
      </c>
      <c r="D1095" s="162"/>
      <c r="E1095" s="163">
        <v>8.9300000000000015</v>
      </c>
      <c r="F1095" s="161"/>
      <c r="G1095" s="161"/>
      <c r="H1095" s="161"/>
      <c r="I1095" s="161"/>
      <c r="J1095" s="161"/>
      <c r="K1095" s="161"/>
      <c r="L1095" s="161"/>
      <c r="M1095" s="161"/>
      <c r="N1095" s="161"/>
      <c r="O1095" s="161"/>
      <c r="P1095" s="161"/>
      <c r="Q1095" s="161"/>
      <c r="R1095" s="161"/>
      <c r="S1095" s="161"/>
      <c r="T1095" s="161"/>
      <c r="U1095" s="161"/>
      <c r="V1095" s="161"/>
      <c r="W1095" s="161"/>
      <c r="X1095" s="152"/>
      <c r="Y1095" s="152"/>
      <c r="Z1095" s="152"/>
      <c r="AA1095" s="152"/>
      <c r="AB1095" s="152"/>
      <c r="AC1095" s="152"/>
      <c r="AD1095" s="152"/>
      <c r="AE1095" s="152"/>
      <c r="AF1095" s="152"/>
      <c r="AG1095" s="152" t="s">
        <v>2980</v>
      </c>
      <c r="AH1095" s="152">
        <v>0</v>
      </c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1" x14ac:dyDescent="0.2">
      <c r="A1096" s="159"/>
      <c r="B1096" s="160"/>
      <c r="C1096" s="190" t="s">
        <v>2180</v>
      </c>
      <c r="D1096" s="162"/>
      <c r="E1096" s="163">
        <v>3.6700000000000004</v>
      </c>
      <c r="F1096" s="161"/>
      <c r="G1096" s="161"/>
      <c r="H1096" s="161"/>
      <c r="I1096" s="161"/>
      <c r="J1096" s="161"/>
      <c r="K1096" s="161"/>
      <c r="L1096" s="161"/>
      <c r="M1096" s="161"/>
      <c r="N1096" s="161"/>
      <c r="O1096" s="161"/>
      <c r="P1096" s="161"/>
      <c r="Q1096" s="161"/>
      <c r="R1096" s="161"/>
      <c r="S1096" s="161"/>
      <c r="T1096" s="161"/>
      <c r="U1096" s="161"/>
      <c r="V1096" s="161"/>
      <c r="W1096" s="161"/>
      <c r="X1096" s="152"/>
      <c r="Y1096" s="152"/>
      <c r="Z1096" s="152"/>
      <c r="AA1096" s="152"/>
      <c r="AB1096" s="152"/>
      <c r="AC1096" s="152"/>
      <c r="AD1096" s="152"/>
      <c r="AE1096" s="152"/>
      <c r="AF1096" s="152"/>
      <c r="AG1096" s="152" t="s">
        <v>2980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 x14ac:dyDescent="0.2">
      <c r="A1097" s="173">
        <v>275</v>
      </c>
      <c r="B1097" s="174" t="s">
        <v>2181</v>
      </c>
      <c r="C1097" s="189" t="s">
        <v>2182</v>
      </c>
      <c r="D1097" s="175" t="s">
        <v>2975</v>
      </c>
      <c r="E1097" s="176">
        <v>181.26000000000002</v>
      </c>
      <c r="F1097" s="177"/>
      <c r="G1097" s="178">
        <f>ROUND(E1097*F1097,2)</f>
        <v>0</v>
      </c>
      <c r="H1097" s="177"/>
      <c r="I1097" s="178">
        <f>ROUND(E1097*H1097,2)</f>
        <v>0</v>
      </c>
      <c r="J1097" s="177"/>
      <c r="K1097" s="178">
        <f>ROUND(E1097*J1097,2)</f>
        <v>0</v>
      </c>
      <c r="L1097" s="178">
        <v>15</v>
      </c>
      <c r="M1097" s="178">
        <f>G1097*(1+L1097/100)</f>
        <v>0</v>
      </c>
      <c r="N1097" s="178">
        <v>0</v>
      </c>
      <c r="O1097" s="178">
        <f>ROUND(E1097*N1097,2)</f>
        <v>0</v>
      </c>
      <c r="P1097" s="178">
        <v>0</v>
      </c>
      <c r="Q1097" s="178">
        <f>ROUND(E1097*P1097,2)</f>
        <v>0</v>
      </c>
      <c r="R1097" s="178"/>
      <c r="S1097" s="178" t="s">
        <v>3733</v>
      </c>
      <c r="T1097" s="179" t="s">
        <v>3733</v>
      </c>
      <c r="U1097" s="161">
        <v>0</v>
      </c>
      <c r="V1097" s="161">
        <f>ROUND(E1097*U1097,2)</f>
        <v>0</v>
      </c>
      <c r="W1097" s="161"/>
      <c r="X1097" s="152"/>
      <c r="Y1097" s="152"/>
      <c r="Z1097" s="152"/>
      <c r="AA1097" s="152"/>
      <c r="AB1097" s="152"/>
      <c r="AC1097" s="152"/>
      <c r="AD1097" s="152"/>
      <c r="AE1097" s="152"/>
      <c r="AF1097" s="152"/>
      <c r="AG1097" s="152" t="s">
        <v>2068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1" x14ac:dyDescent="0.2">
      <c r="A1098" s="159"/>
      <c r="B1098" s="160"/>
      <c r="C1098" s="190" t="s">
        <v>3706</v>
      </c>
      <c r="D1098" s="162"/>
      <c r="E1098" s="163">
        <v>175.24</v>
      </c>
      <c r="F1098" s="161"/>
      <c r="G1098" s="161"/>
      <c r="H1098" s="161"/>
      <c r="I1098" s="161"/>
      <c r="J1098" s="161"/>
      <c r="K1098" s="161"/>
      <c r="L1098" s="161"/>
      <c r="M1098" s="161"/>
      <c r="N1098" s="161"/>
      <c r="O1098" s="161"/>
      <c r="P1098" s="161"/>
      <c r="Q1098" s="161"/>
      <c r="R1098" s="161"/>
      <c r="S1098" s="161"/>
      <c r="T1098" s="161"/>
      <c r="U1098" s="161"/>
      <c r="V1098" s="161"/>
      <c r="W1098" s="161"/>
      <c r="X1098" s="152"/>
      <c r="Y1098" s="152"/>
      <c r="Z1098" s="152"/>
      <c r="AA1098" s="152"/>
      <c r="AB1098" s="152"/>
      <c r="AC1098" s="152"/>
      <c r="AD1098" s="152"/>
      <c r="AE1098" s="152"/>
      <c r="AF1098" s="152"/>
      <c r="AG1098" s="152" t="s">
        <v>2980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outlineLevel="1" x14ac:dyDescent="0.2">
      <c r="A1099" s="159"/>
      <c r="B1099" s="160"/>
      <c r="C1099" s="190" t="s">
        <v>2123</v>
      </c>
      <c r="D1099" s="162"/>
      <c r="E1099" s="163">
        <v>6.0200000000000005</v>
      </c>
      <c r="F1099" s="161"/>
      <c r="G1099" s="161"/>
      <c r="H1099" s="161"/>
      <c r="I1099" s="161"/>
      <c r="J1099" s="161"/>
      <c r="K1099" s="161"/>
      <c r="L1099" s="161"/>
      <c r="M1099" s="161"/>
      <c r="N1099" s="161"/>
      <c r="O1099" s="161"/>
      <c r="P1099" s="161"/>
      <c r="Q1099" s="161"/>
      <c r="R1099" s="161"/>
      <c r="S1099" s="161"/>
      <c r="T1099" s="161"/>
      <c r="U1099" s="161"/>
      <c r="V1099" s="161"/>
      <c r="W1099" s="161"/>
      <c r="X1099" s="152"/>
      <c r="Y1099" s="152"/>
      <c r="Z1099" s="152"/>
      <c r="AA1099" s="152"/>
      <c r="AB1099" s="152"/>
      <c r="AC1099" s="152"/>
      <c r="AD1099" s="152"/>
      <c r="AE1099" s="152"/>
      <c r="AF1099" s="152"/>
      <c r="AG1099" s="152" t="s">
        <v>2980</v>
      </c>
      <c r="AH1099" s="152">
        <v>0</v>
      </c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1" x14ac:dyDescent="0.2">
      <c r="A1100" s="173">
        <v>276</v>
      </c>
      <c r="B1100" s="174" t="s">
        <v>2183</v>
      </c>
      <c r="C1100" s="189" t="s">
        <v>2184</v>
      </c>
      <c r="D1100" s="175" t="s">
        <v>2975</v>
      </c>
      <c r="E1100" s="176">
        <v>77.34</v>
      </c>
      <c r="F1100" s="177"/>
      <c r="G1100" s="178">
        <f>ROUND(E1100*F1100,2)</f>
        <v>0</v>
      </c>
      <c r="H1100" s="177"/>
      <c r="I1100" s="178">
        <f>ROUND(E1100*H1100,2)</f>
        <v>0</v>
      </c>
      <c r="J1100" s="177"/>
      <c r="K1100" s="178">
        <f>ROUND(E1100*J1100,2)</f>
        <v>0</v>
      </c>
      <c r="L1100" s="178">
        <v>15</v>
      </c>
      <c r="M1100" s="178">
        <f>G1100*(1+L1100/100)</f>
        <v>0</v>
      </c>
      <c r="N1100" s="178">
        <v>0</v>
      </c>
      <c r="O1100" s="178">
        <f>ROUND(E1100*N1100,2)</f>
        <v>0</v>
      </c>
      <c r="P1100" s="178">
        <v>0</v>
      </c>
      <c r="Q1100" s="178">
        <f>ROUND(E1100*P1100,2)</f>
        <v>0</v>
      </c>
      <c r="R1100" s="178"/>
      <c r="S1100" s="178" t="s">
        <v>3733</v>
      </c>
      <c r="T1100" s="179" t="s">
        <v>3733</v>
      </c>
      <c r="U1100" s="161">
        <v>0</v>
      </c>
      <c r="V1100" s="161">
        <f>ROUND(E1100*U1100,2)</f>
        <v>0</v>
      </c>
      <c r="W1100" s="161"/>
      <c r="X1100" s="152"/>
      <c r="Y1100" s="152"/>
      <c r="Z1100" s="152"/>
      <c r="AA1100" s="152"/>
      <c r="AB1100" s="152"/>
      <c r="AC1100" s="152"/>
      <c r="AD1100" s="152"/>
      <c r="AE1100" s="152"/>
      <c r="AF1100" s="152"/>
      <c r="AG1100" s="152" t="s">
        <v>2068</v>
      </c>
      <c r="AH1100" s="152"/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outlineLevel="1" x14ac:dyDescent="0.2">
      <c r="A1101" s="159"/>
      <c r="B1101" s="160"/>
      <c r="C1101" s="190" t="s">
        <v>2185</v>
      </c>
      <c r="D1101" s="162"/>
      <c r="E1101" s="163"/>
      <c r="F1101" s="161"/>
      <c r="G1101" s="161"/>
      <c r="H1101" s="161"/>
      <c r="I1101" s="161"/>
      <c r="J1101" s="161"/>
      <c r="K1101" s="161"/>
      <c r="L1101" s="161"/>
      <c r="M1101" s="161"/>
      <c r="N1101" s="161"/>
      <c r="O1101" s="161"/>
      <c r="P1101" s="161"/>
      <c r="Q1101" s="161"/>
      <c r="R1101" s="161"/>
      <c r="S1101" s="161"/>
      <c r="T1101" s="161"/>
      <c r="U1101" s="161"/>
      <c r="V1101" s="161"/>
      <c r="W1101" s="161"/>
      <c r="X1101" s="152"/>
      <c r="Y1101" s="152"/>
      <c r="Z1101" s="152"/>
      <c r="AA1101" s="152"/>
      <c r="AB1101" s="152"/>
      <c r="AC1101" s="152"/>
      <c r="AD1101" s="152"/>
      <c r="AE1101" s="152"/>
      <c r="AF1101" s="152"/>
      <c r="AG1101" s="152" t="s">
        <v>2980</v>
      </c>
      <c r="AH1101" s="152">
        <v>0</v>
      </c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1" x14ac:dyDescent="0.2">
      <c r="A1102" s="159"/>
      <c r="B1102" s="160"/>
      <c r="C1102" s="190" t="s">
        <v>2186</v>
      </c>
      <c r="D1102" s="162"/>
      <c r="E1102" s="163">
        <v>4.8400000000000007</v>
      </c>
      <c r="F1102" s="161"/>
      <c r="G1102" s="161"/>
      <c r="H1102" s="161"/>
      <c r="I1102" s="161"/>
      <c r="J1102" s="161"/>
      <c r="K1102" s="161"/>
      <c r="L1102" s="161"/>
      <c r="M1102" s="161"/>
      <c r="N1102" s="161"/>
      <c r="O1102" s="161"/>
      <c r="P1102" s="161"/>
      <c r="Q1102" s="161"/>
      <c r="R1102" s="161"/>
      <c r="S1102" s="161"/>
      <c r="T1102" s="161"/>
      <c r="U1102" s="161"/>
      <c r="V1102" s="161"/>
      <c r="W1102" s="161"/>
      <c r="X1102" s="152"/>
      <c r="Y1102" s="152"/>
      <c r="Z1102" s="152"/>
      <c r="AA1102" s="152"/>
      <c r="AB1102" s="152"/>
      <c r="AC1102" s="152"/>
      <c r="AD1102" s="152"/>
      <c r="AE1102" s="152"/>
      <c r="AF1102" s="152"/>
      <c r="AG1102" s="152" t="s">
        <v>2980</v>
      </c>
      <c r="AH1102" s="152">
        <v>0</v>
      </c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outlineLevel="1" x14ac:dyDescent="0.2">
      <c r="A1103" s="159"/>
      <c r="B1103" s="160"/>
      <c r="C1103" s="192" t="s">
        <v>3089</v>
      </c>
      <c r="D1103" s="164"/>
      <c r="E1103" s="165">
        <v>4.8400000000000007</v>
      </c>
      <c r="F1103" s="161"/>
      <c r="G1103" s="161"/>
      <c r="H1103" s="161"/>
      <c r="I1103" s="161"/>
      <c r="J1103" s="161"/>
      <c r="K1103" s="161"/>
      <c r="L1103" s="161"/>
      <c r="M1103" s="161"/>
      <c r="N1103" s="161"/>
      <c r="O1103" s="161"/>
      <c r="P1103" s="161"/>
      <c r="Q1103" s="161"/>
      <c r="R1103" s="161"/>
      <c r="S1103" s="161"/>
      <c r="T1103" s="161"/>
      <c r="U1103" s="161"/>
      <c r="V1103" s="161"/>
      <c r="W1103" s="161"/>
      <c r="X1103" s="152"/>
      <c r="Y1103" s="152"/>
      <c r="Z1103" s="152"/>
      <c r="AA1103" s="152"/>
      <c r="AB1103" s="152"/>
      <c r="AC1103" s="152"/>
      <c r="AD1103" s="152"/>
      <c r="AE1103" s="152"/>
      <c r="AF1103" s="152"/>
      <c r="AG1103" s="152" t="s">
        <v>2980</v>
      </c>
      <c r="AH1103" s="152">
        <v>1</v>
      </c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 x14ac:dyDescent="0.2">
      <c r="A1104" s="159"/>
      <c r="B1104" s="160"/>
      <c r="C1104" s="190" t="s">
        <v>2187</v>
      </c>
      <c r="D1104" s="162"/>
      <c r="E1104" s="163"/>
      <c r="F1104" s="161"/>
      <c r="G1104" s="161"/>
      <c r="H1104" s="161"/>
      <c r="I1104" s="161"/>
      <c r="J1104" s="161"/>
      <c r="K1104" s="161"/>
      <c r="L1104" s="161"/>
      <c r="M1104" s="161"/>
      <c r="N1104" s="161"/>
      <c r="O1104" s="161"/>
      <c r="P1104" s="161"/>
      <c r="Q1104" s="161"/>
      <c r="R1104" s="161"/>
      <c r="S1104" s="161"/>
      <c r="T1104" s="161"/>
      <c r="U1104" s="161"/>
      <c r="V1104" s="161"/>
      <c r="W1104" s="161"/>
      <c r="X1104" s="152"/>
      <c r="Y1104" s="152"/>
      <c r="Z1104" s="152"/>
      <c r="AA1104" s="152"/>
      <c r="AB1104" s="152"/>
      <c r="AC1104" s="152"/>
      <c r="AD1104" s="152"/>
      <c r="AE1104" s="152"/>
      <c r="AF1104" s="152"/>
      <c r="AG1104" s="152" t="s">
        <v>2980</v>
      </c>
      <c r="AH1104" s="152">
        <v>0</v>
      </c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1" x14ac:dyDescent="0.2">
      <c r="A1105" s="159"/>
      <c r="B1105" s="160"/>
      <c r="C1105" s="190" t="s">
        <v>2188</v>
      </c>
      <c r="D1105" s="162"/>
      <c r="E1105" s="163">
        <v>12.82</v>
      </c>
      <c r="F1105" s="161"/>
      <c r="G1105" s="161"/>
      <c r="H1105" s="161"/>
      <c r="I1105" s="161"/>
      <c r="J1105" s="161"/>
      <c r="K1105" s="161"/>
      <c r="L1105" s="161"/>
      <c r="M1105" s="161"/>
      <c r="N1105" s="161"/>
      <c r="O1105" s="161"/>
      <c r="P1105" s="161"/>
      <c r="Q1105" s="161"/>
      <c r="R1105" s="161"/>
      <c r="S1105" s="161"/>
      <c r="T1105" s="161"/>
      <c r="U1105" s="161"/>
      <c r="V1105" s="161"/>
      <c r="W1105" s="161"/>
      <c r="X1105" s="152"/>
      <c r="Y1105" s="152"/>
      <c r="Z1105" s="152"/>
      <c r="AA1105" s="152"/>
      <c r="AB1105" s="152"/>
      <c r="AC1105" s="152"/>
      <c r="AD1105" s="152"/>
      <c r="AE1105" s="152"/>
      <c r="AF1105" s="152"/>
      <c r="AG1105" s="152" t="s">
        <v>2980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outlineLevel="1" x14ac:dyDescent="0.2">
      <c r="A1106" s="159"/>
      <c r="B1106" s="160"/>
      <c r="C1106" s="190" t="s">
        <v>2189</v>
      </c>
      <c r="D1106" s="162"/>
      <c r="E1106" s="163">
        <v>6.9300000000000006</v>
      </c>
      <c r="F1106" s="161"/>
      <c r="G1106" s="161"/>
      <c r="H1106" s="161"/>
      <c r="I1106" s="161"/>
      <c r="J1106" s="161"/>
      <c r="K1106" s="161"/>
      <c r="L1106" s="161"/>
      <c r="M1106" s="161"/>
      <c r="N1106" s="161"/>
      <c r="O1106" s="161"/>
      <c r="P1106" s="161"/>
      <c r="Q1106" s="161"/>
      <c r="R1106" s="161"/>
      <c r="S1106" s="161"/>
      <c r="T1106" s="161"/>
      <c r="U1106" s="161"/>
      <c r="V1106" s="161"/>
      <c r="W1106" s="161"/>
      <c r="X1106" s="152"/>
      <c r="Y1106" s="152"/>
      <c r="Z1106" s="152"/>
      <c r="AA1106" s="152"/>
      <c r="AB1106" s="152"/>
      <c r="AC1106" s="152"/>
      <c r="AD1106" s="152"/>
      <c r="AE1106" s="152"/>
      <c r="AF1106" s="152"/>
      <c r="AG1106" s="152" t="s">
        <v>2980</v>
      </c>
      <c r="AH1106" s="152">
        <v>0</v>
      </c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1" x14ac:dyDescent="0.2">
      <c r="A1107" s="159"/>
      <c r="B1107" s="160"/>
      <c r="C1107" s="190" t="s">
        <v>2190</v>
      </c>
      <c r="D1107" s="162"/>
      <c r="E1107" s="163">
        <v>10.850000000000001</v>
      </c>
      <c r="F1107" s="161"/>
      <c r="G1107" s="161"/>
      <c r="H1107" s="161"/>
      <c r="I1107" s="161"/>
      <c r="J1107" s="161"/>
      <c r="K1107" s="161"/>
      <c r="L1107" s="161"/>
      <c r="M1107" s="161"/>
      <c r="N1107" s="161"/>
      <c r="O1107" s="161"/>
      <c r="P1107" s="161"/>
      <c r="Q1107" s="161"/>
      <c r="R1107" s="161"/>
      <c r="S1107" s="161"/>
      <c r="T1107" s="161"/>
      <c r="U1107" s="161"/>
      <c r="V1107" s="161"/>
      <c r="W1107" s="161"/>
      <c r="X1107" s="152"/>
      <c r="Y1107" s="152"/>
      <c r="Z1107" s="152"/>
      <c r="AA1107" s="152"/>
      <c r="AB1107" s="152"/>
      <c r="AC1107" s="152"/>
      <c r="AD1107" s="152"/>
      <c r="AE1107" s="152"/>
      <c r="AF1107" s="152"/>
      <c r="AG1107" s="152" t="s">
        <v>2980</v>
      </c>
      <c r="AH1107" s="152">
        <v>0</v>
      </c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1" x14ac:dyDescent="0.2">
      <c r="A1108" s="159"/>
      <c r="B1108" s="160"/>
      <c r="C1108" s="192" t="s">
        <v>3089</v>
      </c>
      <c r="D1108" s="164"/>
      <c r="E1108" s="165">
        <v>30.6</v>
      </c>
      <c r="F1108" s="161"/>
      <c r="G1108" s="161"/>
      <c r="H1108" s="161"/>
      <c r="I1108" s="161"/>
      <c r="J1108" s="161"/>
      <c r="K1108" s="161"/>
      <c r="L1108" s="161"/>
      <c r="M1108" s="161"/>
      <c r="N1108" s="161"/>
      <c r="O1108" s="161"/>
      <c r="P1108" s="161"/>
      <c r="Q1108" s="161"/>
      <c r="R1108" s="161"/>
      <c r="S1108" s="161"/>
      <c r="T1108" s="161"/>
      <c r="U1108" s="161"/>
      <c r="V1108" s="161"/>
      <c r="W1108" s="161"/>
      <c r="X1108" s="152"/>
      <c r="Y1108" s="152"/>
      <c r="Z1108" s="152"/>
      <c r="AA1108" s="152"/>
      <c r="AB1108" s="152"/>
      <c r="AC1108" s="152"/>
      <c r="AD1108" s="152"/>
      <c r="AE1108" s="152"/>
      <c r="AF1108" s="152"/>
      <c r="AG1108" s="152" t="s">
        <v>2980</v>
      </c>
      <c r="AH1108" s="152">
        <v>1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1" x14ac:dyDescent="0.2">
      <c r="A1109" s="159"/>
      <c r="B1109" s="160"/>
      <c r="C1109" s="190" t="s">
        <v>2191</v>
      </c>
      <c r="D1109" s="162"/>
      <c r="E1109" s="163">
        <v>24.830000000000002</v>
      </c>
      <c r="F1109" s="161"/>
      <c r="G1109" s="161"/>
      <c r="H1109" s="161"/>
      <c r="I1109" s="161"/>
      <c r="J1109" s="161"/>
      <c r="K1109" s="161"/>
      <c r="L1109" s="161"/>
      <c r="M1109" s="161"/>
      <c r="N1109" s="161"/>
      <c r="O1109" s="161"/>
      <c r="P1109" s="161"/>
      <c r="Q1109" s="161"/>
      <c r="R1109" s="161"/>
      <c r="S1109" s="161"/>
      <c r="T1109" s="161"/>
      <c r="U1109" s="161"/>
      <c r="V1109" s="161"/>
      <c r="W1109" s="161"/>
      <c r="X1109" s="152"/>
      <c r="Y1109" s="152"/>
      <c r="Z1109" s="152"/>
      <c r="AA1109" s="152"/>
      <c r="AB1109" s="152"/>
      <c r="AC1109" s="152"/>
      <c r="AD1109" s="152"/>
      <c r="AE1109" s="152"/>
      <c r="AF1109" s="152"/>
      <c r="AG1109" s="152" t="s">
        <v>2980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 x14ac:dyDescent="0.2">
      <c r="A1110" s="159"/>
      <c r="B1110" s="160"/>
      <c r="C1110" s="190" t="s">
        <v>2192</v>
      </c>
      <c r="D1110" s="162"/>
      <c r="E1110" s="163">
        <v>17.07</v>
      </c>
      <c r="F1110" s="161"/>
      <c r="G1110" s="161"/>
      <c r="H1110" s="161"/>
      <c r="I1110" s="161"/>
      <c r="J1110" s="161"/>
      <c r="K1110" s="161"/>
      <c r="L1110" s="161"/>
      <c r="M1110" s="161"/>
      <c r="N1110" s="161"/>
      <c r="O1110" s="161"/>
      <c r="P1110" s="161"/>
      <c r="Q1110" s="161"/>
      <c r="R1110" s="161"/>
      <c r="S1110" s="161"/>
      <c r="T1110" s="161"/>
      <c r="U1110" s="161"/>
      <c r="V1110" s="161"/>
      <c r="W1110" s="161"/>
      <c r="X1110" s="152"/>
      <c r="Y1110" s="152"/>
      <c r="Z1110" s="152"/>
      <c r="AA1110" s="152"/>
      <c r="AB1110" s="152"/>
      <c r="AC1110" s="152"/>
      <c r="AD1110" s="152"/>
      <c r="AE1110" s="152"/>
      <c r="AF1110" s="152"/>
      <c r="AG1110" s="152" t="s">
        <v>2980</v>
      </c>
      <c r="AH1110" s="152">
        <v>0</v>
      </c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1" x14ac:dyDescent="0.2">
      <c r="A1111" s="173">
        <v>277</v>
      </c>
      <c r="B1111" s="174" t="s">
        <v>2193</v>
      </c>
      <c r="C1111" s="189" t="s">
        <v>2194</v>
      </c>
      <c r="D1111" s="175" t="s">
        <v>2975</v>
      </c>
      <c r="E1111" s="176">
        <v>28.545000000000002</v>
      </c>
      <c r="F1111" s="177"/>
      <c r="G1111" s="178">
        <f>ROUND(E1111*F1111,2)</f>
        <v>0</v>
      </c>
      <c r="H1111" s="177"/>
      <c r="I1111" s="178">
        <f>ROUND(E1111*H1111,2)</f>
        <v>0</v>
      </c>
      <c r="J1111" s="177"/>
      <c r="K1111" s="178">
        <f>ROUND(E1111*J1111,2)</f>
        <v>0</v>
      </c>
      <c r="L1111" s="178">
        <v>15</v>
      </c>
      <c r="M1111" s="178">
        <f>G1111*(1+L1111/100)</f>
        <v>0</v>
      </c>
      <c r="N1111" s="178">
        <v>0</v>
      </c>
      <c r="O1111" s="178">
        <f>ROUND(E1111*N1111,2)</f>
        <v>0</v>
      </c>
      <c r="P1111" s="178">
        <v>0</v>
      </c>
      <c r="Q1111" s="178">
        <f>ROUND(E1111*P1111,2)</f>
        <v>0</v>
      </c>
      <c r="R1111" s="178"/>
      <c r="S1111" s="178" t="s">
        <v>3733</v>
      </c>
      <c r="T1111" s="179" t="s">
        <v>3733</v>
      </c>
      <c r="U1111" s="161">
        <v>0</v>
      </c>
      <c r="V1111" s="161">
        <f>ROUND(E1111*U1111,2)</f>
        <v>0</v>
      </c>
      <c r="W1111" s="161"/>
      <c r="X1111" s="152"/>
      <c r="Y1111" s="152"/>
      <c r="Z1111" s="152"/>
      <c r="AA1111" s="152"/>
      <c r="AB1111" s="152"/>
      <c r="AC1111" s="152"/>
      <c r="AD1111" s="152"/>
      <c r="AE1111" s="152"/>
      <c r="AF1111" s="152"/>
      <c r="AG1111" s="152" t="s">
        <v>2068</v>
      </c>
      <c r="AH1111" s="152"/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outlineLevel="1" x14ac:dyDescent="0.2">
      <c r="A1112" s="159"/>
      <c r="B1112" s="160"/>
      <c r="C1112" s="190" t="s">
        <v>2195</v>
      </c>
      <c r="D1112" s="162"/>
      <c r="E1112" s="163">
        <v>28.55</v>
      </c>
      <c r="F1112" s="161"/>
      <c r="G1112" s="161"/>
      <c r="H1112" s="161"/>
      <c r="I1112" s="161"/>
      <c r="J1112" s="161"/>
      <c r="K1112" s="161"/>
      <c r="L1112" s="161"/>
      <c r="M1112" s="161"/>
      <c r="N1112" s="161"/>
      <c r="O1112" s="161"/>
      <c r="P1112" s="161"/>
      <c r="Q1112" s="161"/>
      <c r="R1112" s="161"/>
      <c r="S1112" s="161"/>
      <c r="T1112" s="161"/>
      <c r="U1112" s="161"/>
      <c r="V1112" s="161"/>
      <c r="W1112" s="161"/>
      <c r="X1112" s="152"/>
      <c r="Y1112" s="152"/>
      <c r="Z1112" s="152"/>
      <c r="AA1112" s="152"/>
      <c r="AB1112" s="152"/>
      <c r="AC1112" s="152"/>
      <c r="AD1112" s="152"/>
      <c r="AE1112" s="152"/>
      <c r="AF1112" s="152"/>
      <c r="AG1112" s="152" t="s">
        <v>2980</v>
      </c>
      <c r="AH1112" s="152">
        <v>0</v>
      </c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 x14ac:dyDescent="0.2">
      <c r="A1113" s="173">
        <v>278</v>
      </c>
      <c r="B1113" s="174" t="s">
        <v>2196</v>
      </c>
      <c r="C1113" s="189" t="s">
        <v>2197</v>
      </c>
      <c r="D1113" s="175" t="s">
        <v>2975</v>
      </c>
      <c r="E1113" s="176">
        <v>34.39</v>
      </c>
      <c r="F1113" s="177"/>
      <c r="G1113" s="178">
        <f>ROUND(E1113*F1113,2)</f>
        <v>0</v>
      </c>
      <c r="H1113" s="177"/>
      <c r="I1113" s="178">
        <f>ROUND(E1113*H1113,2)</f>
        <v>0</v>
      </c>
      <c r="J1113" s="177"/>
      <c r="K1113" s="178">
        <f>ROUND(E1113*J1113,2)</f>
        <v>0</v>
      </c>
      <c r="L1113" s="178">
        <v>15</v>
      </c>
      <c r="M1113" s="178">
        <f>G1113*(1+L1113/100)</f>
        <v>0</v>
      </c>
      <c r="N1113" s="178">
        <v>0</v>
      </c>
      <c r="O1113" s="178">
        <f>ROUND(E1113*N1113,2)</f>
        <v>0</v>
      </c>
      <c r="P1113" s="178">
        <v>0</v>
      </c>
      <c r="Q1113" s="178">
        <f>ROUND(E1113*P1113,2)</f>
        <v>0</v>
      </c>
      <c r="R1113" s="178"/>
      <c r="S1113" s="178" t="s">
        <v>3733</v>
      </c>
      <c r="T1113" s="179" t="s">
        <v>3733</v>
      </c>
      <c r="U1113" s="161">
        <v>0</v>
      </c>
      <c r="V1113" s="161">
        <f>ROUND(E1113*U1113,2)</f>
        <v>0</v>
      </c>
      <c r="W1113" s="161"/>
      <c r="X1113" s="152"/>
      <c r="Y1113" s="152"/>
      <c r="Z1113" s="152"/>
      <c r="AA1113" s="152"/>
      <c r="AB1113" s="152"/>
      <c r="AC1113" s="152"/>
      <c r="AD1113" s="152"/>
      <c r="AE1113" s="152"/>
      <c r="AF1113" s="152"/>
      <c r="AG1113" s="152" t="s">
        <v>2068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1" x14ac:dyDescent="0.2">
      <c r="A1114" s="159"/>
      <c r="B1114" s="160"/>
      <c r="C1114" s="190" t="s">
        <v>2198</v>
      </c>
      <c r="D1114" s="162"/>
      <c r="E1114" s="163">
        <v>34.39</v>
      </c>
      <c r="F1114" s="161"/>
      <c r="G1114" s="161"/>
      <c r="H1114" s="161"/>
      <c r="I1114" s="161"/>
      <c r="J1114" s="161"/>
      <c r="K1114" s="161"/>
      <c r="L1114" s="161"/>
      <c r="M1114" s="161"/>
      <c r="N1114" s="161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52"/>
      <c r="Y1114" s="152"/>
      <c r="Z1114" s="152"/>
      <c r="AA1114" s="152"/>
      <c r="AB1114" s="152"/>
      <c r="AC1114" s="152"/>
      <c r="AD1114" s="152"/>
      <c r="AE1114" s="152"/>
      <c r="AF1114" s="152"/>
      <c r="AG1114" s="152" t="s">
        <v>2980</v>
      </c>
      <c r="AH1114" s="152">
        <v>0</v>
      </c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outlineLevel="1" x14ac:dyDescent="0.2">
      <c r="A1115" s="173">
        <v>279</v>
      </c>
      <c r="B1115" s="174" t="s">
        <v>2199</v>
      </c>
      <c r="C1115" s="189" t="s">
        <v>2200</v>
      </c>
      <c r="D1115" s="175" t="s">
        <v>2975</v>
      </c>
      <c r="E1115" s="176">
        <v>17.574900000000003</v>
      </c>
      <c r="F1115" s="177"/>
      <c r="G1115" s="178">
        <f>ROUND(E1115*F1115,2)</f>
        <v>0</v>
      </c>
      <c r="H1115" s="177"/>
      <c r="I1115" s="178">
        <f>ROUND(E1115*H1115,2)</f>
        <v>0</v>
      </c>
      <c r="J1115" s="177"/>
      <c r="K1115" s="178">
        <f>ROUND(E1115*J1115,2)</f>
        <v>0</v>
      </c>
      <c r="L1115" s="178">
        <v>15</v>
      </c>
      <c r="M1115" s="178">
        <f>G1115*(1+L1115/100)</f>
        <v>0</v>
      </c>
      <c r="N1115" s="178">
        <v>0</v>
      </c>
      <c r="O1115" s="178">
        <f>ROUND(E1115*N1115,2)</f>
        <v>0</v>
      </c>
      <c r="P1115" s="178">
        <v>0</v>
      </c>
      <c r="Q1115" s="178">
        <f>ROUND(E1115*P1115,2)</f>
        <v>0</v>
      </c>
      <c r="R1115" s="178"/>
      <c r="S1115" s="178" t="s">
        <v>3733</v>
      </c>
      <c r="T1115" s="179" t="s">
        <v>3733</v>
      </c>
      <c r="U1115" s="161">
        <v>0</v>
      </c>
      <c r="V1115" s="161">
        <f>ROUND(E1115*U1115,2)</f>
        <v>0</v>
      </c>
      <c r="W1115" s="161"/>
      <c r="X1115" s="152"/>
      <c r="Y1115" s="152"/>
      <c r="Z1115" s="152"/>
      <c r="AA1115" s="152"/>
      <c r="AB1115" s="152"/>
      <c r="AC1115" s="152"/>
      <c r="AD1115" s="152"/>
      <c r="AE1115" s="152"/>
      <c r="AF1115" s="152"/>
      <c r="AG1115" s="152" t="s">
        <v>2068</v>
      </c>
      <c r="AH1115" s="152"/>
      <c r="AI1115" s="152"/>
      <c r="AJ1115" s="152"/>
      <c r="AK1115" s="152"/>
      <c r="AL1115" s="152"/>
      <c r="AM1115" s="152"/>
      <c r="AN1115" s="152"/>
      <c r="AO1115" s="152"/>
      <c r="AP1115" s="152"/>
      <c r="AQ1115" s="152"/>
      <c r="AR1115" s="152"/>
      <c r="AS1115" s="152"/>
      <c r="AT1115" s="152"/>
      <c r="AU1115" s="152"/>
      <c r="AV1115" s="152"/>
      <c r="AW1115" s="152"/>
      <c r="AX1115" s="152"/>
      <c r="AY1115" s="152"/>
      <c r="AZ1115" s="152"/>
      <c r="BA1115" s="152"/>
      <c r="BB1115" s="152"/>
      <c r="BC1115" s="152"/>
      <c r="BD1115" s="152"/>
      <c r="BE1115" s="152"/>
      <c r="BF1115" s="152"/>
      <c r="BG1115" s="152"/>
      <c r="BH1115" s="152"/>
    </row>
    <row r="1116" spans="1:60" outlineLevel="1" x14ac:dyDescent="0.2">
      <c r="A1116" s="159"/>
      <c r="B1116" s="160"/>
      <c r="C1116" s="190" t="s">
        <v>2201</v>
      </c>
      <c r="D1116" s="162"/>
      <c r="E1116" s="163">
        <v>17.57</v>
      </c>
      <c r="F1116" s="161"/>
      <c r="G1116" s="161"/>
      <c r="H1116" s="161"/>
      <c r="I1116" s="161"/>
      <c r="J1116" s="161"/>
      <c r="K1116" s="161"/>
      <c r="L1116" s="161"/>
      <c r="M1116" s="161"/>
      <c r="N1116" s="161"/>
      <c r="O1116" s="161"/>
      <c r="P1116" s="161"/>
      <c r="Q1116" s="161"/>
      <c r="R1116" s="161"/>
      <c r="S1116" s="161"/>
      <c r="T1116" s="161"/>
      <c r="U1116" s="161"/>
      <c r="V1116" s="161"/>
      <c r="W1116" s="161"/>
      <c r="X1116" s="152"/>
      <c r="Y1116" s="152"/>
      <c r="Z1116" s="152"/>
      <c r="AA1116" s="152"/>
      <c r="AB1116" s="152"/>
      <c r="AC1116" s="152"/>
      <c r="AD1116" s="152"/>
      <c r="AE1116" s="152"/>
      <c r="AF1116" s="152"/>
      <c r="AG1116" s="152" t="s">
        <v>2980</v>
      </c>
      <c r="AH1116" s="152">
        <v>0</v>
      </c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s="226" customFormat="1" ht="22.5" outlineLevel="1" x14ac:dyDescent="0.2">
      <c r="A1117" s="228">
        <v>280</v>
      </c>
      <c r="B1117" s="229" t="s">
        <v>2202</v>
      </c>
      <c r="C1117" s="230" t="s">
        <v>412</v>
      </c>
      <c r="D1117" s="231" t="s">
        <v>2975</v>
      </c>
      <c r="E1117" s="232">
        <v>17.574900000000003</v>
      </c>
      <c r="F1117" s="177"/>
      <c r="G1117" s="233">
        <f>ROUND(E1117*F1117,2)</f>
        <v>0</v>
      </c>
      <c r="H1117" s="227"/>
      <c r="I1117" s="233">
        <f>ROUND(E1117*H1117,2)</f>
        <v>0</v>
      </c>
      <c r="J1117" s="227"/>
      <c r="K1117" s="233">
        <f>ROUND(E1117*J1117,2)</f>
        <v>0</v>
      </c>
      <c r="L1117" s="233">
        <v>15</v>
      </c>
      <c r="M1117" s="233">
        <f>G1117*(1+L1117/100)</f>
        <v>0</v>
      </c>
      <c r="N1117" s="233">
        <v>0</v>
      </c>
      <c r="O1117" s="233">
        <f>ROUND(E1117*N1117,2)</f>
        <v>0</v>
      </c>
      <c r="P1117" s="233">
        <v>0</v>
      </c>
      <c r="Q1117" s="233">
        <f>ROUND(E1117*P1117,2)</f>
        <v>0</v>
      </c>
      <c r="R1117" s="233"/>
      <c r="S1117" s="178" t="s">
        <v>3733</v>
      </c>
      <c r="T1117" s="179" t="s">
        <v>3733</v>
      </c>
      <c r="U1117" s="224">
        <v>0</v>
      </c>
      <c r="V1117" s="224">
        <f>ROUND(E1117*U1117,2)</f>
        <v>0</v>
      </c>
      <c r="W1117" s="224"/>
      <c r="X1117" s="225"/>
      <c r="Y1117" s="225"/>
      <c r="Z1117" s="225"/>
      <c r="AA1117" s="225"/>
      <c r="AB1117" s="225"/>
      <c r="AC1117" s="225"/>
      <c r="AD1117" s="225"/>
      <c r="AE1117" s="225"/>
      <c r="AF1117" s="225"/>
      <c r="AG1117" s="225" t="s">
        <v>2068</v>
      </c>
      <c r="AH1117" s="225"/>
      <c r="AI1117" s="225"/>
      <c r="AJ1117" s="225"/>
      <c r="AK1117" s="225"/>
      <c r="AL1117" s="225"/>
      <c r="AM1117" s="225"/>
      <c r="AN1117" s="225"/>
      <c r="AO1117" s="225"/>
      <c r="AP1117" s="225"/>
      <c r="AQ1117" s="225"/>
      <c r="AR1117" s="225"/>
      <c r="AS1117" s="225"/>
      <c r="AT1117" s="225"/>
      <c r="AU1117" s="225"/>
      <c r="AV1117" s="225"/>
      <c r="AW1117" s="225"/>
      <c r="AX1117" s="225"/>
      <c r="AY1117" s="225"/>
      <c r="AZ1117" s="225"/>
      <c r="BA1117" s="225"/>
      <c r="BB1117" s="225"/>
      <c r="BC1117" s="225"/>
      <c r="BD1117" s="225"/>
      <c r="BE1117" s="225"/>
      <c r="BF1117" s="225"/>
      <c r="BG1117" s="225"/>
      <c r="BH1117" s="225"/>
    </row>
    <row r="1118" spans="1:60" outlineLevel="1" x14ac:dyDescent="0.2">
      <c r="A1118" s="159"/>
      <c r="B1118" s="160"/>
      <c r="C1118" s="190" t="s">
        <v>2201</v>
      </c>
      <c r="D1118" s="162"/>
      <c r="E1118" s="163">
        <v>17.57</v>
      </c>
      <c r="F1118" s="161"/>
      <c r="G1118" s="161"/>
      <c r="H1118" s="161"/>
      <c r="I1118" s="161"/>
      <c r="J1118" s="161"/>
      <c r="K1118" s="161"/>
      <c r="L1118" s="161"/>
      <c r="M1118" s="161"/>
      <c r="N1118" s="161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52"/>
      <c r="Y1118" s="152"/>
      <c r="Z1118" s="152"/>
      <c r="AA1118" s="152"/>
      <c r="AB1118" s="152"/>
      <c r="AC1118" s="152"/>
      <c r="AD1118" s="152"/>
      <c r="AE1118" s="152"/>
      <c r="AF1118" s="152"/>
      <c r="AG1118" s="152" t="s">
        <v>2980</v>
      </c>
      <c r="AH1118" s="152">
        <v>0</v>
      </c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outlineLevel="1" x14ac:dyDescent="0.2">
      <c r="A1119" s="173">
        <v>281</v>
      </c>
      <c r="B1119" s="174" t="s">
        <v>2203</v>
      </c>
      <c r="C1119" s="189" t="s">
        <v>2204</v>
      </c>
      <c r="D1119" s="175" t="s">
        <v>2975</v>
      </c>
      <c r="E1119" s="176">
        <v>129.28700000000001</v>
      </c>
      <c r="F1119" s="177"/>
      <c r="G1119" s="178">
        <f>ROUND(E1119*F1119,2)</f>
        <v>0</v>
      </c>
      <c r="H1119" s="177"/>
      <c r="I1119" s="178">
        <f>ROUND(E1119*H1119,2)</f>
        <v>0</v>
      </c>
      <c r="J1119" s="177"/>
      <c r="K1119" s="178">
        <f>ROUND(E1119*J1119,2)</f>
        <v>0</v>
      </c>
      <c r="L1119" s="178">
        <v>15</v>
      </c>
      <c r="M1119" s="178">
        <f>G1119*(1+L1119/100)</f>
        <v>0</v>
      </c>
      <c r="N1119" s="178">
        <v>0</v>
      </c>
      <c r="O1119" s="178">
        <f>ROUND(E1119*N1119,2)</f>
        <v>0</v>
      </c>
      <c r="P1119" s="178">
        <v>0</v>
      </c>
      <c r="Q1119" s="178">
        <f>ROUND(E1119*P1119,2)</f>
        <v>0</v>
      </c>
      <c r="R1119" s="178"/>
      <c r="S1119" s="178" t="s">
        <v>3733</v>
      </c>
      <c r="T1119" s="179" t="s">
        <v>3733</v>
      </c>
      <c r="U1119" s="161">
        <v>0</v>
      </c>
      <c r="V1119" s="161">
        <f>ROUND(E1119*U1119,2)</f>
        <v>0</v>
      </c>
      <c r="W1119" s="161"/>
      <c r="X1119" s="152"/>
      <c r="Y1119" s="152"/>
      <c r="Z1119" s="152"/>
      <c r="AA1119" s="152"/>
      <c r="AB1119" s="152"/>
      <c r="AC1119" s="152"/>
      <c r="AD1119" s="152"/>
      <c r="AE1119" s="152"/>
      <c r="AF1119" s="152"/>
      <c r="AG1119" s="152" t="s">
        <v>2068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outlineLevel="1" x14ac:dyDescent="0.2">
      <c r="A1120" s="159"/>
      <c r="B1120" s="160"/>
      <c r="C1120" s="190" t="s">
        <v>2205</v>
      </c>
      <c r="D1120" s="162"/>
      <c r="E1120" s="163">
        <v>124.59</v>
      </c>
      <c r="F1120" s="161"/>
      <c r="G1120" s="161"/>
      <c r="H1120" s="161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52"/>
      <c r="Y1120" s="152"/>
      <c r="Z1120" s="152"/>
      <c r="AA1120" s="152"/>
      <c r="AB1120" s="152"/>
      <c r="AC1120" s="152"/>
      <c r="AD1120" s="152"/>
      <c r="AE1120" s="152"/>
      <c r="AF1120" s="152"/>
      <c r="AG1120" s="152" t="s">
        <v>2980</v>
      </c>
      <c r="AH1120" s="152">
        <v>0</v>
      </c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outlineLevel="1" x14ac:dyDescent="0.2">
      <c r="A1121" s="159"/>
      <c r="B1121" s="160"/>
      <c r="C1121" s="190" t="s">
        <v>2073</v>
      </c>
      <c r="D1121" s="162"/>
      <c r="E1121" s="163">
        <v>4.6900000000000004</v>
      </c>
      <c r="F1121" s="161"/>
      <c r="G1121" s="161"/>
      <c r="H1121" s="161"/>
      <c r="I1121" s="161"/>
      <c r="J1121" s="161"/>
      <c r="K1121" s="161"/>
      <c r="L1121" s="161"/>
      <c r="M1121" s="161"/>
      <c r="N1121" s="161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52"/>
      <c r="Y1121" s="152"/>
      <c r="Z1121" s="152"/>
      <c r="AA1121" s="152"/>
      <c r="AB1121" s="152"/>
      <c r="AC1121" s="152"/>
      <c r="AD1121" s="152"/>
      <c r="AE1121" s="152"/>
      <c r="AF1121" s="152"/>
      <c r="AG1121" s="152" t="s">
        <v>2980</v>
      </c>
      <c r="AH1121" s="152">
        <v>0</v>
      </c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outlineLevel="1" x14ac:dyDescent="0.2">
      <c r="A1122" s="173">
        <v>282</v>
      </c>
      <c r="B1122" s="174" t="s">
        <v>2206</v>
      </c>
      <c r="C1122" s="189" t="s">
        <v>2207</v>
      </c>
      <c r="D1122" s="175" t="s">
        <v>2975</v>
      </c>
      <c r="E1122" s="176">
        <v>11.593500000000001</v>
      </c>
      <c r="F1122" s="177"/>
      <c r="G1122" s="178">
        <f>ROUND(E1122*F1122,2)</f>
        <v>0</v>
      </c>
      <c r="H1122" s="177"/>
      <c r="I1122" s="178">
        <f>ROUND(E1122*H1122,2)</f>
        <v>0</v>
      </c>
      <c r="J1122" s="177"/>
      <c r="K1122" s="178">
        <f>ROUND(E1122*J1122,2)</f>
        <v>0</v>
      </c>
      <c r="L1122" s="178">
        <v>15</v>
      </c>
      <c r="M1122" s="178">
        <f>G1122*(1+L1122/100)</f>
        <v>0</v>
      </c>
      <c r="N1122" s="178">
        <v>0</v>
      </c>
      <c r="O1122" s="178">
        <f>ROUND(E1122*N1122,2)</f>
        <v>0</v>
      </c>
      <c r="P1122" s="178">
        <v>0</v>
      </c>
      <c r="Q1122" s="178">
        <f>ROUND(E1122*P1122,2)</f>
        <v>0</v>
      </c>
      <c r="R1122" s="178"/>
      <c r="S1122" s="178" t="s">
        <v>3733</v>
      </c>
      <c r="T1122" s="179" t="s">
        <v>3733</v>
      </c>
      <c r="U1122" s="161">
        <v>0</v>
      </c>
      <c r="V1122" s="161">
        <f>ROUND(E1122*U1122,2)</f>
        <v>0</v>
      </c>
      <c r="W1122" s="161"/>
      <c r="X1122" s="152"/>
      <c r="Y1122" s="152"/>
      <c r="Z1122" s="152"/>
      <c r="AA1122" s="152"/>
      <c r="AB1122" s="152"/>
      <c r="AC1122" s="152"/>
      <c r="AD1122" s="152"/>
      <c r="AE1122" s="152"/>
      <c r="AF1122" s="152"/>
      <c r="AG1122" s="152" t="s">
        <v>2068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 x14ac:dyDescent="0.2">
      <c r="A1123" s="159"/>
      <c r="B1123" s="160"/>
      <c r="C1123" s="190" t="s">
        <v>2208</v>
      </c>
      <c r="D1123" s="162"/>
      <c r="E1123" s="163">
        <v>11.590000000000002</v>
      </c>
      <c r="F1123" s="161"/>
      <c r="G1123" s="161"/>
      <c r="H1123" s="161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52"/>
      <c r="Y1123" s="152"/>
      <c r="Z1123" s="152"/>
      <c r="AA1123" s="152"/>
      <c r="AB1123" s="152"/>
      <c r="AC1123" s="152"/>
      <c r="AD1123" s="152"/>
      <c r="AE1123" s="152"/>
      <c r="AF1123" s="152"/>
      <c r="AG1123" s="152" t="s">
        <v>2980</v>
      </c>
      <c r="AH1123" s="152">
        <v>0</v>
      </c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 x14ac:dyDescent="0.2">
      <c r="A1124" s="173">
        <v>283</v>
      </c>
      <c r="B1124" s="174" t="s">
        <v>2209</v>
      </c>
      <c r="C1124" s="189" t="s">
        <v>2210</v>
      </c>
      <c r="D1124" s="175" t="s">
        <v>2975</v>
      </c>
      <c r="E1124" s="176">
        <v>400.07000000000005</v>
      </c>
      <c r="F1124" s="177"/>
      <c r="G1124" s="178">
        <f>ROUND(E1124*F1124,2)</f>
        <v>0</v>
      </c>
      <c r="H1124" s="177"/>
      <c r="I1124" s="178">
        <f>ROUND(E1124*H1124,2)</f>
        <v>0</v>
      </c>
      <c r="J1124" s="177"/>
      <c r="K1124" s="178">
        <f>ROUND(E1124*J1124,2)</f>
        <v>0</v>
      </c>
      <c r="L1124" s="178">
        <v>15</v>
      </c>
      <c r="M1124" s="178">
        <f>G1124*(1+L1124/100)</f>
        <v>0</v>
      </c>
      <c r="N1124" s="178">
        <v>0</v>
      </c>
      <c r="O1124" s="178">
        <f>ROUND(E1124*N1124,2)</f>
        <v>0</v>
      </c>
      <c r="P1124" s="178">
        <v>0</v>
      </c>
      <c r="Q1124" s="178">
        <f>ROUND(E1124*P1124,2)</f>
        <v>0</v>
      </c>
      <c r="R1124" s="178"/>
      <c r="S1124" s="178" t="s">
        <v>3733</v>
      </c>
      <c r="T1124" s="179" t="s">
        <v>3733</v>
      </c>
      <c r="U1124" s="161">
        <v>0</v>
      </c>
      <c r="V1124" s="161">
        <f>ROUND(E1124*U1124,2)</f>
        <v>0</v>
      </c>
      <c r="W1124" s="161"/>
      <c r="X1124" s="152"/>
      <c r="Y1124" s="152"/>
      <c r="Z1124" s="152"/>
      <c r="AA1124" s="152"/>
      <c r="AB1124" s="152"/>
      <c r="AC1124" s="152"/>
      <c r="AD1124" s="152"/>
      <c r="AE1124" s="152"/>
      <c r="AF1124" s="152"/>
      <c r="AG1124" s="152" t="s">
        <v>2068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1" x14ac:dyDescent="0.2">
      <c r="A1125" s="159"/>
      <c r="B1125" s="160"/>
      <c r="C1125" s="190" t="s">
        <v>2211</v>
      </c>
      <c r="D1125" s="162"/>
      <c r="E1125" s="163">
        <v>400.07000000000005</v>
      </c>
      <c r="F1125" s="161"/>
      <c r="G1125" s="161"/>
      <c r="H1125" s="161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 t="s">
        <v>2980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1" x14ac:dyDescent="0.2">
      <c r="A1126" s="173">
        <v>284</v>
      </c>
      <c r="B1126" s="174" t="s">
        <v>2212</v>
      </c>
      <c r="C1126" s="189" t="s">
        <v>2213</v>
      </c>
      <c r="D1126" s="175" t="s">
        <v>2975</v>
      </c>
      <c r="E1126" s="176">
        <v>11.593500000000001</v>
      </c>
      <c r="F1126" s="177"/>
      <c r="G1126" s="178">
        <f>ROUND(E1126*F1126,2)</f>
        <v>0</v>
      </c>
      <c r="H1126" s="177"/>
      <c r="I1126" s="178">
        <f>ROUND(E1126*H1126,2)</f>
        <v>0</v>
      </c>
      <c r="J1126" s="177"/>
      <c r="K1126" s="178">
        <f>ROUND(E1126*J1126,2)</f>
        <v>0</v>
      </c>
      <c r="L1126" s="178">
        <v>15</v>
      </c>
      <c r="M1126" s="178">
        <f>G1126*(1+L1126/100)</f>
        <v>0</v>
      </c>
      <c r="N1126" s="178">
        <v>0</v>
      </c>
      <c r="O1126" s="178">
        <f>ROUND(E1126*N1126,2)</f>
        <v>0</v>
      </c>
      <c r="P1126" s="178">
        <v>0</v>
      </c>
      <c r="Q1126" s="178">
        <f>ROUND(E1126*P1126,2)</f>
        <v>0</v>
      </c>
      <c r="R1126" s="178"/>
      <c r="S1126" s="178" t="s">
        <v>3733</v>
      </c>
      <c r="T1126" s="179" t="s">
        <v>3733</v>
      </c>
      <c r="U1126" s="161">
        <v>0</v>
      </c>
      <c r="V1126" s="161">
        <f>ROUND(E1126*U1126,2)</f>
        <v>0</v>
      </c>
      <c r="W1126" s="161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 t="s">
        <v>2068</v>
      </c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outlineLevel="1" x14ac:dyDescent="0.2">
      <c r="A1127" s="159"/>
      <c r="B1127" s="160"/>
      <c r="C1127" s="190" t="s">
        <v>2208</v>
      </c>
      <c r="D1127" s="162"/>
      <c r="E1127" s="163">
        <v>11.590000000000002</v>
      </c>
      <c r="F1127" s="161"/>
      <c r="G1127" s="161"/>
      <c r="H1127" s="161"/>
      <c r="I1127" s="161"/>
      <c r="J1127" s="161"/>
      <c r="K1127" s="161"/>
      <c r="L1127" s="161"/>
      <c r="M1127" s="161"/>
      <c r="N1127" s="161"/>
      <c r="O1127" s="161"/>
      <c r="P1127" s="161"/>
      <c r="Q1127" s="161"/>
      <c r="R1127" s="161"/>
      <c r="S1127" s="161"/>
      <c r="T1127" s="161"/>
      <c r="U1127" s="161"/>
      <c r="V1127" s="161"/>
      <c r="W1127" s="161"/>
      <c r="X1127" s="152"/>
      <c r="Y1127" s="152"/>
      <c r="Z1127" s="152"/>
      <c r="AA1127" s="152"/>
      <c r="AB1127" s="152"/>
      <c r="AC1127" s="152"/>
      <c r="AD1127" s="152"/>
      <c r="AE1127" s="152"/>
      <c r="AF1127" s="152"/>
      <c r="AG1127" s="152" t="s">
        <v>2980</v>
      </c>
      <c r="AH1127" s="152">
        <v>0</v>
      </c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s="226" customFormat="1" outlineLevel="1" x14ac:dyDescent="0.2">
      <c r="A1128" s="228">
        <v>285</v>
      </c>
      <c r="B1128" s="229" t="s">
        <v>2214</v>
      </c>
      <c r="C1128" s="230" t="s">
        <v>413</v>
      </c>
      <c r="D1128" s="231" t="s">
        <v>2975</v>
      </c>
      <c r="E1128" s="232">
        <v>35.077800000000003</v>
      </c>
      <c r="F1128" s="177"/>
      <c r="G1128" s="233">
        <f>ROUND(E1128*F1128,2)</f>
        <v>0</v>
      </c>
      <c r="H1128" s="227"/>
      <c r="I1128" s="233">
        <f>ROUND(E1128*H1128,2)</f>
        <v>0</v>
      </c>
      <c r="J1128" s="227"/>
      <c r="K1128" s="233">
        <f>ROUND(E1128*J1128,2)</f>
        <v>0</v>
      </c>
      <c r="L1128" s="233">
        <v>15</v>
      </c>
      <c r="M1128" s="233">
        <f>G1128*(1+L1128/100)</f>
        <v>0</v>
      </c>
      <c r="N1128" s="233">
        <v>0</v>
      </c>
      <c r="O1128" s="233">
        <f>ROUND(E1128*N1128,2)</f>
        <v>0</v>
      </c>
      <c r="P1128" s="233">
        <v>0</v>
      </c>
      <c r="Q1128" s="233">
        <f>ROUND(E1128*P1128,2)</f>
        <v>0</v>
      </c>
      <c r="R1128" s="233"/>
      <c r="S1128" s="178" t="s">
        <v>3733</v>
      </c>
      <c r="T1128" s="179" t="s">
        <v>3733</v>
      </c>
      <c r="U1128" s="224">
        <v>0</v>
      </c>
      <c r="V1128" s="224">
        <f>ROUND(E1128*U1128,2)</f>
        <v>0</v>
      </c>
      <c r="W1128" s="224"/>
      <c r="X1128" s="225"/>
      <c r="Y1128" s="225"/>
      <c r="Z1128" s="225"/>
      <c r="AA1128" s="225"/>
      <c r="AB1128" s="225"/>
      <c r="AC1128" s="225"/>
      <c r="AD1128" s="225"/>
      <c r="AE1128" s="225"/>
      <c r="AF1128" s="225"/>
      <c r="AG1128" s="225" t="s">
        <v>3031</v>
      </c>
      <c r="AH1128" s="225"/>
      <c r="AI1128" s="225"/>
      <c r="AJ1128" s="225"/>
      <c r="AK1128" s="225"/>
      <c r="AL1128" s="225"/>
      <c r="AM1128" s="225"/>
      <c r="AN1128" s="225"/>
      <c r="AO1128" s="225"/>
      <c r="AP1128" s="225"/>
      <c r="AQ1128" s="225"/>
      <c r="AR1128" s="225"/>
      <c r="AS1128" s="225"/>
      <c r="AT1128" s="225"/>
      <c r="AU1128" s="225"/>
      <c r="AV1128" s="225"/>
      <c r="AW1128" s="225"/>
      <c r="AX1128" s="225"/>
      <c r="AY1128" s="225"/>
      <c r="AZ1128" s="225"/>
      <c r="BA1128" s="225"/>
      <c r="BB1128" s="225"/>
      <c r="BC1128" s="225"/>
      <c r="BD1128" s="225"/>
      <c r="BE1128" s="225"/>
      <c r="BF1128" s="225"/>
      <c r="BG1128" s="225"/>
      <c r="BH1128" s="225"/>
    </row>
    <row r="1129" spans="1:60" outlineLevel="1" x14ac:dyDescent="0.2">
      <c r="A1129" s="159"/>
      <c r="B1129" s="160"/>
      <c r="C1129" s="190" t="s">
        <v>2215</v>
      </c>
      <c r="D1129" s="162"/>
      <c r="E1129" s="163">
        <v>35.080000000000005</v>
      </c>
      <c r="F1129" s="161"/>
      <c r="G1129" s="161"/>
      <c r="H1129" s="161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52"/>
      <c r="Y1129" s="152"/>
      <c r="Z1129" s="152"/>
      <c r="AA1129" s="152"/>
      <c r="AB1129" s="152"/>
      <c r="AC1129" s="152"/>
      <c r="AD1129" s="152"/>
      <c r="AE1129" s="152"/>
      <c r="AF1129" s="152"/>
      <c r="AG1129" s="152" t="s">
        <v>2980</v>
      </c>
      <c r="AH1129" s="152">
        <v>0</v>
      </c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s="226" customFormat="1" outlineLevel="1" x14ac:dyDescent="0.2">
      <c r="A1130" s="228">
        <v>286</v>
      </c>
      <c r="B1130" s="229" t="s">
        <v>2216</v>
      </c>
      <c r="C1130" s="230" t="s">
        <v>414</v>
      </c>
      <c r="D1130" s="231" t="s">
        <v>2975</v>
      </c>
      <c r="E1130" s="232">
        <v>9.1086000000000009</v>
      </c>
      <c r="F1130" s="177"/>
      <c r="G1130" s="233">
        <f>ROUND(E1130*F1130,2)</f>
        <v>0</v>
      </c>
      <c r="H1130" s="227"/>
      <c r="I1130" s="233">
        <f>ROUND(E1130*H1130,2)</f>
        <v>0</v>
      </c>
      <c r="J1130" s="227"/>
      <c r="K1130" s="233">
        <f>ROUND(E1130*J1130,2)</f>
        <v>0</v>
      </c>
      <c r="L1130" s="233">
        <v>15</v>
      </c>
      <c r="M1130" s="233">
        <f>G1130*(1+L1130/100)</f>
        <v>0</v>
      </c>
      <c r="N1130" s="233">
        <v>0</v>
      </c>
      <c r="O1130" s="233">
        <f>ROUND(E1130*N1130,2)</f>
        <v>0</v>
      </c>
      <c r="P1130" s="233">
        <v>0</v>
      </c>
      <c r="Q1130" s="233">
        <f>ROUND(E1130*P1130,2)</f>
        <v>0</v>
      </c>
      <c r="R1130" s="233"/>
      <c r="S1130" s="178" t="s">
        <v>3733</v>
      </c>
      <c r="T1130" s="179" t="s">
        <v>3733</v>
      </c>
      <c r="U1130" s="224">
        <v>0</v>
      </c>
      <c r="V1130" s="224">
        <f>ROUND(E1130*U1130,2)</f>
        <v>0</v>
      </c>
      <c r="W1130" s="224"/>
      <c r="X1130" s="225"/>
      <c r="Y1130" s="225"/>
      <c r="Z1130" s="225"/>
      <c r="AA1130" s="225"/>
      <c r="AB1130" s="225"/>
      <c r="AC1130" s="225"/>
      <c r="AD1130" s="225"/>
      <c r="AE1130" s="225"/>
      <c r="AF1130" s="225"/>
      <c r="AG1130" s="225" t="s">
        <v>2068</v>
      </c>
      <c r="AH1130" s="225"/>
      <c r="AI1130" s="225"/>
      <c r="AJ1130" s="225"/>
      <c r="AK1130" s="225"/>
      <c r="AL1130" s="225"/>
      <c r="AM1130" s="225"/>
      <c r="AN1130" s="225"/>
      <c r="AO1130" s="225"/>
      <c r="AP1130" s="225"/>
      <c r="AQ1130" s="225"/>
      <c r="AR1130" s="225"/>
      <c r="AS1130" s="225"/>
      <c r="AT1130" s="225"/>
      <c r="AU1130" s="225"/>
      <c r="AV1130" s="225"/>
      <c r="AW1130" s="225"/>
      <c r="AX1130" s="225"/>
      <c r="AY1130" s="225"/>
      <c r="AZ1130" s="225"/>
      <c r="BA1130" s="225"/>
      <c r="BB1130" s="225"/>
      <c r="BC1130" s="225"/>
      <c r="BD1130" s="225"/>
      <c r="BE1130" s="225"/>
      <c r="BF1130" s="225"/>
      <c r="BG1130" s="225"/>
      <c r="BH1130" s="225"/>
    </row>
    <row r="1131" spans="1:60" outlineLevel="1" x14ac:dyDescent="0.2">
      <c r="A1131" s="159"/>
      <c r="B1131" s="160"/>
      <c r="C1131" s="190" t="s">
        <v>2217</v>
      </c>
      <c r="D1131" s="162"/>
      <c r="E1131" s="163">
        <v>9.1100000000000012</v>
      </c>
      <c r="F1131" s="161"/>
      <c r="G1131" s="161"/>
      <c r="H1131" s="161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52"/>
      <c r="Y1131" s="152"/>
      <c r="Z1131" s="152"/>
      <c r="AA1131" s="152"/>
      <c r="AB1131" s="152"/>
      <c r="AC1131" s="152"/>
      <c r="AD1131" s="152"/>
      <c r="AE1131" s="152"/>
      <c r="AF1131" s="152"/>
      <c r="AG1131" s="152" t="s">
        <v>2980</v>
      </c>
      <c r="AH1131" s="152">
        <v>0</v>
      </c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s="226" customFormat="1" outlineLevel="1" x14ac:dyDescent="0.2">
      <c r="A1132" s="228">
        <v>287</v>
      </c>
      <c r="B1132" s="229" t="s">
        <v>2218</v>
      </c>
      <c r="C1132" s="230" t="s">
        <v>415</v>
      </c>
      <c r="D1132" s="231" t="s">
        <v>2975</v>
      </c>
      <c r="E1132" s="232">
        <v>3.7434000000000003</v>
      </c>
      <c r="F1132" s="177"/>
      <c r="G1132" s="233">
        <f>ROUND(E1132*F1132,2)</f>
        <v>0</v>
      </c>
      <c r="H1132" s="227"/>
      <c r="I1132" s="233">
        <f>ROUND(E1132*H1132,2)</f>
        <v>0</v>
      </c>
      <c r="J1132" s="227"/>
      <c r="K1132" s="233">
        <f>ROUND(E1132*J1132,2)</f>
        <v>0</v>
      </c>
      <c r="L1132" s="233">
        <v>15</v>
      </c>
      <c r="M1132" s="233">
        <f>G1132*(1+L1132/100)</f>
        <v>0</v>
      </c>
      <c r="N1132" s="233">
        <v>0</v>
      </c>
      <c r="O1132" s="233">
        <f>ROUND(E1132*N1132,2)</f>
        <v>0</v>
      </c>
      <c r="P1132" s="233">
        <v>0</v>
      </c>
      <c r="Q1132" s="233">
        <f>ROUND(E1132*P1132,2)</f>
        <v>0</v>
      </c>
      <c r="R1132" s="233"/>
      <c r="S1132" s="178" t="s">
        <v>3733</v>
      </c>
      <c r="T1132" s="179" t="s">
        <v>3733</v>
      </c>
      <c r="U1132" s="224">
        <v>0</v>
      </c>
      <c r="V1132" s="224">
        <f>ROUND(E1132*U1132,2)</f>
        <v>0</v>
      </c>
      <c r="W1132" s="224"/>
      <c r="X1132" s="225"/>
      <c r="Y1132" s="225"/>
      <c r="Z1132" s="225"/>
      <c r="AA1132" s="225"/>
      <c r="AB1132" s="225"/>
      <c r="AC1132" s="225"/>
      <c r="AD1132" s="225"/>
      <c r="AE1132" s="225"/>
      <c r="AF1132" s="225"/>
      <c r="AG1132" s="225" t="s">
        <v>2068</v>
      </c>
      <c r="AH1132" s="225"/>
      <c r="AI1132" s="225"/>
      <c r="AJ1132" s="225"/>
      <c r="AK1132" s="225"/>
      <c r="AL1132" s="225"/>
      <c r="AM1132" s="225"/>
      <c r="AN1132" s="225"/>
      <c r="AO1132" s="225"/>
      <c r="AP1132" s="225"/>
      <c r="AQ1132" s="225"/>
      <c r="AR1132" s="225"/>
      <c r="AS1132" s="225"/>
      <c r="AT1132" s="225"/>
      <c r="AU1132" s="225"/>
      <c r="AV1132" s="225"/>
      <c r="AW1132" s="225"/>
      <c r="AX1132" s="225"/>
      <c r="AY1132" s="225"/>
      <c r="AZ1132" s="225"/>
      <c r="BA1132" s="225"/>
      <c r="BB1132" s="225"/>
      <c r="BC1132" s="225"/>
      <c r="BD1132" s="225"/>
      <c r="BE1132" s="225"/>
      <c r="BF1132" s="225"/>
      <c r="BG1132" s="225"/>
      <c r="BH1132" s="225"/>
    </row>
    <row r="1133" spans="1:60" outlineLevel="1" x14ac:dyDescent="0.2">
      <c r="A1133" s="159"/>
      <c r="B1133" s="160"/>
      <c r="C1133" s="190" t="s">
        <v>2219</v>
      </c>
      <c r="D1133" s="162"/>
      <c r="E1133" s="163">
        <v>3.74</v>
      </c>
      <c r="F1133" s="161"/>
      <c r="G1133" s="161"/>
      <c r="H1133" s="161"/>
      <c r="I1133" s="161"/>
      <c r="J1133" s="161"/>
      <c r="K1133" s="161"/>
      <c r="L1133" s="161"/>
      <c r="M1133" s="161"/>
      <c r="N1133" s="161"/>
      <c r="O1133" s="161"/>
      <c r="P1133" s="161"/>
      <c r="Q1133" s="161"/>
      <c r="R1133" s="161"/>
      <c r="S1133" s="161"/>
      <c r="T1133" s="161"/>
      <c r="U1133" s="161"/>
      <c r="V1133" s="161"/>
      <c r="W1133" s="161"/>
      <c r="X1133" s="152"/>
      <c r="Y1133" s="152"/>
      <c r="Z1133" s="152"/>
      <c r="AA1133" s="152"/>
      <c r="AB1133" s="152"/>
      <c r="AC1133" s="152"/>
      <c r="AD1133" s="152"/>
      <c r="AE1133" s="152"/>
      <c r="AF1133" s="152"/>
      <c r="AG1133" s="152" t="s">
        <v>2980</v>
      </c>
      <c r="AH1133" s="152">
        <v>0</v>
      </c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outlineLevel="1" x14ac:dyDescent="0.2">
      <c r="A1134" s="173">
        <v>288</v>
      </c>
      <c r="B1134" s="174" t="s">
        <v>2220</v>
      </c>
      <c r="C1134" s="189" t="s">
        <v>2221</v>
      </c>
      <c r="D1134" s="175" t="s">
        <v>2983</v>
      </c>
      <c r="E1134" s="176">
        <v>2.3012000000000001</v>
      </c>
      <c r="F1134" s="177"/>
      <c r="G1134" s="178">
        <f>ROUND(E1134*F1134,2)</f>
        <v>0</v>
      </c>
      <c r="H1134" s="177"/>
      <c r="I1134" s="178">
        <f>ROUND(E1134*H1134,2)</f>
        <v>0</v>
      </c>
      <c r="J1134" s="177"/>
      <c r="K1134" s="178">
        <f>ROUND(E1134*J1134,2)</f>
        <v>0</v>
      </c>
      <c r="L1134" s="178">
        <v>15</v>
      </c>
      <c r="M1134" s="178">
        <f>G1134*(1+L1134/100)</f>
        <v>0</v>
      </c>
      <c r="N1134" s="178">
        <v>0</v>
      </c>
      <c r="O1134" s="178">
        <f>ROUND(E1134*N1134,2)</f>
        <v>0</v>
      </c>
      <c r="P1134" s="178">
        <v>0</v>
      </c>
      <c r="Q1134" s="178">
        <f>ROUND(E1134*P1134,2)</f>
        <v>0</v>
      </c>
      <c r="R1134" s="178"/>
      <c r="S1134" s="178" t="s">
        <v>3733</v>
      </c>
      <c r="T1134" s="179" t="s">
        <v>3733</v>
      </c>
      <c r="U1134" s="161">
        <v>0</v>
      </c>
      <c r="V1134" s="161">
        <f>ROUND(E1134*U1134,2)</f>
        <v>0</v>
      </c>
      <c r="W1134" s="161"/>
      <c r="X1134" s="152"/>
      <c r="Y1134" s="152"/>
      <c r="Z1134" s="152"/>
      <c r="AA1134" s="152"/>
      <c r="AB1134" s="152"/>
      <c r="AC1134" s="152"/>
      <c r="AD1134" s="152"/>
      <c r="AE1134" s="152"/>
      <c r="AF1134" s="152"/>
      <c r="AG1134" s="152" t="s">
        <v>3031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outlineLevel="1" x14ac:dyDescent="0.2">
      <c r="A1135" s="159"/>
      <c r="B1135" s="160"/>
      <c r="C1135" s="190" t="s">
        <v>2222</v>
      </c>
      <c r="D1135" s="162"/>
      <c r="E1135" s="163">
        <v>2.3000000000000003</v>
      </c>
      <c r="F1135" s="161"/>
      <c r="G1135" s="161"/>
      <c r="H1135" s="161"/>
      <c r="I1135" s="161"/>
      <c r="J1135" s="161"/>
      <c r="K1135" s="161"/>
      <c r="L1135" s="161"/>
      <c r="M1135" s="161"/>
      <c r="N1135" s="161"/>
      <c r="O1135" s="161"/>
      <c r="P1135" s="161"/>
      <c r="Q1135" s="161"/>
      <c r="R1135" s="161"/>
      <c r="S1135" s="161"/>
      <c r="T1135" s="161"/>
      <c r="U1135" s="161"/>
      <c r="V1135" s="161"/>
      <c r="W1135" s="161"/>
      <c r="X1135" s="152"/>
      <c r="Y1135" s="152"/>
      <c r="Z1135" s="152"/>
      <c r="AA1135" s="152"/>
      <c r="AB1135" s="152"/>
      <c r="AC1135" s="152"/>
      <c r="AD1135" s="152"/>
      <c r="AE1135" s="152"/>
      <c r="AF1135" s="152"/>
      <c r="AG1135" s="152" t="s">
        <v>2980</v>
      </c>
      <c r="AH1135" s="152">
        <v>0</v>
      </c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outlineLevel="1" x14ac:dyDescent="0.2">
      <c r="A1136" s="173">
        <v>289</v>
      </c>
      <c r="B1136" s="174" t="s">
        <v>2223</v>
      </c>
      <c r="C1136" s="189" t="s">
        <v>2224</v>
      </c>
      <c r="D1136" s="175" t="s">
        <v>2983</v>
      </c>
      <c r="E1136" s="176">
        <v>25.005000000000003</v>
      </c>
      <c r="F1136" s="177"/>
      <c r="G1136" s="178">
        <f>ROUND(E1136*F1136,2)</f>
        <v>0</v>
      </c>
      <c r="H1136" s="177"/>
      <c r="I1136" s="178">
        <f>ROUND(E1136*H1136,2)</f>
        <v>0</v>
      </c>
      <c r="J1136" s="177"/>
      <c r="K1136" s="178">
        <f>ROUND(E1136*J1136,2)</f>
        <v>0</v>
      </c>
      <c r="L1136" s="178">
        <v>15</v>
      </c>
      <c r="M1136" s="178">
        <f>G1136*(1+L1136/100)</f>
        <v>0</v>
      </c>
      <c r="N1136" s="178">
        <v>0</v>
      </c>
      <c r="O1136" s="178">
        <f>ROUND(E1136*N1136,2)</f>
        <v>0</v>
      </c>
      <c r="P1136" s="178">
        <v>0</v>
      </c>
      <c r="Q1136" s="178">
        <f>ROUND(E1136*P1136,2)</f>
        <v>0</v>
      </c>
      <c r="R1136" s="178"/>
      <c r="S1136" s="178" t="s">
        <v>3733</v>
      </c>
      <c r="T1136" s="179" t="s">
        <v>3733</v>
      </c>
      <c r="U1136" s="161">
        <v>0</v>
      </c>
      <c r="V1136" s="161">
        <f>ROUND(E1136*U1136,2)</f>
        <v>0</v>
      </c>
      <c r="W1136" s="161"/>
      <c r="X1136" s="152"/>
      <c r="Y1136" s="152"/>
      <c r="Z1136" s="152"/>
      <c r="AA1136" s="152"/>
      <c r="AB1136" s="152"/>
      <c r="AC1136" s="152"/>
      <c r="AD1136" s="152"/>
      <c r="AE1136" s="152"/>
      <c r="AF1136" s="152"/>
      <c r="AG1136" s="152" t="s">
        <v>3031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outlineLevel="1" x14ac:dyDescent="0.2">
      <c r="A1137" s="159"/>
      <c r="B1137" s="160"/>
      <c r="C1137" s="190" t="s">
        <v>2225</v>
      </c>
      <c r="D1137" s="162"/>
      <c r="E1137" s="163">
        <v>17.510000000000002</v>
      </c>
      <c r="F1137" s="161"/>
      <c r="G1137" s="161"/>
      <c r="H1137" s="161"/>
      <c r="I1137" s="161"/>
      <c r="J1137" s="161"/>
      <c r="K1137" s="161"/>
      <c r="L1137" s="161"/>
      <c r="M1137" s="161"/>
      <c r="N1137" s="161"/>
      <c r="O1137" s="161"/>
      <c r="P1137" s="161"/>
      <c r="Q1137" s="161"/>
      <c r="R1137" s="161"/>
      <c r="S1137" s="161"/>
      <c r="T1137" s="161"/>
      <c r="U1137" s="161"/>
      <c r="V1137" s="161"/>
      <c r="W1137" s="161"/>
      <c r="X1137" s="152"/>
      <c r="Y1137" s="152"/>
      <c r="Z1137" s="152"/>
      <c r="AA1137" s="152"/>
      <c r="AB1137" s="152"/>
      <c r="AC1137" s="152"/>
      <c r="AD1137" s="152"/>
      <c r="AE1137" s="152"/>
      <c r="AF1137" s="152"/>
      <c r="AG1137" s="152" t="s">
        <v>2980</v>
      </c>
      <c r="AH1137" s="152">
        <v>0</v>
      </c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outlineLevel="1" x14ac:dyDescent="0.2">
      <c r="A1138" s="159"/>
      <c r="B1138" s="160"/>
      <c r="C1138" s="190" t="s">
        <v>2226</v>
      </c>
      <c r="D1138" s="162"/>
      <c r="E1138" s="163">
        <v>1.86</v>
      </c>
      <c r="F1138" s="161"/>
      <c r="G1138" s="161"/>
      <c r="H1138" s="161"/>
      <c r="I1138" s="161"/>
      <c r="J1138" s="161"/>
      <c r="K1138" s="161"/>
      <c r="L1138" s="161"/>
      <c r="M1138" s="161"/>
      <c r="N1138" s="161"/>
      <c r="O1138" s="161"/>
      <c r="P1138" s="161"/>
      <c r="Q1138" s="161"/>
      <c r="R1138" s="161"/>
      <c r="S1138" s="161"/>
      <c r="T1138" s="161"/>
      <c r="U1138" s="161"/>
      <c r="V1138" s="161"/>
      <c r="W1138" s="161"/>
      <c r="X1138" s="152"/>
      <c r="Y1138" s="152"/>
      <c r="Z1138" s="152"/>
      <c r="AA1138" s="152"/>
      <c r="AB1138" s="152"/>
      <c r="AC1138" s="152"/>
      <c r="AD1138" s="152"/>
      <c r="AE1138" s="152"/>
      <c r="AF1138" s="152"/>
      <c r="AG1138" s="152" t="s">
        <v>2980</v>
      </c>
      <c r="AH1138" s="152">
        <v>0</v>
      </c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outlineLevel="1" x14ac:dyDescent="0.2">
      <c r="A1139" s="159"/>
      <c r="B1139" s="160"/>
      <c r="C1139" s="190" t="s">
        <v>2227</v>
      </c>
      <c r="D1139" s="162"/>
      <c r="E1139" s="163">
        <v>0.08</v>
      </c>
      <c r="F1139" s="161"/>
      <c r="G1139" s="161"/>
      <c r="H1139" s="161"/>
      <c r="I1139" s="161"/>
      <c r="J1139" s="161"/>
      <c r="K1139" s="161"/>
      <c r="L1139" s="161"/>
      <c r="M1139" s="161"/>
      <c r="N1139" s="161"/>
      <c r="O1139" s="161"/>
      <c r="P1139" s="161"/>
      <c r="Q1139" s="161"/>
      <c r="R1139" s="161"/>
      <c r="S1139" s="161"/>
      <c r="T1139" s="161"/>
      <c r="U1139" s="161"/>
      <c r="V1139" s="161"/>
      <c r="W1139" s="161"/>
      <c r="X1139" s="152"/>
      <c r="Y1139" s="152"/>
      <c r="Z1139" s="152"/>
      <c r="AA1139" s="152"/>
      <c r="AB1139" s="152"/>
      <c r="AC1139" s="152"/>
      <c r="AD1139" s="152"/>
      <c r="AE1139" s="152"/>
      <c r="AF1139" s="152"/>
      <c r="AG1139" s="152" t="s">
        <v>2980</v>
      </c>
      <c r="AH1139" s="152">
        <v>0</v>
      </c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outlineLevel="1" x14ac:dyDescent="0.2">
      <c r="A1140" s="159"/>
      <c r="B1140" s="160"/>
      <c r="C1140" s="190" t="s">
        <v>2228</v>
      </c>
      <c r="D1140" s="162"/>
      <c r="E1140" s="163">
        <v>5.5500000000000007</v>
      </c>
      <c r="F1140" s="161"/>
      <c r="G1140" s="161"/>
      <c r="H1140" s="161"/>
      <c r="I1140" s="161"/>
      <c r="J1140" s="161"/>
      <c r="K1140" s="161"/>
      <c r="L1140" s="161"/>
      <c r="M1140" s="161"/>
      <c r="N1140" s="161"/>
      <c r="O1140" s="161"/>
      <c r="P1140" s="161"/>
      <c r="Q1140" s="161"/>
      <c r="R1140" s="161"/>
      <c r="S1140" s="161"/>
      <c r="T1140" s="161"/>
      <c r="U1140" s="161"/>
      <c r="V1140" s="161"/>
      <c r="W1140" s="161"/>
      <c r="X1140" s="152"/>
      <c r="Y1140" s="152"/>
      <c r="Z1140" s="152"/>
      <c r="AA1140" s="152"/>
      <c r="AB1140" s="152"/>
      <c r="AC1140" s="152"/>
      <c r="AD1140" s="152"/>
      <c r="AE1140" s="152"/>
      <c r="AF1140" s="152"/>
      <c r="AG1140" s="152" t="s">
        <v>2980</v>
      </c>
      <c r="AH1140" s="152">
        <v>0</v>
      </c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outlineLevel="1" x14ac:dyDescent="0.2">
      <c r="A1141" s="173">
        <v>290</v>
      </c>
      <c r="B1141" s="174" t="s">
        <v>2229</v>
      </c>
      <c r="C1141" s="189" t="s">
        <v>2230</v>
      </c>
      <c r="D1141" s="175" t="s">
        <v>2983</v>
      </c>
      <c r="E1141" s="176">
        <v>6.2541000000000002</v>
      </c>
      <c r="F1141" s="177"/>
      <c r="G1141" s="178">
        <f>ROUND(E1141*F1141,2)</f>
        <v>0</v>
      </c>
      <c r="H1141" s="177"/>
      <c r="I1141" s="178">
        <f>ROUND(E1141*H1141,2)</f>
        <v>0</v>
      </c>
      <c r="J1141" s="177"/>
      <c r="K1141" s="178">
        <f>ROUND(E1141*J1141,2)</f>
        <v>0</v>
      </c>
      <c r="L1141" s="178">
        <v>15</v>
      </c>
      <c r="M1141" s="178">
        <f>G1141*(1+L1141/100)</f>
        <v>0</v>
      </c>
      <c r="N1141" s="178">
        <v>0</v>
      </c>
      <c r="O1141" s="178">
        <f>ROUND(E1141*N1141,2)</f>
        <v>0</v>
      </c>
      <c r="P1141" s="178">
        <v>0</v>
      </c>
      <c r="Q1141" s="178">
        <f>ROUND(E1141*P1141,2)</f>
        <v>0</v>
      </c>
      <c r="R1141" s="178"/>
      <c r="S1141" s="178" t="s">
        <v>3733</v>
      </c>
      <c r="T1141" s="179" t="s">
        <v>3733</v>
      </c>
      <c r="U1141" s="161">
        <v>0</v>
      </c>
      <c r="V1141" s="161">
        <f>ROUND(E1141*U1141,2)</f>
        <v>0</v>
      </c>
      <c r="W1141" s="161"/>
      <c r="X1141" s="152"/>
      <c r="Y1141" s="152"/>
      <c r="Z1141" s="152"/>
      <c r="AA1141" s="152"/>
      <c r="AB1141" s="152"/>
      <c r="AC1141" s="152"/>
      <c r="AD1141" s="152"/>
      <c r="AE1141" s="152"/>
      <c r="AF1141" s="152"/>
      <c r="AG1141" s="152" t="s">
        <v>3031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outlineLevel="1" x14ac:dyDescent="0.2">
      <c r="A1142" s="159"/>
      <c r="B1142" s="160"/>
      <c r="C1142" s="190" t="s">
        <v>2231</v>
      </c>
      <c r="D1142" s="162"/>
      <c r="E1142" s="163">
        <v>0.24000000000000002</v>
      </c>
      <c r="F1142" s="161"/>
      <c r="G1142" s="161"/>
      <c r="H1142" s="161"/>
      <c r="I1142" s="161"/>
      <c r="J1142" s="161"/>
      <c r="K1142" s="161"/>
      <c r="L1142" s="161"/>
      <c r="M1142" s="161"/>
      <c r="N1142" s="161"/>
      <c r="O1142" s="161"/>
      <c r="P1142" s="161"/>
      <c r="Q1142" s="161"/>
      <c r="R1142" s="161"/>
      <c r="S1142" s="161"/>
      <c r="T1142" s="161"/>
      <c r="U1142" s="161"/>
      <c r="V1142" s="161"/>
      <c r="W1142" s="161"/>
      <c r="X1142" s="152"/>
      <c r="Y1142" s="152"/>
      <c r="Z1142" s="152"/>
      <c r="AA1142" s="152"/>
      <c r="AB1142" s="152"/>
      <c r="AC1142" s="152"/>
      <c r="AD1142" s="152"/>
      <c r="AE1142" s="152"/>
      <c r="AF1142" s="152"/>
      <c r="AG1142" s="152" t="s">
        <v>2980</v>
      </c>
      <c r="AH1142" s="152">
        <v>0</v>
      </c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outlineLevel="1" x14ac:dyDescent="0.2">
      <c r="A1143" s="159"/>
      <c r="B1143" s="160"/>
      <c r="C1143" s="190" t="s">
        <v>2232</v>
      </c>
      <c r="D1143" s="162"/>
      <c r="E1143" s="163">
        <v>2.5300000000000002</v>
      </c>
      <c r="F1143" s="161"/>
      <c r="G1143" s="161"/>
      <c r="H1143" s="161"/>
      <c r="I1143" s="161"/>
      <c r="J1143" s="161"/>
      <c r="K1143" s="161"/>
      <c r="L1143" s="161"/>
      <c r="M1143" s="161"/>
      <c r="N1143" s="161"/>
      <c r="O1143" s="161"/>
      <c r="P1143" s="161"/>
      <c r="Q1143" s="161"/>
      <c r="R1143" s="161"/>
      <c r="S1143" s="161"/>
      <c r="T1143" s="161"/>
      <c r="U1143" s="161"/>
      <c r="V1143" s="161"/>
      <c r="W1143" s="161"/>
      <c r="X1143" s="152"/>
      <c r="Y1143" s="152"/>
      <c r="Z1143" s="152"/>
      <c r="AA1143" s="152"/>
      <c r="AB1143" s="152"/>
      <c r="AC1143" s="152"/>
      <c r="AD1143" s="152"/>
      <c r="AE1143" s="152"/>
      <c r="AF1143" s="152"/>
      <c r="AG1143" s="152" t="s">
        <v>2980</v>
      </c>
      <c r="AH1143" s="152">
        <v>0</v>
      </c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outlineLevel="1" x14ac:dyDescent="0.2">
      <c r="A1144" s="159"/>
      <c r="B1144" s="160"/>
      <c r="C1144" s="190" t="s">
        <v>2233</v>
      </c>
      <c r="D1144" s="162"/>
      <c r="E1144" s="163">
        <v>3.4800000000000004</v>
      </c>
      <c r="F1144" s="161"/>
      <c r="G1144" s="161"/>
      <c r="H1144" s="161"/>
      <c r="I1144" s="161"/>
      <c r="J1144" s="161"/>
      <c r="K1144" s="161"/>
      <c r="L1144" s="161"/>
      <c r="M1144" s="161"/>
      <c r="N1144" s="161"/>
      <c r="O1144" s="161"/>
      <c r="P1144" s="161"/>
      <c r="Q1144" s="161"/>
      <c r="R1144" s="161"/>
      <c r="S1144" s="161"/>
      <c r="T1144" s="161"/>
      <c r="U1144" s="161"/>
      <c r="V1144" s="161"/>
      <c r="W1144" s="161"/>
      <c r="X1144" s="152"/>
      <c r="Y1144" s="152"/>
      <c r="Z1144" s="152"/>
      <c r="AA1144" s="152"/>
      <c r="AB1144" s="152"/>
      <c r="AC1144" s="152"/>
      <c r="AD1144" s="152"/>
      <c r="AE1144" s="152"/>
      <c r="AF1144" s="152"/>
      <c r="AG1144" s="152" t="s">
        <v>2980</v>
      </c>
      <c r="AH1144" s="152">
        <v>0</v>
      </c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s="226" customFormat="1" outlineLevel="1" x14ac:dyDescent="0.2">
      <c r="A1145" s="228">
        <v>291</v>
      </c>
      <c r="B1145" s="229" t="s">
        <v>2234</v>
      </c>
      <c r="C1145" s="230" t="s">
        <v>416</v>
      </c>
      <c r="D1145" s="231" t="s">
        <v>2983</v>
      </c>
      <c r="E1145" s="232">
        <v>5.0834000000000001</v>
      </c>
      <c r="F1145" s="177"/>
      <c r="G1145" s="233">
        <f>ROUND(E1145*F1145,2)</f>
        <v>0</v>
      </c>
      <c r="H1145" s="227"/>
      <c r="I1145" s="233">
        <f>ROUND(E1145*H1145,2)</f>
        <v>0</v>
      </c>
      <c r="J1145" s="227"/>
      <c r="K1145" s="233">
        <f>ROUND(E1145*J1145,2)</f>
        <v>0</v>
      </c>
      <c r="L1145" s="233">
        <v>15</v>
      </c>
      <c r="M1145" s="233">
        <f>G1145*(1+L1145/100)</f>
        <v>0</v>
      </c>
      <c r="N1145" s="233">
        <v>0</v>
      </c>
      <c r="O1145" s="233">
        <f>ROUND(E1145*N1145,2)</f>
        <v>0</v>
      </c>
      <c r="P1145" s="233">
        <v>0</v>
      </c>
      <c r="Q1145" s="233">
        <f>ROUND(E1145*P1145,2)</f>
        <v>0</v>
      </c>
      <c r="R1145" s="233"/>
      <c r="S1145" s="178" t="s">
        <v>3733</v>
      </c>
      <c r="T1145" s="179" t="s">
        <v>3733</v>
      </c>
      <c r="U1145" s="224">
        <v>0</v>
      </c>
      <c r="V1145" s="224">
        <f>ROUND(E1145*U1145,2)</f>
        <v>0</v>
      </c>
      <c r="W1145" s="224"/>
      <c r="X1145" s="225"/>
      <c r="Y1145" s="225"/>
      <c r="Z1145" s="225"/>
      <c r="AA1145" s="225"/>
      <c r="AB1145" s="225"/>
      <c r="AC1145" s="225"/>
      <c r="AD1145" s="225"/>
      <c r="AE1145" s="225"/>
      <c r="AF1145" s="225"/>
      <c r="AG1145" s="225" t="s">
        <v>3031</v>
      </c>
      <c r="AH1145" s="225"/>
      <c r="AI1145" s="225"/>
      <c r="AJ1145" s="225"/>
      <c r="AK1145" s="225"/>
      <c r="AL1145" s="225"/>
      <c r="AM1145" s="225"/>
      <c r="AN1145" s="225"/>
      <c r="AO1145" s="225"/>
      <c r="AP1145" s="225"/>
      <c r="AQ1145" s="225"/>
      <c r="AR1145" s="225"/>
      <c r="AS1145" s="225"/>
      <c r="AT1145" s="225"/>
      <c r="AU1145" s="225"/>
      <c r="AV1145" s="225"/>
      <c r="AW1145" s="225"/>
      <c r="AX1145" s="225"/>
      <c r="AY1145" s="225"/>
      <c r="AZ1145" s="225"/>
      <c r="BA1145" s="225"/>
      <c r="BB1145" s="225"/>
      <c r="BC1145" s="225"/>
      <c r="BD1145" s="225"/>
      <c r="BE1145" s="225"/>
      <c r="BF1145" s="225"/>
      <c r="BG1145" s="225"/>
      <c r="BH1145" s="225"/>
    </row>
    <row r="1146" spans="1:60" outlineLevel="1" x14ac:dyDescent="0.2">
      <c r="A1146" s="159"/>
      <c r="B1146" s="160"/>
      <c r="C1146" s="190" t="s">
        <v>2235</v>
      </c>
      <c r="D1146" s="162"/>
      <c r="E1146" s="163">
        <v>5.08</v>
      </c>
      <c r="F1146" s="161"/>
      <c r="G1146" s="161"/>
      <c r="H1146" s="161"/>
      <c r="I1146" s="161"/>
      <c r="J1146" s="161"/>
      <c r="K1146" s="161"/>
      <c r="L1146" s="161"/>
      <c r="M1146" s="161"/>
      <c r="N1146" s="161"/>
      <c r="O1146" s="161"/>
      <c r="P1146" s="161"/>
      <c r="Q1146" s="161"/>
      <c r="R1146" s="161"/>
      <c r="S1146" s="161"/>
      <c r="T1146" s="161"/>
      <c r="U1146" s="161"/>
      <c r="V1146" s="161"/>
      <c r="W1146" s="161"/>
      <c r="X1146" s="152"/>
      <c r="Y1146" s="152"/>
      <c r="Z1146" s="152"/>
      <c r="AA1146" s="152"/>
      <c r="AB1146" s="152"/>
      <c r="AC1146" s="152"/>
      <c r="AD1146" s="152"/>
      <c r="AE1146" s="152"/>
      <c r="AF1146" s="152"/>
      <c r="AG1146" s="152" t="s">
        <v>2980</v>
      </c>
      <c r="AH1146" s="152">
        <v>0</v>
      </c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outlineLevel="1" x14ac:dyDescent="0.2">
      <c r="A1147" s="173">
        <v>292</v>
      </c>
      <c r="B1147" s="174" t="s">
        <v>2236</v>
      </c>
      <c r="C1147" s="189" t="s">
        <v>2237</v>
      </c>
      <c r="D1147" s="175" t="s">
        <v>2975</v>
      </c>
      <c r="E1147" s="176">
        <v>63.542400000000001</v>
      </c>
      <c r="F1147" s="177"/>
      <c r="G1147" s="178">
        <f>ROUND(E1147*F1147,2)</f>
        <v>0</v>
      </c>
      <c r="H1147" s="177"/>
      <c r="I1147" s="178">
        <f>ROUND(E1147*H1147,2)</f>
        <v>0</v>
      </c>
      <c r="J1147" s="177"/>
      <c r="K1147" s="178">
        <f>ROUND(E1147*J1147,2)</f>
        <v>0</v>
      </c>
      <c r="L1147" s="178">
        <v>15</v>
      </c>
      <c r="M1147" s="178">
        <f>G1147*(1+L1147/100)</f>
        <v>0</v>
      </c>
      <c r="N1147" s="178">
        <v>0</v>
      </c>
      <c r="O1147" s="178">
        <f>ROUND(E1147*N1147,2)</f>
        <v>0</v>
      </c>
      <c r="P1147" s="178">
        <v>0</v>
      </c>
      <c r="Q1147" s="178">
        <f>ROUND(E1147*P1147,2)</f>
        <v>0</v>
      </c>
      <c r="R1147" s="178"/>
      <c r="S1147" s="178" t="s">
        <v>3733</v>
      </c>
      <c r="T1147" s="179" t="s">
        <v>3733</v>
      </c>
      <c r="U1147" s="161">
        <v>0</v>
      </c>
      <c r="V1147" s="161">
        <f>ROUND(E1147*U1147,2)</f>
        <v>0</v>
      </c>
      <c r="W1147" s="161"/>
      <c r="X1147" s="152"/>
      <c r="Y1147" s="152"/>
      <c r="Z1147" s="152"/>
      <c r="AA1147" s="152"/>
      <c r="AB1147" s="152"/>
      <c r="AC1147" s="152"/>
      <c r="AD1147" s="152"/>
      <c r="AE1147" s="152"/>
      <c r="AF1147" s="152"/>
      <c r="AG1147" s="152" t="s">
        <v>3031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outlineLevel="1" x14ac:dyDescent="0.2">
      <c r="A1148" s="159"/>
      <c r="B1148" s="160"/>
      <c r="C1148" s="190" t="s">
        <v>2238</v>
      </c>
      <c r="D1148" s="162"/>
      <c r="E1148" s="163">
        <v>63.540000000000006</v>
      </c>
      <c r="F1148" s="161"/>
      <c r="G1148" s="161"/>
      <c r="H1148" s="161"/>
      <c r="I1148" s="161"/>
      <c r="J1148" s="161"/>
      <c r="K1148" s="161"/>
      <c r="L1148" s="161"/>
      <c r="M1148" s="161"/>
      <c r="N1148" s="161"/>
      <c r="O1148" s="161"/>
      <c r="P1148" s="161"/>
      <c r="Q1148" s="161"/>
      <c r="R1148" s="161"/>
      <c r="S1148" s="161"/>
      <c r="T1148" s="161"/>
      <c r="U1148" s="161"/>
      <c r="V1148" s="161"/>
      <c r="W1148" s="161"/>
      <c r="X1148" s="152"/>
      <c r="Y1148" s="152"/>
      <c r="Z1148" s="152"/>
      <c r="AA1148" s="152"/>
      <c r="AB1148" s="152"/>
      <c r="AC1148" s="152"/>
      <c r="AD1148" s="152"/>
      <c r="AE1148" s="152"/>
      <c r="AF1148" s="152"/>
      <c r="AG1148" s="152" t="s">
        <v>2980</v>
      </c>
      <c r="AH1148" s="152">
        <v>0</v>
      </c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 x14ac:dyDescent="0.2">
      <c r="A1149" s="173">
        <v>293</v>
      </c>
      <c r="B1149" s="174" t="s">
        <v>2239</v>
      </c>
      <c r="C1149" s="189" t="s">
        <v>2240</v>
      </c>
      <c r="D1149" s="175" t="s">
        <v>2975</v>
      </c>
      <c r="E1149" s="176">
        <v>52.766600000000004</v>
      </c>
      <c r="F1149" s="177"/>
      <c r="G1149" s="178">
        <f>ROUND(E1149*F1149,2)</f>
        <v>0</v>
      </c>
      <c r="H1149" s="177"/>
      <c r="I1149" s="178">
        <f>ROUND(E1149*H1149,2)</f>
        <v>0</v>
      </c>
      <c r="J1149" s="177"/>
      <c r="K1149" s="178">
        <f>ROUND(E1149*J1149,2)</f>
        <v>0</v>
      </c>
      <c r="L1149" s="178">
        <v>15</v>
      </c>
      <c r="M1149" s="178">
        <f>G1149*(1+L1149/100)</f>
        <v>0</v>
      </c>
      <c r="N1149" s="178">
        <v>0</v>
      </c>
      <c r="O1149" s="178">
        <f>ROUND(E1149*N1149,2)</f>
        <v>0</v>
      </c>
      <c r="P1149" s="178">
        <v>0</v>
      </c>
      <c r="Q1149" s="178">
        <f>ROUND(E1149*P1149,2)</f>
        <v>0</v>
      </c>
      <c r="R1149" s="178"/>
      <c r="S1149" s="178" t="s">
        <v>3733</v>
      </c>
      <c r="T1149" s="179" t="s">
        <v>3733</v>
      </c>
      <c r="U1149" s="161">
        <v>0</v>
      </c>
      <c r="V1149" s="161">
        <f>ROUND(E1149*U1149,2)</f>
        <v>0</v>
      </c>
      <c r="W1149" s="161"/>
      <c r="X1149" s="152"/>
      <c r="Y1149" s="152"/>
      <c r="Z1149" s="152"/>
      <c r="AA1149" s="152"/>
      <c r="AB1149" s="152"/>
      <c r="AC1149" s="152"/>
      <c r="AD1149" s="152"/>
      <c r="AE1149" s="152"/>
      <c r="AF1149" s="152"/>
      <c r="AG1149" s="152" t="s">
        <v>3031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 x14ac:dyDescent="0.2">
      <c r="A1150" s="159"/>
      <c r="B1150" s="160"/>
      <c r="C1150" s="190" t="s">
        <v>2241</v>
      </c>
      <c r="D1150" s="162"/>
      <c r="E1150" s="163">
        <v>29.12</v>
      </c>
      <c r="F1150" s="161"/>
      <c r="G1150" s="161"/>
      <c r="H1150" s="161"/>
      <c r="I1150" s="161"/>
      <c r="J1150" s="161"/>
      <c r="K1150" s="161"/>
      <c r="L1150" s="161"/>
      <c r="M1150" s="161"/>
      <c r="N1150" s="161"/>
      <c r="O1150" s="161"/>
      <c r="P1150" s="161"/>
      <c r="Q1150" s="161"/>
      <c r="R1150" s="161"/>
      <c r="S1150" s="161"/>
      <c r="T1150" s="161"/>
      <c r="U1150" s="161"/>
      <c r="V1150" s="161"/>
      <c r="W1150" s="161"/>
      <c r="X1150" s="152"/>
      <c r="Y1150" s="152"/>
      <c r="Z1150" s="152"/>
      <c r="AA1150" s="152"/>
      <c r="AB1150" s="152"/>
      <c r="AC1150" s="152"/>
      <c r="AD1150" s="152"/>
      <c r="AE1150" s="152"/>
      <c r="AF1150" s="152"/>
      <c r="AG1150" s="152" t="s">
        <v>2980</v>
      </c>
      <c r="AH1150" s="152">
        <v>0</v>
      </c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1" x14ac:dyDescent="0.2">
      <c r="A1151" s="159"/>
      <c r="B1151" s="160"/>
      <c r="C1151" s="190" t="s">
        <v>2242</v>
      </c>
      <c r="D1151" s="162"/>
      <c r="E1151" s="163">
        <v>23.650000000000002</v>
      </c>
      <c r="F1151" s="161"/>
      <c r="G1151" s="161"/>
      <c r="H1151" s="161"/>
      <c r="I1151" s="161"/>
      <c r="J1151" s="161"/>
      <c r="K1151" s="161"/>
      <c r="L1151" s="161"/>
      <c r="M1151" s="161"/>
      <c r="N1151" s="161"/>
      <c r="O1151" s="161"/>
      <c r="P1151" s="161"/>
      <c r="Q1151" s="161"/>
      <c r="R1151" s="161"/>
      <c r="S1151" s="161"/>
      <c r="T1151" s="161"/>
      <c r="U1151" s="161"/>
      <c r="V1151" s="161"/>
      <c r="W1151" s="161"/>
      <c r="X1151" s="152"/>
      <c r="Y1151" s="152"/>
      <c r="Z1151" s="152"/>
      <c r="AA1151" s="152"/>
      <c r="AB1151" s="152"/>
      <c r="AC1151" s="152"/>
      <c r="AD1151" s="152"/>
      <c r="AE1151" s="152"/>
      <c r="AF1151" s="152"/>
      <c r="AG1151" s="152" t="s">
        <v>2980</v>
      </c>
      <c r="AH1151" s="152">
        <v>0</v>
      </c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s="226" customFormat="1" outlineLevel="1" x14ac:dyDescent="0.2">
      <c r="A1152" s="228">
        <v>294</v>
      </c>
      <c r="B1152" s="229" t="s">
        <v>2243</v>
      </c>
      <c r="C1152" s="230" t="s">
        <v>417</v>
      </c>
      <c r="D1152" s="231" t="s">
        <v>2975</v>
      </c>
      <c r="E1152" s="232">
        <v>286.12020000000001</v>
      </c>
      <c r="F1152" s="177"/>
      <c r="G1152" s="233">
        <f>ROUND(E1152*F1152,2)</f>
        <v>0</v>
      </c>
      <c r="H1152" s="227"/>
      <c r="I1152" s="233">
        <f>ROUND(E1152*H1152,2)</f>
        <v>0</v>
      </c>
      <c r="J1152" s="227"/>
      <c r="K1152" s="233">
        <f>ROUND(E1152*J1152,2)</f>
        <v>0</v>
      </c>
      <c r="L1152" s="233">
        <v>15</v>
      </c>
      <c r="M1152" s="233">
        <f>G1152*(1+L1152/100)</f>
        <v>0</v>
      </c>
      <c r="N1152" s="233">
        <v>0</v>
      </c>
      <c r="O1152" s="233">
        <f>ROUND(E1152*N1152,2)</f>
        <v>0</v>
      </c>
      <c r="P1152" s="233">
        <v>0</v>
      </c>
      <c r="Q1152" s="233">
        <f>ROUND(E1152*P1152,2)</f>
        <v>0</v>
      </c>
      <c r="R1152" s="233"/>
      <c r="S1152" s="178" t="s">
        <v>3733</v>
      </c>
      <c r="T1152" s="179" t="s">
        <v>3733</v>
      </c>
      <c r="U1152" s="224">
        <v>0</v>
      </c>
      <c r="V1152" s="224">
        <f>ROUND(E1152*U1152,2)</f>
        <v>0</v>
      </c>
      <c r="W1152" s="224"/>
      <c r="X1152" s="225"/>
      <c r="Y1152" s="225"/>
      <c r="Z1152" s="225"/>
      <c r="AA1152" s="225"/>
      <c r="AB1152" s="225"/>
      <c r="AC1152" s="225"/>
      <c r="AD1152" s="225"/>
      <c r="AE1152" s="225"/>
      <c r="AF1152" s="225"/>
      <c r="AG1152" s="225" t="s">
        <v>3031</v>
      </c>
      <c r="AH1152" s="225"/>
      <c r="AI1152" s="225"/>
      <c r="AJ1152" s="225"/>
      <c r="AK1152" s="225"/>
      <c r="AL1152" s="225"/>
      <c r="AM1152" s="225"/>
      <c r="AN1152" s="225"/>
      <c r="AO1152" s="225"/>
      <c r="AP1152" s="225"/>
      <c r="AQ1152" s="225"/>
      <c r="AR1152" s="225"/>
      <c r="AS1152" s="225"/>
      <c r="AT1152" s="225"/>
      <c r="AU1152" s="225"/>
      <c r="AV1152" s="225"/>
      <c r="AW1152" s="225"/>
      <c r="AX1152" s="225"/>
      <c r="AY1152" s="225"/>
      <c r="AZ1152" s="225"/>
      <c r="BA1152" s="225"/>
      <c r="BB1152" s="225"/>
      <c r="BC1152" s="225"/>
      <c r="BD1152" s="225"/>
      <c r="BE1152" s="225"/>
      <c r="BF1152" s="225"/>
      <c r="BG1152" s="225"/>
      <c r="BH1152" s="225"/>
    </row>
    <row r="1153" spans="1:60" s="226" customFormat="1" outlineLevel="1" x14ac:dyDescent="0.2">
      <c r="A1153" s="235"/>
      <c r="B1153" s="236"/>
      <c r="C1153" s="237" t="s">
        <v>2244</v>
      </c>
      <c r="D1153" s="238"/>
      <c r="E1153" s="239">
        <v>286.12</v>
      </c>
      <c r="F1153" s="224"/>
      <c r="G1153" s="224"/>
      <c r="H1153" s="224"/>
      <c r="I1153" s="224"/>
      <c r="J1153" s="224"/>
      <c r="K1153" s="224"/>
      <c r="L1153" s="224"/>
      <c r="M1153" s="224"/>
      <c r="N1153" s="224"/>
      <c r="O1153" s="224"/>
      <c r="P1153" s="224"/>
      <c r="Q1153" s="224"/>
      <c r="R1153" s="224"/>
      <c r="S1153" s="224"/>
      <c r="T1153" s="224"/>
      <c r="U1153" s="224"/>
      <c r="V1153" s="224"/>
      <c r="W1153" s="224"/>
      <c r="X1153" s="225"/>
      <c r="Y1153" s="225"/>
      <c r="Z1153" s="225"/>
      <c r="AA1153" s="225"/>
      <c r="AB1153" s="225"/>
      <c r="AC1153" s="225"/>
      <c r="AD1153" s="225"/>
      <c r="AE1153" s="225"/>
      <c r="AF1153" s="225"/>
      <c r="AG1153" s="225" t="s">
        <v>2980</v>
      </c>
      <c r="AH1153" s="225">
        <v>0</v>
      </c>
      <c r="AI1153" s="225"/>
      <c r="AJ1153" s="225"/>
      <c r="AK1153" s="225"/>
      <c r="AL1153" s="225"/>
      <c r="AM1153" s="225"/>
      <c r="AN1153" s="225"/>
      <c r="AO1153" s="225"/>
      <c r="AP1153" s="225"/>
      <c r="AQ1153" s="225"/>
      <c r="AR1153" s="225"/>
      <c r="AS1153" s="225"/>
      <c r="AT1153" s="225"/>
      <c r="AU1153" s="225"/>
      <c r="AV1153" s="225"/>
      <c r="AW1153" s="225"/>
      <c r="AX1153" s="225"/>
      <c r="AY1153" s="225"/>
      <c r="AZ1153" s="225"/>
      <c r="BA1153" s="225"/>
      <c r="BB1153" s="225"/>
      <c r="BC1153" s="225"/>
      <c r="BD1153" s="225"/>
      <c r="BE1153" s="225"/>
      <c r="BF1153" s="225"/>
      <c r="BG1153" s="225"/>
      <c r="BH1153" s="225"/>
    </row>
    <row r="1154" spans="1:60" s="226" customFormat="1" outlineLevel="1" x14ac:dyDescent="0.2">
      <c r="A1154" s="228">
        <v>295</v>
      </c>
      <c r="B1154" s="229" t="s">
        <v>2245</v>
      </c>
      <c r="C1154" s="230" t="s">
        <v>418</v>
      </c>
      <c r="D1154" s="231" t="s">
        <v>2975</v>
      </c>
      <c r="E1154" s="232">
        <v>40.453200000000002</v>
      </c>
      <c r="F1154" s="177"/>
      <c r="G1154" s="233">
        <f>ROUND(E1154*F1154,2)</f>
        <v>0</v>
      </c>
      <c r="H1154" s="227"/>
      <c r="I1154" s="233">
        <f>ROUND(E1154*H1154,2)</f>
        <v>0</v>
      </c>
      <c r="J1154" s="227"/>
      <c r="K1154" s="233">
        <f>ROUND(E1154*J1154,2)</f>
        <v>0</v>
      </c>
      <c r="L1154" s="233">
        <v>15</v>
      </c>
      <c r="M1154" s="233">
        <f>G1154*(1+L1154/100)</f>
        <v>0</v>
      </c>
      <c r="N1154" s="233">
        <v>0</v>
      </c>
      <c r="O1154" s="233">
        <f>ROUND(E1154*N1154,2)</f>
        <v>0</v>
      </c>
      <c r="P1154" s="233">
        <v>0</v>
      </c>
      <c r="Q1154" s="233">
        <f>ROUND(E1154*P1154,2)</f>
        <v>0</v>
      </c>
      <c r="R1154" s="233"/>
      <c r="S1154" s="178" t="s">
        <v>3733</v>
      </c>
      <c r="T1154" s="179" t="s">
        <v>3733</v>
      </c>
      <c r="U1154" s="224">
        <v>0</v>
      </c>
      <c r="V1154" s="224">
        <f>ROUND(E1154*U1154,2)</f>
        <v>0</v>
      </c>
      <c r="W1154" s="224"/>
      <c r="X1154" s="225"/>
      <c r="Y1154" s="225"/>
      <c r="Z1154" s="225"/>
      <c r="AA1154" s="225"/>
      <c r="AB1154" s="225"/>
      <c r="AC1154" s="225"/>
      <c r="AD1154" s="225"/>
      <c r="AE1154" s="225"/>
      <c r="AF1154" s="225"/>
      <c r="AG1154" s="225" t="s">
        <v>3031</v>
      </c>
      <c r="AH1154" s="225"/>
      <c r="AI1154" s="225"/>
      <c r="AJ1154" s="225"/>
      <c r="AK1154" s="225"/>
      <c r="AL1154" s="225"/>
      <c r="AM1154" s="225"/>
      <c r="AN1154" s="225"/>
      <c r="AO1154" s="225"/>
      <c r="AP1154" s="225"/>
      <c r="AQ1154" s="225"/>
      <c r="AR1154" s="225"/>
      <c r="AS1154" s="225"/>
      <c r="AT1154" s="225"/>
      <c r="AU1154" s="225"/>
      <c r="AV1154" s="225"/>
      <c r="AW1154" s="225"/>
      <c r="AX1154" s="225"/>
      <c r="AY1154" s="225"/>
      <c r="AZ1154" s="225"/>
      <c r="BA1154" s="225"/>
      <c r="BB1154" s="225"/>
      <c r="BC1154" s="225"/>
      <c r="BD1154" s="225"/>
      <c r="BE1154" s="225"/>
      <c r="BF1154" s="225"/>
      <c r="BG1154" s="225"/>
      <c r="BH1154" s="225"/>
    </row>
    <row r="1155" spans="1:60" s="226" customFormat="1" outlineLevel="1" x14ac:dyDescent="0.2">
      <c r="A1155" s="235"/>
      <c r="B1155" s="236"/>
      <c r="C1155" s="237" t="s">
        <v>2246</v>
      </c>
      <c r="D1155" s="238"/>
      <c r="E1155" s="239">
        <v>40.450000000000003</v>
      </c>
      <c r="F1155" s="224"/>
      <c r="G1155" s="224"/>
      <c r="H1155" s="224"/>
      <c r="I1155" s="224"/>
      <c r="J1155" s="224"/>
      <c r="K1155" s="224"/>
      <c r="L1155" s="224"/>
      <c r="M1155" s="224"/>
      <c r="N1155" s="224"/>
      <c r="O1155" s="224"/>
      <c r="P1155" s="224"/>
      <c r="Q1155" s="224"/>
      <c r="R1155" s="224"/>
      <c r="S1155" s="224"/>
      <c r="T1155" s="224"/>
      <c r="U1155" s="224"/>
      <c r="V1155" s="224"/>
      <c r="W1155" s="224"/>
      <c r="X1155" s="225"/>
      <c r="Y1155" s="225"/>
      <c r="Z1155" s="225"/>
      <c r="AA1155" s="225"/>
      <c r="AB1155" s="225"/>
      <c r="AC1155" s="225"/>
      <c r="AD1155" s="225"/>
      <c r="AE1155" s="225"/>
      <c r="AF1155" s="225"/>
      <c r="AG1155" s="225" t="s">
        <v>2980</v>
      </c>
      <c r="AH1155" s="225">
        <v>0</v>
      </c>
      <c r="AI1155" s="225"/>
      <c r="AJ1155" s="225"/>
      <c r="AK1155" s="225"/>
      <c r="AL1155" s="225"/>
      <c r="AM1155" s="225"/>
      <c r="AN1155" s="225"/>
      <c r="AO1155" s="225"/>
      <c r="AP1155" s="225"/>
      <c r="AQ1155" s="225"/>
      <c r="AR1155" s="225"/>
      <c r="AS1155" s="225"/>
      <c r="AT1155" s="225"/>
      <c r="AU1155" s="225"/>
      <c r="AV1155" s="225"/>
      <c r="AW1155" s="225"/>
      <c r="AX1155" s="225"/>
      <c r="AY1155" s="225"/>
      <c r="AZ1155" s="225"/>
      <c r="BA1155" s="225"/>
      <c r="BB1155" s="225"/>
      <c r="BC1155" s="225"/>
      <c r="BD1155" s="225"/>
      <c r="BE1155" s="225"/>
      <c r="BF1155" s="225"/>
      <c r="BG1155" s="225"/>
      <c r="BH1155" s="225"/>
    </row>
    <row r="1156" spans="1:60" s="226" customFormat="1" outlineLevel="1" x14ac:dyDescent="0.2">
      <c r="A1156" s="228">
        <v>296</v>
      </c>
      <c r="B1156" s="229" t="s">
        <v>2247</v>
      </c>
      <c r="C1156" s="230" t="s">
        <v>419</v>
      </c>
      <c r="D1156" s="231" t="s">
        <v>2975</v>
      </c>
      <c r="E1156" s="232">
        <v>76.7346</v>
      </c>
      <c r="F1156" s="177"/>
      <c r="G1156" s="233">
        <f>ROUND(E1156*F1156,2)</f>
        <v>0</v>
      </c>
      <c r="H1156" s="227"/>
      <c r="I1156" s="233">
        <f>ROUND(E1156*H1156,2)</f>
        <v>0</v>
      </c>
      <c r="J1156" s="227"/>
      <c r="K1156" s="233">
        <f>ROUND(E1156*J1156,2)</f>
        <v>0</v>
      </c>
      <c r="L1156" s="233">
        <v>15</v>
      </c>
      <c r="M1156" s="233">
        <f>G1156*(1+L1156/100)</f>
        <v>0</v>
      </c>
      <c r="N1156" s="233">
        <v>0</v>
      </c>
      <c r="O1156" s="233">
        <f>ROUND(E1156*N1156,2)</f>
        <v>0</v>
      </c>
      <c r="P1156" s="233">
        <v>0</v>
      </c>
      <c r="Q1156" s="233">
        <f>ROUND(E1156*P1156,2)</f>
        <v>0</v>
      </c>
      <c r="R1156" s="233"/>
      <c r="S1156" s="178" t="s">
        <v>3733</v>
      </c>
      <c r="T1156" s="179" t="s">
        <v>3733</v>
      </c>
      <c r="U1156" s="224">
        <v>0</v>
      </c>
      <c r="V1156" s="224">
        <f>ROUND(E1156*U1156,2)</f>
        <v>0</v>
      </c>
      <c r="W1156" s="224"/>
      <c r="X1156" s="225"/>
      <c r="Y1156" s="225"/>
      <c r="Z1156" s="225"/>
      <c r="AA1156" s="225"/>
      <c r="AB1156" s="225"/>
      <c r="AC1156" s="225"/>
      <c r="AD1156" s="225"/>
      <c r="AE1156" s="225"/>
      <c r="AF1156" s="225"/>
      <c r="AG1156" s="225" t="s">
        <v>3031</v>
      </c>
      <c r="AH1156" s="225"/>
      <c r="AI1156" s="225"/>
      <c r="AJ1156" s="225"/>
      <c r="AK1156" s="225"/>
      <c r="AL1156" s="225"/>
      <c r="AM1156" s="225"/>
      <c r="AN1156" s="225"/>
      <c r="AO1156" s="225"/>
      <c r="AP1156" s="225"/>
      <c r="AQ1156" s="225"/>
      <c r="AR1156" s="225"/>
      <c r="AS1156" s="225"/>
      <c r="AT1156" s="225"/>
      <c r="AU1156" s="225"/>
      <c r="AV1156" s="225"/>
      <c r="AW1156" s="225"/>
      <c r="AX1156" s="225"/>
      <c r="AY1156" s="225"/>
      <c r="AZ1156" s="225"/>
      <c r="BA1156" s="225"/>
      <c r="BB1156" s="225"/>
      <c r="BC1156" s="225"/>
      <c r="BD1156" s="225"/>
      <c r="BE1156" s="225"/>
      <c r="BF1156" s="225"/>
      <c r="BG1156" s="225"/>
      <c r="BH1156" s="225"/>
    </row>
    <row r="1157" spans="1:60" s="226" customFormat="1" outlineLevel="1" x14ac:dyDescent="0.2">
      <c r="A1157" s="235"/>
      <c r="B1157" s="236"/>
      <c r="C1157" s="237" t="s">
        <v>2248</v>
      </c>
      <c r="D1157" s="238"/>
      <c r="E1157" s="239">
        <v>76.73</v>
      </c>
      <c r="F1157" s="224"/>
      <c r="G1157" s="224"/>
      <c r="H1157" s="224"/>
      <c r="I1157" s="224"/>
      <c r="J1157" s="224"/>
      <c r="K1157" s="224"/>
      <c r="L1157" s="224"/>
      <c r="M1157" s="224"/>
      <c r="N1157" s="224"/>
      <c r="O1157" s="224"/>
      <c r="P1157" s="224"/>
      <c r="Q1157" s="224"/>
      <c r="R1157" s="224"/>
      <c r="S1157" s="224"/>
      <c r="T1157" s="224"/>
      <c r="U1157" s="224"/>
      <c r="V1157" s="224"/>
      <c r="W1157" s="224"/>
      <c r="X1157" s="225"/>
      <c r="Y1157" s="225"/>
      <c r="Z1157" s="225"/>
      <c r="AA1157" s="225"/>
      <c r="AB1157" s="225"/>
      <c r="AC1157" s="225"/>
      <c r="AD1157" s="225"/>
      <c r="AE1157" s="225"/>
      <c r="AF1157" s="225"/>
      <c r="AG1157" s="225" t="s">
        <v>2980</v>
      </c>
      <c r="AH1157" s="225">
        <v>0</v>
      </c>
      <c r="AI1157" s="225"/>
      <c r="AJ1157" s="225"/>
      <c r="AK1157" s="225"/>
      <c r="AL1157" s="225"/>
      <c r="AM1157" s="225"/>
      <c r="AN1157" s="225"/>
      <c r="AO1157" s="225"/>
      <c r="AP1157" s="225"/>
      <c r="AQ1157" s="225"/>
      <c r="AR1157" s="225"/>
      <c r="AS1157" s="225"/>
      <c r="AT1157" s="225"/>
      <c r="AU1157" s="225"/>
      <c r="AV1157" s="225"/>
      <c r="AW1157" s="225"/>
      <c r="AX1157" s="225"/>
      <c r="AY1157" s="225"/>
      <c r="AZ1157" s="225"/>
      <c r="BA1157" s="225"/>
      <c r="BB1157" s="225"/>
      <c r="BC1157" s="225"/>
      <c r="BD1157" s="225"/>
      <c r="BE1157" s="225"/>
      <c r="BF1157" s="225"/>
      <c r="BG1157" s="225"/>
      <c r="BH1157" s="225"/>
    </row>
    <row r="1158" spans="1:60" s="226" customFormat="1" outlineLevel="1" x14ac:dyDescent="0.2">
      <c r="A1158" s="228">
        <v>297</v>
      </c>
      <c r="B1158" s="229" t="s">
        <v>2249</v>
      </c>
      <c r="C1158" s="230" t="s">
        <v>420</v>
      </c>
      <c r="D1158" s="231" t="s">
        <v>2975</v>
      </c>
      <c r="E1158" s="232">
        <v>33.466200000000001</v>
      </c>
      <c r="F1158" s="177"/>
      <c r="G1158" s="233">
        <f>ROUND(E1158*F1158,2)</f>
        <v>0</v>
      </c>
      <c r="H1158" s="227"/>
      <c r="I1158" s="233">
        <f>ROUND(E1158*H1158,2)</f>
        <v>0</v>
      </c>
      <c r="J1158" s="227"/>
      <c r="K1158" s="233">
        <f>ROUND(E1158*J1158,2)</f>
        <v>0</v>
      </c>
      <c r="L1158" s="233">
        <v>15</v>
      </c>
      <c r="M1158" s="233">
        <f>G1158*(1+L1158/100)</f>
        <v>0</v>
      </c>
      <c r="N1158" s="233">
        <v>0</v>
      </c>
      <c r="O1158" s="233">
        <f>ROUND(E1158*N1158,2)</f>
        <v>0</v>
      </c>
      <c r="P1158" s="233">
        <v>0</v>
      </c>
      <c r="Q1158" s="233">
        <f>ROUND(E1158*P1158,2)</f>
        <v>0</v>
      </c>
      <c r="R1158" s="233"/>
      <c r="S1158" s="178" t="s">
        <v>3733</v>
      </c>
      <c r="T1158" s="179" t="s">
        <v>3733</v>
      </c>
      <c r="U1158" s="224">
        <v>0</v>
      </c>
      <c r="V1158" s="224">
        <f>ROUND(E1158*U1158,2)</f>
        <v>0</v>
      </c>
      <c r="W1158" s="224"/>
      <c r="X1158" s="225"/>
      <c r="Y1158" s="225"/>
      <c r="Z1158" s="225"/>
      <c r="AA1158" s="225"/>
      <c r="AB1158" s="225"/>
      <c r="AC1158" s="225"/>
      <c r="AD1158" s="225"/>
      <c r="AE1158" s="225"/>
      <c r="AF1158" s="225"/>
      <c r="AG1158" s="225" t="s">
        <v>3031</v>
      </c>
      <c r="AH1158" s="225"/>
      <c r="AI1158" s="225"/>
      <c r="AJ1158" s="225"/>
      <c r="AK1158" s="225"/>
      <c r="AL1158" s="225"/>
      <c r="AM1158" s="225"/>
      <c r="AN1158" s="225"/>
      <c r="AO1158" s="225"/>
      <c r="AP1158" s="225"/>
      <c r="AQ1158" s="225"/>
      <c r="AR1158" s="225"/>
      <c r="AS1158" s="225"/>
      <c r="AT1158" s="225"/>
      <c r="AU1158" s="225"/>
      <c r="AV1158" s="225"/>
      <c r="AW1158" s="225"/>
      <c r="AX1158" s="225"/>
      <c r="AY1158" s="225"/>
      <c r="AZ1158" s="225"/>
      <c r="BA1158" s="225"/>
      <c r="BB1158" s="225"/>
      <c r="BC1158" s="225"/>
      <c r="BD1158" s="225"/>
      <c r="BE1158" s="225"/>
      <c r="BF1158" s="225"/>
      <c r="BG1158" s="225"/>
      <c r="BH1158" s="225"/>
    </row>
    <row r="1159" spans="1:60" s="226" customFormat="1" outlineLevel="1" x14ac:dyDescent="0.2">
      <c r="A1159" s="235"/>
      <c r="B1159" s="236"/>
      <c r="C1159" s="237" t="s">
        <v>2250</v>
      </c>
      <c r="D1159" s="238"/>
      <c r="E1159" s="239">
        <v>33.470000000000006</v>
      </c>
      <c r="F1159" s="224"/>
      <c r="G1159" s="224"/>
      <c r="H1159" s="224"/>
      <c r="I1159" s="224"/>
      <c r="J1159" s="224"/>
      <c r="K1159" s="224"/>
      <c r="L1159" s="224"/>
      <c r="M1159" s="224"/>
      <c r="N1159" s="224"/>
      <c r="O1159" s="224"/>
      <c r="P1159" s="224"/>
      <c r="Q1159" s="224"/>
      <c r="R1159" s="224"/>
      <c r="S1159" s="224"/>
      <c r="T1159" s="224"/>
      <c r="U1159" s="224"/>
      <c r="V1159" s="224"/>
      <c r="W1159" s="224"/>
      <c r="X1159" s="225"/>
      <c r="Y1159" s="225"/>
      <c r="Z1159" s="225"/>
      <c r="AA1159" s="225"/>
      <c r="AB1159" s="225"/>
      <c r="AC1159" s="225"/>
      <c r="AD1159" s="225"/>
      <c r="AE1159" s="225"/>
      <c r="AF1159" s="225"/>
      <c r="AG1159" s="225" t="s">
        <v>2980</v>
      </c>
      <c r="AH1159" s="225">
        <v>0</v>
      </c>
      <c r="AI1159" s="225"/>
      <c r="AJ1159" s="225"/>
      <c r="AK1159" s="225"/>
      <c r="AL1159" s="225"/>
      <c r="AM1159" s="225"/>
      <c r="AN1159" s="225"/>
      <c r="AO1159" s="225"/>
      <c r="AP1159" s="225"/>
      <c r="AQ1159" s="225"/>
      <c r="AR1159" s="225"/>
      <c r="AS1159" s="225"/>
      <c r="AT1159" s="225"/>
      <c r="AU1159" s="225"/>
      <c r="AV1159" s="225"/>
      <c r="AW1159" s="225"/>
      <c r="AX1159" s="225"/>
      <c r="AY1159" s="225"/>
      <c r="AZ1159" s="225"/>
      <c r="BA1159" s="225"/>
      <c r="BB1159" s="225"/>
      <c r="BC1159" s="225"/>
      <c r="BD1159" s="225"/>
      <c r="BE1159" s="225"/>
      <c r="BF1159" s="225"/>
      <c r="BG1159" s="225"/>
      <c r="BH1159" s="225"/>
    </row>
    <row r="1160" spans="1:60" s="226" customFormat="1" outlineLevel="1" x14ac:dyDescent="0.2">
      <c r="A1160" s="228">
        <v>298</v>
      </c>
      <c r="B1160" s="229" t="s">
        <v>2251</v>
      </c>
      <c r="C1160" s="230" t="s">
        <v>421</v>
      </c>
      <c r="D1160" s="231" t="s">
        <v>2975</v>
      </c>
      <c r="E1160" s="232">
        <v>102.19380000000001</v>
      </c>
      <c r="F1160" s="177"/>
      <c r="G1160" s="233">
        <f>ROUND(E1160*F1160,2)</f>
        <v>0</v>
      </c>
      <c r="H1160" s="227"/>
      <c r="I1160" s="233">
        <f>ROUND(E1160*H1160,2)</f>
        <v>0</v>
      </c>
      <c r="J1160" s="227"/>
      <c r="K1160" s="233">
        <f>ROUND(E1160*J1160,2)</f>
        <v>0</v>
      </c>
      <c r="L1160" s="233">
        <v>15</v>
      </c>
      <c r="M1160" s="233">
        <f>G1160*(1+L1160/100)</f>
        <v>0</v>
      </c>
      <c r="N1160" s="233">
        <v>0</v>
      </c>
      <c r="O1160" s="233">
        <f>ROUND(E1160*N1160,2)</f>
        <v>0</v>
      </c>
      <c r="P1160" s="233">
        <v>0</v>
      </c>
      <c r="Q1160" s="233">
        <f>ROUND(E1160*P1160,2)</f>
        <v>0</v>
      </c>
      <c r="R1160" s="233"/>
      <c r="S1160" s="178" t="s">
        <v>3733</v>
      </c>
      <c r="T1160" s="179" t="s">
        <v>3733</v>
      </c>
      <c r="U1160" s="224">
        <v>0</v>
      </c>
      <c r="V1160" s="224">
        <f>ROUND(E1160*U1160,2)</f>
        <v>0</v>
      </c>
      <c r="W1160" s="224"/>
      <c r="X1160" s="225"/>
      <c r="Y1160" s="225"/>
      <c r="Z1160" s="225"/>
      <c r="AA1160" s="225"/>
      <c r="AB1160" s="225"/>
      <c r="AC1160" s="225"/>
      <c r="AD1160" s="225"/>
      <c r="AE1160" s="225"/>
      <c r="AF1160" s="225"/>
      <c r="AG1160" s="225" t="s">
        <v>3031</v>
      </c>
      <c r="AH1160" s="225"/>
      <c r="AI1160" s="225"/>
      <c r="AJ1160" s="225"/>
      <c r="AK1160" s="225"/>
      <c r="AL1160" s="225"/>
      <c r="AM1160" s="225"/>
      <c r="AN1160" s="225"/>
      <c r="AO1160" s="225"/>
      <c r="AP1160" s="225"/>
      <c r="AQ1160" s="225"/>
      <c r="AR1160" s="225"/>
      <c r="AS1160" s="225"/>
      <c r="AT1160" s="225"/>
      <c r="AU1160" s="225"/>
      <c r="AV1160" s="225"/>
      <c r="AW1160" s="225"/>
      <c r="AX1160" s="225"/>
      <c r="AY1160" s="225"/>
      <c r="AZ1160" s="225"/>
      <c r="BA1160" s="225"/>
      <c r="BB1160" s="225"/>
      <c r="BC1160" s="225"/>
      <c r="BD1160" s="225"/>
      <c r="BE1160" s="225"/>
      <c r="BF1160" s="225"/>
      <c r="BG1160" s="225"/>
      <c r="BH1160" s="225"/>
    </row>
    <row r="1161" spans="1:60" s="226" customFormat="1" outlineLevel="1" x14ac:dyDescent="0.2">
      <c r="A1161" s="235"/>
      <c r="B1161" s="236"/>
      <c r="C1161" s="237" t="s">
        <v>2252</v>
      </c>
      <c r="D1161" s="238"/>
      <c r="E1161" s="239">
        <v>102.19000000000001</v>
      </c>
      <c r="F1161" s="224"/>
      <c r="G1161" s="224"/>
      <c r="H1161" s="224"/>
      <c r="I1161" s="224"/>
      <c r="J1161" s="224"/>
      <c r="K1161" s="224"/>
      <c r="L1161" s="224"/>
      <c r="M1161" s="224"/>
      <c r="N1161" s="224"/>
      <c r="O1161" s="224"/>
      <c r="P1161" s="224"/>
      <c r="Q1161" s="224"/>
      <c r="R1161" s="224"/>
      <c r="S1161" s="224"/>
      <c r="T1161" s="224"/>
      <c r="U1161" s="224"/>
      <c r="V1161" s="224"/>
      <c r="W1161" s="224"/>
      <c r="X1161" s="225"/>
      <c r="Y1161" s="225"/>
      <c r="Z1161" s="225"/>
      <c r="AA1161" s="225"/>
      <c r="AB1161" s="225"/>
      <c r="AC1161" s="225"/>
      <c r="AD1161" s="225"/>
      <c r="AE1161" s="225"/>
      <c r="AF1161" s="225"/>
      <c r="AG1161" s="225" t="s">
        <v>2980</v>
      </c>
      <c r="AH1161" s="225">
        <v>0</v>
      </c>
      <c r="AI1161" s="225"/>
      <c r="AJ1161" s="225"/>
      <c r="AK1161" s="225"/>
      <c r="AL1161" s="225"/>
      <c r="AM1161" s="225"/>
      <c r="AN1161" s="225"/>
      <c r="AO1161" s="225"/>
      <c r="AP1161" s="225"/>
      <c r="AQ1161" s="225"/>
      <c r="AR1161" s="225"/>
      <c r="AS1161" s="225"/>
      <c r="AT1161" s="225"/>
      <c r="AU1161" s="225"/>
      <c r="AV1161" s="225"/>
      <c r="AW1161" s="225"/>
      <c r="AX1161" s="225"/>
      <c r="AY1161" s="225"/>
      <c r="AZ1161" s="225"/>
      <c r="BA1161" s="225"/>
      <c r="BB1161" s="225"/>
      <c r="BC1161" s="225"/>
      <c r="BD1161" s="225"/>
      <c r="BE1161" s="225"/>
      <c r="BF1161" s="225"/>
      <c r="BG1161" s="225"/>
      <c r="BH1161" s="225"/>
    </row>
    <row r="1162" spans="1:60" s="226" customFormat="1" outlineLevel="1" x14ac:dyDescent="0.2">
      <c r="A1162" s="228">
        <v>299</v>
      </c>
      <c r="B1162" s="229" t="s">
        <v>2253</v>
      </c>
      <c r="C1162" s="230" t="s">
        <v>422</v>
      </c>
      <c r="D1162" s="231" t="s">
        <v>2975</v>
      </c>
      <c r="E1162" s="232">
        <v>218.24940000000001</v>
      </c>
      <c r="F1162" s="177"/>
      <c r="G1162" s="233">
        <f>ROUND(E1162*F1162,2)</f>
        <v>0</v>
      </c>
      <c r="H1162" s="227"/>
      <c r="I1162" s="233">
        <f>ROUND(E1162*H1162,2)</f>
        <v>0</v>
      </c>
      <c r="J1162" s="227"/>
      <c r="K1162" s="233">
        <f>ROUND(E1162*J1162,2)</f>
        <v>0</v>
      </c>
      <c r="L1162" s="233">
        <v>15</v>
      </c>
      <c r="M1162" s="233">
        <f>G1162*(1+L1162/100)</f>
        <v>0</v>
      </c>
      <c r="N1162" s="233">
        <v>0</v>
      </c>
      <c r="O1162" s="233">
        <f>ROUND(E1162*N1162,2)</f>
        <v>0</v>
      </c>
      <c r="P1162" s="233">
        <v>0</v>
      </c>
      <c r="Q1162" s="233">
        <f>ROUND(E1162*P1162,2)</f>
        <v>0</v>
      </c>
      <c r="R1162" s="233"/>
      <c r="S1162" s="178" t="s">
        <v>3733</v>
      </c>
      <c r="T1162" s="179" t="s">
        <v>3733</v>
      </c>
      <c r="U1162" s="224">
        <v>0</v>
      </c>
      <c r="V1162" s="224">
        <f>ROUND(E1162*U1162,2)</f>
        <v>0</v>
      </c>
      <c r="W1162" s="224"/>
      <c r="X1162" s="225"/>
      <c r="Y1162" s="225"/>
      <c r="Z1162" s="225"/>
      <c r="AA1162" s="225"/>
      <c r="AB1162" s="225"/>
      <c r="AC1162" s="225"/>
      <c r="AD1162" s="225"/>
      <c r="AE1162" s="225"/>
      <c r="AF1162" s="225"/>
      <c r="AG1162" s="225" t="s">
        <v>3031</v>
      </c>
      <c r="AH1162" s="225"/>
      <c r="AI1162" s="225"/>
      <c r="AJ1162" s="225"/>
      <c r="AK1162" s="225"/>
      <c r="AL1162" s="225"/>
      <c r="AM1162" s="225"/>
      <c r="AN1162" s="225"/>
      <c r="AO1162" s="225"/>
      <c r="AP1162" s="225"/>
      <c r="AQ1162" s="225"/>
      <c r="AR1162" s="225"/>
      <c r="AS1162" s="225"/>
      <c r="AT1162" s="225"/>
      <c r="AU1162" s="225"/>
      <c r="AV1162" s="225"/>
      <c r="AW1162" s="225"/>
      <c r="AX1162" s="225"/>
      <c r="AY1162" s="225"/>
      <c r="AZ1162" s="225"/>
      <c r="BA1162" s="225"/>
      <c r="BB1162" s="225"/>
      <c r="BC1162" s="225"/>
      <c r="BD1162" s="225"/>
      <c r="BE1162" s="225"/>
      <c r="BF1162" s="225"/>
      <c r="BG1162" s="225"/>
      <c r="BH1162" s="225"/>
    </row>
    <row r="1163" spans="1:60" outlineLevel="1" x14ac:dyDescent="0.2">
      <c r="A1163" s="159"/>
      <c r="B1163" s="160"/>
      <c r="C1163" s="190" t="s">
        <v>2254</v>
      </c>
      <c r="D1163" s="162"/>
      <c r="E1163" s="163">
        <v>33.360000000000007</v>
      </c>
      <c r="F1163" s="161"/>
      <c r="G1163" s="161"/>
      <c r="H1163" s="161"/>
      <c r="I1163" s="161"/>
      <c r="J1163" s="161"/>
      <c r="K1163" s="161"/>
      <c r="L1163" s="161"/>
      <c r="M1163" s="161"/>
      <c r="N1163" s="161"/>
      <c r="O1163" s="161"/>
      <c r="P1163" s="161"/>
      <c r="Q1163" s="161"/>
      <c r="R1163" s="161"/>
      <c r="S1163" s="161"/>
      <c r="T1163" s="161"/>
      <c r="U1163" s="161"/>
      <c r="V1163" s="161"/>
      <c r="W1163" s="161"/>
      <c r="X1163" s="152"/>
      <c r="Y1163" s="152"/>
      <c r="Z1163" s="152"/>
      <c r="AA1163" s="152"/>
      <c r="AB1163" s="152"/>
      <c r="AC1163" s="152"/>
      <c r="AD1163" s="152"/>
      <c r="AE1163" s="152"/>
      <c r="AF1163" s="152"/>
      <c r="AG1163" s="152" t="s">
        <v>2980</v>
      </c>
      <c r="AH1163" s="152">
        <v>0</v>
      </c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1" x14ac:dyDescent="0.2">
      <c r="A1164" s="159"/>
      <c r="B1164" s="160"/>
      <c r="C1164" s="190" t="s">
        <v>2255</v>
      </c>
      <c r="D1164" s="162"/>
      <c r="E1164" s="163">
        <v>184.89000000000001</v>
      </c>
      <c r="F1164" s="161"/>
      <c r="G1164" s="161"/>
      <c r="H1164" s="161"/>
      <c r="I1164" s="161"/>
      <c r="J1164" s="161"/>
      <c r="K1164" s="161"/>
      <c r="L1164" s="161"/>
      <c r="M1164" s="161"/>
      <c r="N1164" s="161"/>
      <c r="O1164" s="161"/>
      <c r="P1164" s="161"/>
      <c r="Q1164" s="161"/>
      <c r="R1164" s="161"/>
      <c r="S1164" s="161"/>
      <c r="T1164" s="161"/>
      <c r="U1164" s="161"/>
      <c r="V1164" s="161"/>
      <c r="W1164" s="161"/>
      <c r="X1164" s="152"/>
      <c r="Y1164" s="152"/>
      <c r="Z1164" s="152"/>
      <c r="AA1164" s="152"/>
      <c r="AB1164" s="152"/>
      <c r="AC1164" s="152"/>
      <c r="AD1164" s="152"/>
      <c r="AE1164" s="152"/>
      <c r="AF1164" s="152"/>
      <c r="AG1164" s="152" t="s">
        <v>2980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outlineLevel="1" x14ac:dyDescent="0.2">
      <c r="A1165" s="180">
        <v>300</v>
      </c>
      <c r="B1165" s="181" t="s">
        <v>2256</v>
      </c>
      <c r="C1165" s="191" t="s">
        <v>2257</v>
      </c>
      <c r="D1165" s="182" t="s">
        <v>3100</v>
      </c>
      <c r="E1165" s="183">
        <v>5.6665700000000001</v>
      </c>
      <c r="F1165" s="184"/>
      <c r="G1165" s="185">
        <f>ROUND(E1165*F1165,2)</f>
        <v>0</v>
      </c>
      <c r="H1165" s="184"/>
      <c r="I1165" s="185">
        <f>ROUND(E1165*H1165,2)</f>
        <v>0</v>
      </c>
      <c r="J1165" s="184"/>
      <c r="K1165" s="185">
        <f>ROUND(E1165*J1165,2)</f>
        <v>0</v>
      </c>
      <c r="L1165" s="185">
        <v>15</v>
      </c>
      <c r="M1165" s="185">
        <f>G1165*(1+L1165/100)</f>
        <v>0</v>
      </c>
      <c r="N1165" s="185">
        <v>0</v>
      </c>
      <c r="O1165" s="185">
        <f>ROUND(E1165*N1165,2)</f>
        <v>0</v>
      </c>
      <c r="P1165" s="185">
        <v>0</v>
      </c>
      <c r="Q1165" s="185">
        <f>ROUND(E1165*P1165,2)</f>
        <v>0</v>
      </c>
      <c r="R1165" s="185"/>
      <c r="S1165" s="178" t="s">
        <v>3733</v>
      </c>
      <c r="T1165" s="179" t="s">
        <v>3733</v>
      </c>
      <c r="U1165" s="161">
        <v>0</v>
      </c>
      <c r="V1165" s="161">
        <f>ROUND(E1165*U1165,2)</f>
        <v>0</v>
      </c>
      <c r="W1165" s="161"/>
      <c r="X1165" s="152"/>
      <c r="Y1165" s="152"/>
      <c r="Z1165" s="152"/>
      <c r="AA1165" s="152"/>
      <c r="AB1165" s="152"/>
      <c r="AC1165" s="152"/>
      <c r="AD1165" s="152"/>
      <c r="AE1165" s="152"/>
      <c r="AF1165" s="152"/>
      <c r="AG1165" s="152" t="s">
        <v>2068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 x14ac:dyDescent="0.2">
      <c r="A1166" s="167" t="s">
        <v>2971</v>
      </c>
      <c r="B1166" s="168" t="s">
        <v>2874</v>
      </c>
      <c r="C1166" s="188" t="s">
        <v>2875</v>
      </c>
      <c r="D1166" s="169"/>
      <c r="E1166" s="170"/>
      <c r="F1166" s="171"/>
      <c r="G1166" s="171">
        <f>SUMIF(AG1167:AG1168,"&lt;&gt;NOR",G1167:G1168)</f>
        <v>0</v>
      </c>
      <c r="H1166" s="171"/>
      <c r="I1166" s="171">
        <f>SUM(I1167:I1168)</f>
        <v>0</v>
      </c>
      <c r="J1166" s="171"/>
      <c r="K1166" s="171">
        <f>SUM(K1167:K1168)</f>
        <v>0</v>
      </c>
      <c r="L1166" s="171"/>
      <c r="M1166" s="171">
        <f>SUM(M1167:M1168)</f>
        <v>0</v>
      </c>
      <c r="N1166" s="171"/>
      <c r="O1166" s="171">
        <f>SUM(O1167:O1168)</f>
        <v>0</v>
      </c>
      <c r="P1166" s="171"/>
      <c r="Q1166" s="171">
        <f>SUM(Q1167:Q1168)</f>
        <v>0</v>
      </c>
      <c r="R1166" s="171"/>
      <c r="S1166" s="171"/>
      <c r="T1166" s="172"/>
      <c r="U1166" s="166"/>
      <c r="V1166" s="166">
        <f>SUM(V1167:V1168)</f>
        <v>0</v>
      </c>
      <c r="W1166" s="166"/>
      <c r="AG1166" t="s">
        <v>2972</v>
      </c>
    </row>
    <row r="1167" spans="1:60" outlineLevel="1" x14ac:dyDescent="0.2">
      <c r="A1167" s="173">
        <v>301</v>
      </c>
      <c r="B1167" s="174" t="s">
        <v>2258</v>
      </c>
      <c r="C1167" s="189" t="s">
        <v>2259</v>
      </c>
      <c r="D1167" s="175" t="s">
        <v>2975</v>
      </c>
      <c r="E1167" s="176">
        <v>32.71</v>
      </c>
      <c r="F1167" s="177"/>
      <c r="G1167" s="178">
        <f>ROUND(E1167*F1167,2)</f>
        <v>0</v>
      </c>
      <c r="H1167" s="177"/>
      <c r="I1167" s="178">
        <f>ROUND(E1167*H1167,2)</f>
        <v>0</v>
      </c>
      <c r="J1167" s="177"/>
      <c r="K1167" s="178">
        <f>ROUND(E1167*J1167,2)</f>
        <v>0</v>
      </c>
      <c r="L1167" s="178">
        <v>15</v>
      </c>
      <c r="M1167" s="178">
        <f>G1167*(1+L1167/100)</f>
        <v>0</v>
      </c>
      <c r="N1167" s="178">
        <v>0</v>
      </c>
      <c r="O1167" s="178">
        <f>ROUND(E1167*N1167,2)</f>
        <v>0</v>
      </c>
      <c r="P1167" s="178">
        <v>0</v>
      </c>
      <c r="Q1167" s="178">
        <f>ROUND(E1167*P1167,2)</f>
        <v>0</v>
      </c>
      <c r="R1167" s="178"/>
      <c r="S1167" s="178" t="s">
        <v>2976</v>
      </c>
      <c r="T1167" s="179" t="s">
        <v>2977</v>
      </c>
      <c r="U1167" s="161">
        <v>0</v>
      </c>
      <c r="V1167" s="161">
        <f>ROUND(E1167*U1167,2)</f>
        <v>0</v>
      </c>
      <c r="W1167" s="161"/>
      <c r="X1167" s="152"/>
      <c r="Y1167" s="152"/>
      <c r="Z1167" s="152"/>
      <c r="AA1167" s="152"/>
      <c r="AB1167" s="152"/>
      <c r="AC1167" s="152"/>
      <c r="AD1167" s="152"/>
      <c r="AE1167" s="152"/>
      <c r="AF1167" s="152"/>
      <c r="AG1167" s="152" t="s">
        <v>2068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 x14ac:dyDescent="0.2">
      <c r="A1168" s="159"/>
      <c r="B1168" s="160"/>
      <c r="C1168" s="190" t="s">
        <v>3707</v>
      </c>
      <c r="D1168" s="162"/>
      <c r="E1168" s="163">
        <v>32.71</v>
      </c>
      <c r="F1168" s="161"/>
      <c r="G1168" s="161"/>
      <c r="H1168" s="161"/>
      <c r="I1168" s="161"/>
      <c r="J1168" s="161"/>
      <c r="K1168" s="161"/>
      <c r="L1168" s="161"/>
      <c r="M1168" s="161"/>
      <c r="N1168" s="161"/>
      <c r="O1168" s="161"/>
      <c r="P1168" s="161"/>
      <c r="Q1168" s="161"/>
      <c r="R1168" s="161"/>
      <c r="S1168" s="161"/>
      <c r="T1168" s="161"/>
      <c r="U1168" s="161"/>
      <c r="V1168" s="161"/>
      <c r="W1168" s="161"/>
      <c r="X1168" s="152"/>
      <c r="Y1168" s="152"/>
      <c r="Z1168" s="152"/>
      <c r="AA1168" s="152"/>
      <c r="AB1168" s="152"/>
      <c r="AC1168" s="152"/>
      <c r="AD1168" s="152"/>
      <c r="AE1168" s="152"/>
      <c r="AF1168" s="152"/>
      <c r="AG1168" s="152" t="s">
        <v>2980</v>
      </c>
      <c r="AH1168" s="152">
        <v>0</v>
      </c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 x14ac:dyDescent="0.2">
      <c r="A1169" s="167" t="s">
        <v>2971</v>
      </c>
      <c r="B1169" s="168" t="s">
        <v>2876</v>
      </c>
      <c r="C1169" s="188" t="s">
        <v>2877</v>
      </c>
      <c r="D1169" s="169"/>
      <c r="E1169" s="170"/>
      <c r="F1169" s="171"/>
      <c r="G1169" s="171">
        <f>SUMIF(AG1170:AG1172,"&lt;&gt;NOR",G1170:G1172)</f>
        <v>0</v>
      </c>
      <c r="H1169" s="171"/>
      <c r="I1169" s="171">
        <f>SUM(I1170:I1172)</f>
        <v>0</v>
      </c>
      <c r="J1169" s="171"/>
      <c r="K1169" s="171">
        <f>SUM(K1170:K1172)</f>
        <v>0</v>
      </c>
      <c r="L1169" s="171"/>
      <c r="M1169" s="171">
        <f>SUM(M1170:M1172)</f>
        <v>0</v>
      </c>
      <c r="N1169" s="171"/>
      <c r="O1169" s="171">
        <f>SUM(O1170:O1172)</f>
        <v>0</v>
      </c>
      <c r="P1169" s="171"/>
      <c r="Q1169" s="171">
        <f>SUM(Q1170:Q1172)</f>
        <v>0</v>
      </c>
      <c r="R1169" s="171"/>
      <c r="S1169" s="171"/>
      <c r="T1169" s="172"/>
      <c r="U1169" s="166"/>
      <c r="V1169" s="166">
        <f>SUM(V1170:V1172)</f>
        <v>0</v>
      </c>
      <c r="W1169" s="166"/>
      <c r="AG1169" t="s">
        <v>2972</v>
      </c>
    </row>
    <row r="1170" spans="1:60" outlineLevel="1" x14ac:dyDescent="0.2">
      <c r="A1170" s="173">
        <v>302</v>
      </c>
      <c r="B1170" s="174" t="s">
        <v>2260</v>
      </c>
      <c r="C1170" s="189" t="s">
        <v>2261</v>
      </c>
      <c r="D1170" s="175" t="s">
        <v>3069</v>
      </c>
      <c r="E1170" s="176">
        <v>23.400000000000002</v>
      </c>
      <c r="F1170" s="177"/>
      <c r="G1170" s="178">
        <f>ROUND(E1170*F1170,2)</f>
        <v>0</v>
      </c>
      <c r="H1170" s="177"/>
      <c r="I1170" s="178">
        <f>ROUND(E1170*H1170,2)</f>
        <v>0</v>
      </c>
      <c r="J1170" s="177"/>
      <c r="K1170" s="178">
        <f>ROUND(E1170*J1170,2)</f>
        <v>0</v>
      </c>
      <c r="L1170" s="178">
        <v>15</v>
      </c>
      <c r="M1170" s="178">
        <f>G1170*(1+L1170/100)</f>
        <v>0</v>
      </c>
      <c r="N1170" s="178">
        <v>0</v>
      </c>
      <c r="O1170" s="178">
        <f>ROUND(E1170*N1170,2)</f>
        <v>0</v>
      </c>
      <c r="P1170" s="178">
        <v>0</v>
      </c>
      <c r="Q1170" s="178">
        <f>ROUND(E1170*P1170,2)</f>
        <v>0</v>
      </c>
      <c r="R1170" s="178"/>
      <c r="S1170" s="178" t="s">
        <v>3733</v>
      </c>
      <c r="T1170" s="179" t="s">
        <v>3733</v>
      </c>
      <c r="U1170" s="161">
        <v>0</v>
      </c>
      <c r="V1170" s="161">
        <f>ROUND(E1170*U1170,2)</f>
        <v>0</v>
      </c>
      <c r="W1170" s="161"/>
      <c r="X1170" s="152"/>
      <c r="Y1170" s="152"/>
      <c r="Z1170" s="152"/>
      <c r="AA1170" s="152"/>
      <c r="AB1170" s="152"/>
      <c r="AC1170" s="152"/>
      <c r="AD1170" s="152"/>
      <c r="AE1170" s="152"/>
      <c r="AF1170" s="152"/>
      <c r="AG1170" s="152" t="s">
        <v>2068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1" x14ac:dyDescent="0.2">
      <c r="A1171" s="159"/>
      <c r="B1171" s="160"/>
      <c r="C1171" s="190" t="s">
        <v>2262</v>
      </c>
      <c r="D1171" s="162"/>
      <c r="E1171" s="163">
        <v>23.400000000000002</v>
      </c>
      <c r="F1171" s="161"/>
      <c r="G1171" s="161"/>
      <c r="H1171" s="161"/>
      <c r="I1171" s="161"/>
      <c r="J1171" s="161"/>
      <c r="K1171" s="161"/>
      <c r="L1171" s="161"/>
      <c r="M1171" s="161"/>
      <c r="N1171" s="161"/>
      <c r="O1171" s="161"/>
      <c r="P1171" s="161"/>
      <c r="Q1171" s="161"/>
      <c r="R1171" s="161"/>
      <c r="S1171" s="161"/>
      <c r="T1171" s="161"/>
      <c r="U1171" s="161"/>
      <c r="V1171" s="161"/>
      <c r="W1171" s="161"/>
      <c r="X1171" s="152"/>
      <c r="Y1171" s="152"/>
      <c r="Z1171" s="152"/>
      <c r="AA1171" s="152"/>
      <c r="AB1171" s="152"/>
      <c r="AC1171" s="152"/>
      <c r="AD1171" s="152"/>
      <c r="AE1171" s="152"/>
      <c r="AF1171" s="152"/>
      <c r="AG1171" s="152" t="s">
        <v>2980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outlineLevel="1" x14ac:dyDescent="0.2">
      <c r="A1172" s="180">
        <v>303</v>
      </c>
      <c r="B1172" s="181" t="s">
        <v>2263</v>
      </c>
      <c r="C1172" s="191" t="s">
        <v>2264</v>
      </c>
      <c r="D1172" s="182" t="s">
        <v>3100</v>
      </c>
      <c r="E1172" s="183">
        <v>8.3540000000000003E-2</v>
      </c>
      <c r="F1172" s="184"/>
      <c r="G1172" s="185">
        <f>ROUND(E1172*F1172,2)</f>
        <v>0</v>
      </c>
      <c r="H1172" s="184"/>
      <c r="I1172" s="185">
        <f>ROUND(E1172*H1172,2)</f>
        <v>0</v>
      </c>
      <c r="J1172" s="184"/>
      <c r="K1172" s="185">
        <f>ROUND(E1172*J1172,2)</f>
        <v>0</v>
      </c>
      <c r="L1172" s="185">
        <v>15</v>
      </c>
      <c r="M1172" s="185">
        <f>G1172*(1+L1172/100)</f>
        <v>0</v>
      </c>
      <c r="N1172" s="185">
        <v>0</v>
      </c>
      <c r="O1172" s="185">
        <f>ROUND(E1172*N1172,2)</f>
        <v>0</v>
      </c>
      <c r="P1172" s="185">
        <v>0</v>
      </c>
      <c r="Q1172" s="185">
        <f>ROUND(E1172*P1172,2)</f>
        <v>0</v>
      </c>
      <c r="R1172" s="185"/>
      <c r="S1172" s="178" t="s">
        <v>3733</v>
      </c>
      <c r="T1172" s="179" t="s">
        <v>3733</v>
      </c>
      <c r="U1172" s="161">
        <v>0</v>
      </c>
      <c r="V1172" s="161">
        <f>ROUND(E1172*U1172,2)</f>
        <v>0</v>
      </c>
      <c r="W1172" s="161"/>
      <c r="X1172" s="152"/>
      <c r="Y1172" s="152"/>
      <c r="Z1172" s="152"/>
      <c r="AA1172" s="152"/>
      <c r="AB1172" s="152"/>
      <c r="AC1172" s="152"/>
      <c r="AD1172" s="152"/>
      <c r="AE1172" s="152"/>
      <c r="AF1172" s="152"/>
      <c r="AG1172" s="152" t="s">
        <v>2068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 x14ac:dyDescent="0.2">
      <c r="A1173" s="167" t="s">
        <v>2971</v>
      </c>
      <c r="B1173" s="168" t="s">
        <v>2888</v>
      </c>
      <c r="C1173" s="188" t="s">
        <v>2889</v>
      </c>
      <c r="D1173" s="169"/>
      <c r="E1173" s="170"/>
      <c r="F1173" s="171"/>
      <c r="G1173" s="171">
        <f>SUMIF(AG1174:AG1189,"&lt;&gt;NOR",G1174:G1189)</f>
        <v>0</v>
      </c>
      <c r="H1173" s="171"/>
      <c r="I1173" s="171">
        <f>SUM(I1174:I1189)</f>
        <v>0</v>
      </c>
      <c r="J1173" s="171"/>
      <c r="K1173" s="171">
        <f>SUM(K1174:K1189)</f>
        <v>0</v>
      </c>
      <c r="L1173" s="171"/>
      <c r="M1173" s="171">
        <f>SUM(M1174:M1189)</f>
        <v>0</v>
      </c>
      <c r="N1173" s="171"/>
      <c r="O1173" s="171">
        <f>SUM(O1174:O1189)</f>
        <v>0</v>
      </c>
      <c r="P1173" s="171"/>
      <c r="Q1173" s="171">
        <f>SUM(Q1174:Q1189)</f>
        <v>0</v>
      </c>
      <c r="R1173" s="171"/>
      <c r="S1173" s="171"/>
      <c r="T1173" s="172"/>
      <c r="U1173" s="166"/>
      <c r="V1173" s="166">
        <f>SUM(V1174:V1189)</f>
        <v>0</v>
      </c>
      <c r="W1173" s="166"/>
      <c r="AG1173" t="s">
        <v>2972</v>
      </c>
    </row>
    <row r="1174" spans="1:60" outlineLevel="1" x14ac:dyDescent="0.2">
      <c r="A1174" s="180">
        <v>304</v>
      </c>
      <c r="B1174" s="181" t="s">
        <v>2265</v>
      </c>
      <c r="C1174" s="191" t="s">
        <v>2266</v>
      </c>
      <c r="D1174" s="182" t="s">
        <v>3076</v>
      </c>
      <c r="E1174" s="183">
        <v>1</v>
      </c>
      <c r="F1174" s="184"/>
      <c r="G1174" s="185">
        <f t="shared" ref="G1174:G1189" si="7">ROUND(E1174*F1174,2)</f>
        <v>0</v>
      </c>
      <c r="H1174" s="184"/>
      <c r="I1174" s="185">
        <f t="shared" ref="I1174:I1189" si="8">ROUND(E1174*H1174,2)</f>
        <v>0</v>
      </c>
      <c r="J1174" s="184"/>
      <c r="K1174" s="185">
        <f t="shared" ref="K1174:K1189" si="9">ROUND(E1174*J1174,2)</f>
        <v>0</v>
      </c>
      <c r="L1174" s="185">
        <v>15</v>
      </c>
      <c r="M1174" s="185">
        <f t="shared" ref="M1174:M1189" si="10">G1174*(1+L1174/100)</f>
        <v>0</v>
      </c>
      <c r="N1174" s="185">
        <v>0</v>
      </c>
      <c r="O1174" s="185">
        <f t="shared" ref="O1174:O1189" si="11">ROUND(E1174*N1174,2)</f>
        <v>0</v>
      </c>
      <c r="P1174" s="185">
        <v>0</v>
      </c>
      <c r="Q1174" s="185">
        <f t="shared" ref="Q1174:Q1189" si="12">ROUND(E1174*P1174,2)</f>
        <v>0</v>
      </c>
      <c r="R1174" s="185"/>
      <c r="S1174" s="185" t="s">
        <v>2976</v>
      </c>
      <c r="T1174" s="186" t="s">
        <v>2977</v>
      </c>
      <c r="U1174" s="161">
        <v>0</v>
      </c>
      <c r="V1174" s="161">
        <f t="shared" ref="V1174:V1189" si="13">ROUND(E1174*U1174,2)</f>
        <v>0</v>
      </c>
      <c r="W1174" s="161"/>
      <c r="X1174" s="152"/>
      <c r="Y1174" s="152"/>
      <c r="Z1174" s="152"/>
      <c r="AA1174" s="152"/>
      <c r="AB1174" s="152"/>
      <c r="AC1174" s="152"/>
      <c r="AD1174" s="152"/>
      <c r="AE1174" s="152"/>
      <c r="AF1174" s="152"/>
      <c r="AG1174" s="152" t="s">
        <v>3031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outlineLevel="1" x14ac:dyDescent="0.2">
      <c r="A1175" s="180">
        <v>305</v>
      </c>
      <c r="B1175" s="181" t="s">
        <v>2267</v>
      </c>
      <c r="C1175" s="191" t="s">
        <v>2268</v>
      </c>
      <c r="D1175" s="182" t="s">
        <v>3076</v>
      </c>
      <c r="E1175" s="183">
        <v>8</v>
      </c>
      <c r="F1175" s="184"/>
      <c r="G1175" s="185">
        <f t="shared" si="7"/>
        <v>0</v>
      </c>
      <c r="H1175" s="184"/>
      <c r="I1175" s="185">
        <f t="shared" si="8"/>
        <v>0</v>
      </c>
      <c r="J1175" s="184"/>
      <c r="K1175" s="185">
        <f t="shared" si="9"/>
        <v>0</v>
      </c>
      <c r="L1175" s="185">
        <v>15</v>
      </c>
      <c r="M1175" s="185">
        <f t="shared" si="10"/>
        <v>0</v>
      </c>
      <c r="N1175" s="185">
        <v>0</v>
      </c>
      <c r="O1175" s="185">
        <f t="shared" si="11"/>
        <v>0</v>
      </c>
      <c r="P1175" s="185">
        <v>0</v>
      </c>
      <c r="Q1175" s="185">
        <f t="shared" si="12"/>
        <v>0</v>
      </c>
      <c r="R1175" s="185"/>
      <c r="S1175" s="185" t="s">
        <v>2976</v>
      </c>
      <c r="T1175" s="186" t="s">
        <v>2977</v>
      </c>
      <c r="U1175" s="161">
        <v>0</v>
      </c>
      <c r="V1175" s="161">
        <f t="shared" si="13"/>
        <v>0</v>
      </c>
      <c r="W1175" s="161"/>
      <c r="X1175" s="152"/>
      <c r="Y1175" s="152"/>
      <c r="Z1175" s="152"/>
      <c r="AA1175" s="152"/>
      <c r="AB1175" s="152"/>
      <c r="AC1175" s="152"/>
      <c r="AD1175" s="152"/>
      <c r="AE1175" s="152"/>
      <c r="AF1175" s="152"/>
      <c r="AG1175" s="152" t="s">
        <v>3031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1" x14ac:dyDescent="0.2">
      <c r="A1176" s="180">
        <v>306</v>
      </c>
      <c r="B1176" s="181" t="s">
        <v>2269</v>
      </c>
      <c r="C1176" s="191" t="s">
        <v>2270</v>
      </c>
      <c r="D1176" s="182" t="s">
        <v>3076</v>
      </c>
      <c r="E1176" s="183">
        <v>7</v>
      </c>
      <c r="F1176" s="184"/>
      <c r="G1176" s="185">
        <f t="shared" si="7"/>
        <v>0</v>
      </c>
      <c r="H1176" s="184"/>
      <c r="I1176" s="185">
        <f t="shared" si="8"/>
        <v>0</v>
      </c>
      <c r="J1176" s="184"/>
      <c r="K1176" s="185">
        <f t="shared" si="9"/>
        <v>0</v>
      </c>
      <c r="L1176" s="185">
        <v>15</v>
      </c>
      <c r="M1176" s="185">
        <f t="shared" si="10"/>
        <v>0</v>
      </c>
      <c r="N1176" s="185">
        <v>0</v>
      </c>
      <c r="O1176" s="185">
        <f t="shared" si="11"/>
        <v>0</v>
      </c>
      <c r="P1176" s="185">
        <v>0</v>
      </c>
      <c r="Q1176" s="185">
        <f t="shared" si="12"/>
        <v>0</v>
      </c>
      <c r="R1176" s="185"/>
      <c r="S1176" s="185" t="s">
        <v>2976</v>
      </c>
      <c r="T1176" s="186" t="s">
        <v>2977</v>
      </c>
      <c r="U1176" s="161">
        <v>0</v>
      </c>
      <c r="V1176" s="161">
        <f t="shared" si="13"/>
        <v>0</v>
      </c>
      <c r="W1176" s="161"/>
      <c r="X1176" s="152"/>
      <c r="Y1176" s="152"/>
      <c r="Z1176" s="152"/>
      <c r="AA1176" s="152"/>
      <c r="AB1176" s="152"/>
      <c r="AC1176" s="152"/>
      <c r="AD1176" s="152"/>
      <c r="AE1176" s="152"/>
      <c r="AF1176" s="152"/>
      <c r="AG1176" s="152" t="s">
        <v>3031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outlineLevel="1" x14ac:dyDescent="0.2">
      <c r="A1177" s="180">
        <v>307</v>
      </c>
      <c r="B1177" s="181" t="s">
        <v>2271</v>
      </c>
      <c r="C1177" s="191" t="s">
        <v>2272</v>
      </c>
      <c r="D1177" s="182" t="s">
        <v>3076</v>
      </c>
      <c r="E1177" s="183">
        <v>7</v>
      </c>
      <c r="F1177" s="184"/>
      <c r="G1177" s="185">
        <f t="shared" si="7"/>
        <v>0</v>
      </c>
      <c r="H1177" s="184"/>
      <c r="I1177" s="185">
        <f t="shared" si="8"/>
        <v>0</v>
      </c>
      <c r="J1177" s="184"/>
      <c r="K1177" s="185">
        <f t="shared" si="9"/>
        <v>0</v>
      </c>
      <c r="L1177" s="185">
        <v>15</v>
      </c>
      <c r="M1177" s="185">
        <f t="shared" si="10"/>
        <v>0</v>
      </c>
      <c r="N1177" s="185">
        <v>0</v>
      </c>
      <c r="O1177" s="185">
        <f t="shared" si="11"/>
        <v>0</v>
      </c>
      <c r="P1177" s="185">
        <v>0</v>
      </c>
      <c r="Q1177" s="185">
        <f t="shared" si="12"/>
        <v>0</v>
      </c>
      <c r="R1177" s="185"/>
      <c r="S1177" s="185" t="s">
        <v>2976</v>
      </c>
      <c r="T1177" s="186" t="s">
        <v>2977</v>
      </c>
      <c r="U1177" s="161">
        <v>0</v>
      </c>
      <c r="V1177" s="161">
        <f t="shared" si="13"/>
        <v>0</v>
      </c>
      <c r="W1177" s="161"/>
      <c r="X1177" s="152"/>
      <c r="Y1177" s="152"/>
      <c r="Z1177" s="152"/>
      <c r="AA1177" s="152"/>
      <c r="AB1177" s="152"/>
      <c r="AC1177" s="152"/>
      <c r="AD1177" s="152"/>
      <c r="AE1177" s="152"/>
      <c r="AF1177" s="152"/>
      <c r="AG1177" s="152" t="s">
        <v>3031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outlineLevel="1" x14ac:dyDescent="0.2">
      <c r="A1178" s="180">
        <v>308</v>
      </c>
      <c r="B1178" s="181" t="s">
        <v>2273</v>
      </c>
      <c r="C1178" s="191" t="s">
        <v>2274</v>
      </c>
      <c r="D1178" s="182" t="s">
        <v>3076</v>
      </c>
      <c r="E1178" s="183">
        <v>7</v>
      </c>
      <c r="F1178" s="184"/>
      <c r="G1178" s="185">
        <f t="shared" si="7"/>
        <v>0</v>
      </c>
      <c r="H1178" s="184"/>
      <c r="I1178" s="185">
        <f t="shared" si="8"/>
        <v>0</v>
      </c>
      <c r="J1178" s="184"/>
      <c r="K1178" s="185">
        <f t="shared" si="9"/>
        <v>0</v>
      </c>
      <c r="L1178" s="185">
        <v>15</v>
      </c>
      <c r="M1178" s="185">
        <f t="shared" si="10"/>
        <v>0</v>
      </c>
      <c r="N1178" s="185">
        <v>0</v>
      </c>
      <c r="O1178" s="185">
        <f t="shared" si="11"/>
        <v>0</v>
      </c>
      <c r="P1178" s="185">
        <v>0</v>
      </c>
      <c r="Q1178" s="185">
        <f t="shared" si="12"/>
        <v>0</v>
      </c>
      <c r="R1178" s="185"/>
      <c r="S1178" s="185" t="s">
        <v>2976</v>
      </c>
      <c r="T1178" s="186" t="s">
        <v>2977</v>
      </c>
      <c r="U1178" s="161">
        <v>0</v>
      </c>
      <c r="V1178" s="161">
        <f t="shared" si="13"/>
        <v>0</v>
      </c>
      <c r="W1178" s="161"/>
      <c r="X1178" s="152"/>
      <c r="Y1178" s="152"/>
      <c r="Z1178" s="152"/>
      <c r="AA1178" s="152"/>
      <c r="AB1178" s="152"/>
      <c r="AC1178" s="152"/>
      <c r="AD1178" s="152"/>
      <c r="AE1178" s="152"/>
      <c r="AF1178" s="152"/>
      <c r="AG1178" s="152" t="s">
        <v>3031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1" x14ac:dyDescent="0.2">
      <c r="A1179" s="180">
        <v>309</v>
      </c>
      <c r="B1179" s="181" t="s">
        <v>2275</v>
      </c>
      <c r="C1179" s="191" t="s">
        <v>2276</v>
      </c>
      <c r="D1179" s="182" t="s">
        <v>3076</v>
      </c>
      <c r="E1179" s="183">
        <v>6</v>
      </c>
      <c r="F1179" s="184"/>
      <c r="G1179" s="185">
        <f t="shared" si="7"/>
        <v>0</v>
      </c>
      <c r="H1179" s="184"/>
      <c r="I1179" s="185">
        <f t="shared" si="8"/>
        <v>0</v>
      </c>
      <c r="J1179" s="184"/>
      <c r="K1179" s="185">
        <f t="shared" si="9"/>
        <v>0</v>
      </c>
      <c r="L1179" s="185">
        <v>15</v>
      </c>
      <c r="M1179" s="185">
        <f t="shared" si="10"/>
        <v>0</v>
      </c>
      <c r="N1179" s="185">
        <v>0</v>
      </c>
      <c r="O1179" s="185">
        <f t="shared" si="11"/>
        <v>0</v>
      </c>
      <c r="P1179" s="185">
        <v>0</v>
      </c>
      <c r="Q1179" s="185">
        <f t="shared" si="12"/>
        <v>0</v>
      </c>
      <c r="R1179" s="185"/>
      <c r="S1179" s="185" t="s">
        <v>2976</v>
      </c>
      <c r="T1179" s="186" t="s">
        <v>2977</v>
      </c>
      <c r="U1179" s="161">
        <v>0</v>
      </c>
      <c r="V1179" s="161">
        <f t="shared" si="13"/>
        <v>0</v>
      </c>
      <c r="W1179" s="161"/>
      <c r="X1179" s="152"/>
      <c r="Y1179" s="152"/>
      <c r="Z1179" s="152"/>
      <c r="AA1179" s="152"/>
      <c r="AB1179" s="152"/>
      <c r="AC1179" s="152"/>
      <c r="AD1179" s="152"/>
      <c r="AE1179" s="152"/>
      <c r="AF1179" s="152"/>
      <c r="AG1179" s="152" t="s">
        <v>3031</v>
      </c>
      <c r="AH1179" s="152"/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1" x14ac:dyDescent="0.2">
      <c r="A1180" s="180">
        <v>310</v>
      </c>
      <c r="B1180" s="181" t="s">
        <v>2277</v>
      </c>
      <c r="C1180" s="191" t="s">
        <v>2278</v>
      </c>
      <c r="D1180" s="182" t="s">
        <v>3076</v>
      </c>
      <c r="E1180" s="183">
        <v>6</v>
      </c>
      <c r="F1180" s="184"/>
      <c r="G1180" s="185">
        <f t="shared" si="7"/>
        <v>0</v>
      </c>
      <c r="H1180" s="184"/>
      <c r="I1180" s="185">
        <f t="shared" si="8"/>
        <v>0</v>
      </c>
      <c r="J1180" s="184"/>
      <c r="K1180" s="185">
        <f t="shared" si="9"/>
        <v>0</v>
      </c>
      <c r="L1180" s="185">
        <v>15</v>
      </c>
      <c r="M1180" s="185">
        <f t="shared" si="10"/>
        <v>0</v>
      </c>
      <c r="N1180" s="185">
        <v>0</v>
      </c>
      <c r="O1180" s="185">
        <f t="shared" si="11"/>
        <v>0</v>
      </c>
      <c r="P1180" s="185">
        <v>0</v>
      </c>
      <c r="Q1180" s="185">
        <f t="shared" si="12"/>
        <v>0</v>
      </c>
      <c r="R1180" s="185"/>
      <c r="S1180" s="185" t="s">
        <v>2976</v>
      </c>
      <c r="T1180" s="186" t="s">
        <v>2977</v>
      </c>
      <c r="U1180" s="161">
        <v>0</v>
      </c>
      <c r="V1180" s="161">
        <f t="shared" si="13"/>
        <v>0</v>
      </c>
      <c r="W1180" s="161"/>
      <c r="X1180" s="152"/>
      <c r="Y1180" s="152"/>
      <c r="Z1180" s="152"/>
      <c r="AA1180" s="152"/>
      <c r="AB1180" s="152"/>
      <c r="AC1180" s="152"/>
      <c r="AD1180" s="152"/>
      <c r="AE1180" s="152"/>
      <c r="AF1180" s="152"/>
      <c r="AG1180" s="152" t="s">
        <v>3031</v>
      </c>
      <c r="AH1180" s="152"/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1" x14ac:dyDescent="0.2">
      <c r="A1181" s="180">
        <v>311</v>
      </c>
      <c r="B1181" s="181" t="s">
        <v>2279</v>
      </c>
      <c r="C1181" s="191" t="s">
        <v>2280</v>
      </c>
      <c r="D1181" s="182" t="s">
        <v>3076</v>
      </c>
      <c r="E1181" s="183">
        <v>4</v>
      </c>
      <c r="F1181" s="184"/>
      <c r="G1181" s="185">
        <f t="shared" si="7"/>
        <v>0</v>
      </c>
      <c r="H1181" s="184"/>
      <c r="I1181" s="185">
        <f t="shared" si="8"/>
        <v>0</v>
      </c>
      <c r="J1181" s="184"/>
      <c r="K1181" s="185">
        <f t="shared" si="9"/>
        <v>0</v>
      </c>
      <c r="L1181" s="185">
        <v>15</v>
      </c>
      <c r="M1181" s="185">
        <f t="shared" si="10"/>
        <v>0</v>
      </c>
      <c r="N1181" s="185">
        <v>0</v>
      </c>
      <c r="O1181" s="185">
        <f t="shared" si="11"/>
        <v>0</v>
      </c>
      <c r="P1181" s="185">
        <v>0</v>
      </c>
      <c r="Q1181" s="185">
        <f t="shared" si="12"/>
        <v>0</v>
      </c>
      <c r="R1181" s="185"/>
      <c r="S1181" s="185" t="s">
        <v>2976</v>
      </c>
      <c r="T1181" s="186" t="s">
        <v>2977</v>
      </c>
      <c r="U1181" s="161">
        <v>0</v>
      </c>
      <c r="V1181" s="161">
        <f t="shared" si="13"/>
        <v>0</v>
      </c>
      <c r="W1181" s="161"/>
      <c r="X1181" s="152"/>
      <c r="Y1181" s="152"/>
      <c r="Z1181" s="152"/>
      <c r="AA1181" s="152"/>
      <c r="AB1181" s="152"/>
      <c r="AC1181" s="152"/>
      <c r="AD1181" s="152"/>
      <c r="AE1181" s="152"/>
      <c r="AF1181" s="152"/>
      <c r="AG1181" s="152" t="s">
        <v>3031</v>
      </c>
      <c r="AH1181" s="152"/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 x14ac:dyDescent="0.2">
      <c r="A1182" s="180">
        <v>312</v>
      </c>
      <c r="B1182" s="181" t="s">
        <v>2281</v>
      </c>
      <c r="C1182" s="191" t="s">
        <v>2282</v>
      </c>
      <c r="D1182" s="182" t="s">
        <v>3076</v>
      </c>
      <c r="E1182" s="183">
        <v>4</v>
      </c>
      <c r="F1182" s="184"/>
      <c r="G1182" s="185">
        <f t="shared" si="7"/>
        <v>0</v>
      </c>
      <c r="H1182" s="184"/>
      <c r="I1182" s="185">
        <f t="shared" si="8"/>
        <v>0</v>
      </c>
      <c r="J1182" s="184"/>
      <c r="K1182" s="185">
        <f t="shared" si="9"/>
        <v>0</v>
      </c>
      <c r="L1182" s="185">
        <v>15</v>
      </c>
      <c r="M1182" s="185">
        <f t="shared" si="10"/>
        <v>0</v>
      </c>
      <c r="N1182" s="185">
        <v>0</v>
      </c>
      <c r="O1182" s="185">
        <f t="shared" si="11"/>
        <v>0</v>
      </c>
      <c r="P1182" s="185">
        <v>0</v>
      </c>
      <c r="Q1182" s="185">
        <f t="shared" si="12"/>
        <v>0</v>
      </c>
      <c r="R1182" s="185"/>
      <c r="S1182" s="185" t="s">
        <v>2976</v>
      </c>
      <c r="T1182" s="186" t="s">
        <v>2977</v>
      </c>
      <c r="U1182" s="161">
        <v>0</v>
      </c>
      <c r="V1182" s="161">
        <f t="shared" si="13"/>
        <v>0</v>
      </c>
      <c r="W1182" s="161"/>
      <c r="X1182" s="152"/>
      <c r="Y1182" s="152"/>
      <c r="Z1182" s="152"/>
      <c r="AA1182" s="152"/>
      <c r="AB1182" s="152"/>
      <c r="AC1182" s="152"/>
      <c r="AD1182" s="152"/>
      <c r="AE1182" s="152"/>
      <c r="AF1182" s="152"/>
      <c r="AG1182" s="152" t="s">
        <v>3031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1" x14ac:dyDescent="0.2">
      <c r="A1183" s="180">
        <v>313</v>
      </c>
      <c r="B1183" s="181" t="s">
        <v>2283</v>
      </c>
      <c r="C1183" s="191" t="s">
        <v>2284</v>
      </c>
      <c r="D1183" s="182" t="s">
        <v>3076</v>
      </c>
      <c r="E1183" s="183">
        <v>2</v>
      </c>
      <c r="F1183" s="184"/>
      <c r="G1183" s="185">
        <f t="shared" si="7"/>
        <v>0</v>
      </c>
      <c r="H1183" s="184"/>
      <c r="I1183" s="185">
        <f t="shared" si="8"/>
        <v>0</v>
      </c>
      <c r="J1183" s="184"/>
      <c r="K1183" s="185">
        <f t="shared" si="9"/>
        <v>0</v>
      </c>
      <c r="L1183" s="185">
        <v>15</v>
      </c>
      <c r="M1183" s="185">
        <f t="shared" si="10"/>
        <v>0</v>
      </c>
      <c r="N1183" s="185">
        <v>0</v>
      </c>
      <c r="O1183" s="185">
        <f t="shared" si="11"/>
        <v>0</v>
      </c>
      <c r="P1183" s="185">
        <v>0</v>
      </c>
      <c r="Q1183" s="185">
        <f t="shared" si="12"/>
        <v>0</v>
      </c>
      <c r="R1183" s="185"/>
      <c r="S1183" s="185" t="s">
        <v>2976</v>
      </c>
      <c r="T1183" s="186" t="s">
        <v>2977</v>
      </c>
      <c r="U1183" s="161">
        <v>0</v>
      </c>
      <c r="V1183" s="161">
        <f t="shared" si="13"/>
        <v>0</v>
      </c>
      <c r="W1183" s="161"/>
      <c r="X1183" s="152"/>
      <c r="Y1183" s="152"/>
      <c r="Z1183" s="152"/>
      <c r="AA1183" s="152"/>
      <c r="AB1183" s="152"/>
      <c r="AC1183" s="152"/>
      <c r="AD1183" s="152"/>
      <c r="AE1183" s="152"/>
      <c r="AF1183" s="152"/>
      <c r="AG1183" s="152" t="s">
        <v>3031</v>
      </c>
      <c r="AH1183" s="152"/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outlineLevel="1" x14ac:dyDescent="0.2">
      <c r="A1184" s="180">
        <v>314</v>
      </c>
      <c r="B1184" s="181" t="s">
        <v>2285</v>
      </c>
      <c r="C1184" s="191" t="s">
        <v>2286</v>
      </c>
      <c r="D1184" s="182" t="s">
        <v>3076</v>
      </c>
      <c r="E1184" s="183">
        <v>1</v>
      </c>
      <c r="F1184" s="184"/>
      <c r="G1184" s="185">
        <f t="shared" si="7"/>
        <v>0</v>
      </c>
      <c r="H1184" s="184"/>
      <c r="I1184" s="185">
        <f t="shared" si="8"/>
        <v>0</v>
      </c>
      <c r="J1184" s="184"/>
      <c r="K1184" s="185">
        <f t="shared" si="9"/>
        <v>0</v>
      </c>
      <c r="L1184" s="185">
        <v>15</v>
      </c>
      <c r="M1184" s="185">
        <f t="shared" si="10"/>
        <v>0</v>
      </c>
      <c r="N1184" s="185">
        <v>0</v>
      </c>
      <c r="O1184" s="185">
        <f t="shared" si="11"/>
        <v>0</v>
      </c>
      <c r="P1184" s="185">
        <v>0</v>
      </c>
      <c r="Q1184" s="185">
        <f t="shared" si="12"/>
        <v>0</v>
      </c>
      <c r="R1184" s="185"/>
      <c r="S1184" s="185" t="s">
        <v>2976</v>
      </c>
      <c r="T1184" s="186" t="s">
        <v>2977</v>
      </c>
      <c r="U1184" s="161">
        <v>0</v>
      </c>
      <c r="V1184" s="161">
        <f t="shared" si="13"/>
        <v>0</v>
      </c>
      <c r="W1184" s="161"/>
      <c r="X1184" s="152"/>
      <c r="Y1184" s="152"/>
      <c r="Z1184" s="152"/>
      <c r="AA1184" s="152"/>
      <c r="AB1184" s="152"/>
      <c r="AC1184" s="152"/>
      <c r="AD1184" s="152"/>
      <c r="AE1184" s="152"/>
      <c r="AF1184" s="152"/>
      <c r="AG1184" s="152" t="s">
        <v>3031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outlineLevel="1" x14ac:dyDescent="0.2">
      <c r="A1185" s="180">
        <v>315</v>
      </c>
      <c r="B1185" s="181" t="s">
        <v>2287</v>
      </c>
      <c r="C1185" s="191" t="s">
        <v>2288</v>
      </c>
      <c r="D1185" s="182" t="s">
        <v>3076</v>
      </c>
      <c r="E1185" s="183">
        <v>2</v>
      </c>
      <c r="F1185" s="184"/>
      <c r="G1185" s="185">
        <f t="shared" si="7"/>
        <v>0</v>
      </c>
      <c r="H1185" s="184"/>
      <c r="I1185" s="185">
        <f t="shared" si="8"/>
        <v>0</v>
      </c>
      <c r="J1185" s="184"/>
      <c r="K1185" s="185">
        <f t="shared" si="9"/>
        <v>0</v>
      </c>
      <c r="L1185" s="185">
        <v>15</v>
      </c>
      <c r="M1185" s="185">
        <f t="shared" si="10"/>
        <v>0</v>
      </c>
      <c r="N1185" s="185">
        <v>0</v>
      </c>
      <c r="O1185" s="185">
        <f t="shared" si="11"/>
        <v>0</v>
      </c>
      <c r="P1185" s="185">
        <v>0</v>
      </c>
      <c r="Q1185" s="185">
        <f t="shared" si="12"/>
        <v>0</v>
      </c>
      <c r="R1185" s="185"/>
      <c r="S1185" s="185" t="s">
        <v>2976</v>
      </c>
      <c r="T1185" s="186" t="s">
        <v>2977</v>
      </c>
      <c r="U1185" s="161">
        <v>0</v>
      </c>
      <c r="V1185" s="161">
        <f t="shared" si="13"/>
        <v>0</v>
      </c>
      <c r="W1185" s="161"/>
      <c r="X1185" s="152"/>
      <c r="Y1185" s="152"/>
      <c r="Z1185" s="152"/>
      <c r="AA1185" s="152"/>
      <c r="AB1185" s="152"/>
      <c r="AC1185" s="152"/>
      <c r="AD1185" s="152"/>
      <c r="AE1185" s="152"/>
      <c r="AF1185" s="152"/>
      <c r="AG1185" s="152" t="s">
        <v>3031</v>
      </c>
      <c r="AH1185" s="152"/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1" x14ac:dyDescent="0.2">
      <c r="A1186" s="180">
        <v>316</v>
      </c>
      <c r="B1186" s="181" t="s">
        <v>2289</v>
      </c>
      <c r="C1186" s="191" t="s">
        <v>2290</v>
      </c>
      <c r="D1186" s="182" t="s">
        <v>3076</v>
      </c>
      <c r="E1186" s="183">
        <v>2</v>
      </c>
      <c r="F1186" s="184"/>
      <c r="G1186" s="185">
        <f t="shared" si="7"/>
        <v>0</v>
      </c>
      <c r="H1186" s="184"/>
      <c r="I1186" s="185">
        <f t="shared" si="8"/>
        <v>0</v>
      </c>
      <c r="J1186" s="184"/>
      <c r="K1186" s="185">
        <f t="shared" si="9"/>
        <v>0</v>
      </c>
      <c r="L1186" s="185">
        <v>15</v>
      </c>
      <c r="M1186" s="185">
        <f t="shared" si="10"/>
        <v>0</v>
      </c>
      <c r="N1186" s="185">
        <v>0</v>
      </c>
      <c r="O1186" s="185">
        <f t="shared" si="11"/>
        <v>0</v>
      </c>
      <c r="P1186" s="185">
        <v>0</v>
      </c>
      <c r="Q1186" s="185">
        <f t="shared" si="12"/>
        <v>0</v>
      </c>
      <c r="R1186" s="185"/>
      <c r="S1186" s="185" t="s">
        <v>2976</v>
      </c>
      <c r="T1186" s="186" t="s">
        <v>2977</v>
      </c>
      <c r="U1186" s="161">
        <v>0</v>
      </c>
      <c r="V1186" s="161">
        <f t="shared" si="13"/>
        <v>0</v>
      </c>
      <c r="W1186" s="161"/>
      <c r="X1186" s="152"/>
      <c r="Y1186" s="152"/>
      <c r="Z1186" s="152"/>
      <c r="AA1186" s="152"/>
      <c r="AB1186" s="152"/>
      <c r="AC1186" s="152"/>
      <c r="AD1186" s="152"/>
      <c r="AE1186" s="152"/>
      <c r="AF1186" s="152"/>
      <c r="AG1186" s="152" t="s">
        <v>3031</v>
      </c>
      <c r="AH1186" s="152"/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outlineLevel="1" x14ac:dyDescent="0.2">
      <c r="A1187" s="180">
        <v>317</v>
      </c>
      <c r="B1187" s="181" t="s">
        <v>2291</v>
      </c>
      <c r="C1187" s="191" t="s">
        <v>2292</v>
      </c>
      <c r="D1187" s="182" t="s">
        <v>3076</v>
      </c>
      <c r="E1187" s="183">
        <v>2</v>
      </c>
      <c r="F1187" s="184"/>
      <c r="G1187" s="185">
        <f t="shared" si="7"/>
        <v>0</v>
      </c>
      <c r="H1187" s="184"/>
      <c r="I1187" s="185">
        <f t="shared" si="8"/>
        <v>0</v>
      </c>
      <c r="J1187" s="184"/>
      <c r="K1187" s="185">
        <f t="shared" si="9"/>
        <v>0</v>
      </c>
      <c r="L1187" s="185">
        <v>15</v>
      </c>
      <c r="M1187" s="185">
        <f t="shared" si="10"/>
        <v>0</v>
      </c>
      <c r="N1187" s="185">
        <v>0</v>
      </c>
      <c r="O1187" s="185">
        <f t="shared" si="11"/>
        <v>0</v>
      </c>
      <c r="P1187" s="185">
        <v>0</v>
      </c>
      <c r="Q1187" s="185">
        <f t="shared" si="12"/>
        <v>0</v>
      </c>
      <c r="R1187" s="185"/>
      <c r="S1187" s="185" t="s">
        <v>2976</v>
      </c>
      <c r="T1187" s="186" t="s">
        <v>2977</v>
      </c>
      <c r="U1187" s="161">
        <v>0</v>
      </c>
      <c r="V1187" s="161">
        <f t="shared" si="13"/>
        <v>0</v>
      </c>
      <c r="W1187" s="161"/>
      <c r="X1187" s="152"/>
      <c r="Y1187" s="152"/>
      <c r="Z1187" s="152"/>
      <c r="AA1187" s="152"/>
      <c r="AB1187" s="152"/>
      <c r="AC1187" s="152"/>
      <c r="AD1187" s="152"/>
      <c r="AE1187" s="152"/>
      <c r="AF1187" s="152"/>
      <c r="AG1187" s="152" t="s">
        <v>3031</v>
      </c>
      <c r="AH1187" s="152"/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1" x14ac:dyDescent="0.2">
      <c r="A1188" s="180">
        <v>318</v>
      </c>
      <c r="B1188" s="181" t="s">
        <v>2293</v>
      </c>
      <c r="C1188" s="191" t="s">
        <v>2294</v>
      </c>
      <c r="D1188" s="182" t="s">
        <v>3076</v>
      </c>
      <c r="E1188" s="183">
        <v>2</v>
      </c>
      <c r="F1188" s="184"/>
      <c r="G1188" s="185">
        <f t="shared" si="7"/>
        <v>0</v>
      </c>
      <c r="H1188" s="184"/>
      <c r="I1188" s="185">
        <f t="shared" si="8"/>
        <v>0</v>
      </c>
      <c r="J1188" s="184"/>
      <c r="K1188" s="185">
        <f t="shared" si="9"/>
        <v>0</v>
      </c>
      <c r="L1188" s="185">
        <v>15</v>
      </c>
      <c r="M1188" s="185">
        <f t="shared" si="10"/>
        <v>0</v>
      </c>
      <c r="N1188" s="185">
        <v>0</v>
      </c>
      <c r="O1188" s="185">
        <f t="shared" si="11"/>
        <v>0</v>
      </c>
      <c r="P1188" s="185">
        <v>0</v>
      </c>
      <c r="Q1188" s="185">
        <f t="shared" si="12"/>
        <v>0</v>
      </c>
      <c r="R1188" s="185"/>
      <c r="S1188" s="185" t="s">
        <v>2976</v>
      </c>
      <c r="T1188" s="186" t="s">
        <v>2977</v>
      </c>
      <c r="U1188" s="161">
        <v>0</v>
      </c>
      <c r="V1188" s="161">
        <f t="shared" si="13"/>
        <v>0</v>
      </c>
      <c r="W1188" s="161"/>
      <c r="X1188" s="152"/>
      <c r="Y1188" s="152"/>
      <c r="Z1188" s="152"/>
      <c r="AA1188" s="152"/>
      <c r="AB1188" s="152"/>
      <c r="AC1188" s="152"/>
      <c r="AD1188" s="152"/>
      <c r="AE1188" s="152"/>
      <c r="AF1188" s="152"/>
      <c r="AG1188" s="152" t="s">
        <v>3031</v>
      </c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1" x14ac:dyDescent="0.2">
      <c r="A1189" s="180">
        <v>319</v>
      </c>
      <c r="B1189" s="181" t="s">
        <v>2295</v>
      </c>
      <c r="C1189" s="191" t="s">
        <v>2296</v>
      </c>
      <c r="D1189" s="182" t="s">
        <v>2297</v>
      </c>
      <c r="E1189" s="183">
        <v>60</v>
      </c>
      <c r="F1189" s="184"/>
      <c r="G1189" s="185">
        <f t="shared" si="7"/>
        <v>0</v>
      </c>
      <c r="H1189" s="184"/>
      <c r="I1189" s="185">
        <f t="shared" si="8"/>
        <v>0</v>
      </c>
      <c r="J1189" s="184"/>
      <c r="K1189" s="185">
        <f t="shared" si="9"/>
        <v>0</v>
      </c>
      <c r="L1189" s="185">
        <v>15</v>
      </c>
      <c r="M1189" s="185">
        <f t="shared" si="10"/>
        <v>0</v>
      </c>
      <c r="N1189" s="185">
        <v>0</v>
      </c>
      <c r="O1189" s="185">
        <f t="shared" si="11"/>
        <v>0</v>
      </c>
      <c r="P1189" s="185">
        <v>0</v>
      </c>
      <c r="Q1189" s="185">
        <f t="shared" si="12"/>
        <v>0</v>
      </c>
      <c r="R1189" s="185"/>
      <c r="S1189" s="185" t="s">
        <v>2976</v>
      </c>
      <c r="T1189" s="186" t="s">
        <v>2977</v>
      </c>
      <c r="U1189" s="161">
        <v>0</v>
      </c>
      <c r="V1189" s="161">
        <f t="shared" si="13"/>
        <v>0</v>
      </c>
      <c r="W1189" s="161"/>
      <c r="X1189" s="152"/>
      <c r="Y1189" s="152"/>
      <c r="Z1189" s="152"/>
      <c r="AA1189" s="152"/>
      <c r="AB1189" s="152"/>
      <c r="AC1189" s="152"/>
      <c r="AD1189" s="152"/>
      <c r="AE1189" s="152"/>
      <c r="AF1189" s="152"/>
      <c r="AG1189" s="152" t="s">
        <v>2068</v>
      </c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 x14ac:dyDescent="0.2">
      <c r="A1190" s="167" t="s">
        <v>2971</v>
      </c>
      <c r="B1190" s="168" t="s">
        <v>2896</v>
      </c>
      <c r="C1190" s="188" t="s">
        <v>2897</v>
      </c>
      <c r="D1190" s="169"/>
      <c r="E1190" s="170"/>
      <c r="F1190" s="171"/>
      <c r="G1190" s="171">
        <f>SUMIF(AG1191:AG1257,"&lt;&gt;NOR",G1191:G1257)</f>
        <v>0</v>
      </c>
      <c r="H1190" s="171"/>
      <c r="I1190" s="171">
        <f>SUM(I1191:I1257)</f>
        <v>0</v>
      </c>
      <c r="J1190" s="171"/>
      <c r="K1190" s="171">
        <f>SUM(K1191:K1257)</f>
        <v>0</v>
      </c>
      <c r="L1190" s="171"/>
      <c r="M1190" s="171">
        <f>SUM(M1191:M1257)</f>
        <v>0</v>
      </c>
      <c r="N1190" s="171"/>
      <c r="O1190" s="171">
        <f>SUM(O1191:O1257)</f>
        <v>0</v>
      </c>
      <c r="P1190" s="171"/>
      <c r="Q1190" s="171">
        <f>SUM(Q1191:Q1257)</f>
        <v>0</v>
      </c>
      <c r="R1190" s="171"/>
      <c r="S1190" s="171"/>
      <c r="T1190" s="172"/>
      <c r="U1190" s="166"/>
      <c r="V1190" s="166">
        <f>SUM(V1191:V1257)</f>
        <v>0</v>
      </c>
      <c r="W1190" s="166"/>
      <c r="AG1190" t="s">
        <v>2972</v>
      </c>
    </row>
    <row r="1191" spans="1:60" outlineLevel="1" x14ac:dyDescent="0.2">
      <c r="A1191" s="173">
        <v>320</v>
      </c>
      <c r="B1191" s="174" t="s">
        <v>2298</v>
      </c>
      <c r="C1191" s="189" t="s">
        <v>2299</v>
      </c>
      <c r="D1191" s="175" t="s">
        <v>3408</v>
      </c>
      <c r="E1191" s="176">
        <v>265</v>
      </c>
      <c r="F1191" s="177"/>
      <c r="G1191" s="178">
        <f>ROUND(E1191*F1191,2)</f>
        <v>0</v>
      </c>
      <c r="H1191" s="177"/>
      <c r="I1191" s="178">
        <f>ROUND(E1191*H1191,2)</f>
        <v>0</v>
      </c>
      <c r="J1191" s="177"/>
      <c r="K1191" s="178">
        <f>ROUND(E1191*J1191,2)</f>
        <v>0</v>
      </c>
      <c r="L1191" s="178">
        <v>15</v>
      </c>
      <c r="M1191" s="178">
        <f>G1191*(1+L1191/100)</f>
        <v>0</v>
      </c>
      <c r="N1191" s="178">
        <v>0</v>
      </c>
      <c r="O1191" s="178">
        <f>ROUND(E1191*N1191,2)</f>
        <v>0</v>
      </c>
      <c r="P1191" s="178">
        <v>0</v>
      </c>
      <c r="Q1191" s="178">
        <f>ROUND(E1191*P1191,2)</f>
        <v>0</v>
      </c>
      <c r="R1191" s="178"/>
      <c r="S1191" s="178" t="s">
        <v>3733</v>
      </c>
      <c r="T1191" s="179" t="s">
        <v>3733</v>
      </c>
      <c r="U1191" s="161">
        <v>0</v>
      </c>
      <c r="V1191" s="161">
        <f>ROUND(E1191*U1191,2)</f>
        <v>0</v>
      </c>
      <c r="W1191" s="161"/>
      <c r="X1191" s="152"/>
      <c r="Y1191" s="152"/>
      <c r="Z1191" s="152"/>
      <c r="AA1191" s="152"/>
      <c r="AB1191" s="152"/>
      <c r="AC1191" s="152"/>
      <c r="AD1191" s="152"/>
      <c r="AE1191" s="152"/>
      <c r="AF1191" s="152"/>
      <c r="AG1191" s="152" t="s">
        <v>2068</v>
      </c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outlineLevel="1" x14ac:dyDescent="0.2">
      <c r="A1192" s="159"/>
      <c r="B1192" s="160"/>
      <c r="C1192" s="190" t="s">
        <v>2300</v>
      </c>
      <c r="D1192" s="162"/>
      <c r="E1192" s="163"/>
      <c r="F1192" s="161"/>
      <c r="G1192" s="161"/>
      <c r="H1192" s="161"/>
      <c r="I1192" s="161"/>
      <c r="J1192" s="161"/>
      <c r="K1192" s="161"/>
      <c r="L1192" s="161"/>
      <c r="M1192" s="161"/>
      <c r="N1192" s="161"/>
      <c r="O1192" s="161"/>
      <c r="P1192" s="161"/>
      <c r="Q1192" s="161"/>
      <c r="R1192" s="161"/>
      <c r="S1192" s="161"/>
      <c r="T1192" s="161"/>
      <c r="U1192" s="161"/>
      <c r="V1192" s="161"/>
      <c r="W1192" s="161"/>
      <c r="X1192" s="152"/>
      <c r="Y1192" s="152"/>
      <c r="Z1192" s="152"/>
      <c r="AA1192" s="152"/>
      <c r="AB1192" s="152"/>
      <c r="AC1192" s="152"/>
      <c r="AD1192" s="152"/>
      <c r="AE1192" s="152"/>
      <c r="AF1192" s="152"/>
      <c r="AG1192" s="152" t="s">
        <v>2980</v>
      </c>
      <c r="AH1192" s="152">
        <v>0</v>
      </c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1" x14ac:dyDescent="0.2">
      <c r="A1193" s="159"/>
      <c r="B1193" s="160"/>
      <c r="C1193" s="190" t="s">
        <v>2301</v>
      </c>
      <c r="D1193" s="162"/>
      <c r="E1193" s="163">
        <v>265</v>
      </c>
      <c r="F1193" s="161"/>
      <c r="G1193" s="161"/>
      <c r="H1193" s="161"/>
      <c r="I1193" s="161"/>
      <c r="J1193" s="161"/>
      <c r="K1193" s="161"/>
      <c r="L1193" s="161"/>
      <c r="M1193" s="161"/>
      <c r="N1193" s="161"/>
      <c r="O1193" s="161"/>
      <c r="P1193" s="161"/>
      <c r="Q1193" s="161"/>
      <c r="R1193" s="161"/>
      <c r="S1193" s="161"/>
      <c r="T1193" s="161"/>
      <c r="U1193" s="161"/>
      <c r="V1193" s="161"/>
      <c r="W1193" s="161"/>
      <c r="X1193" s="152"/>
      <c r="Y1193" s="152"/>
      <c r="Z1193" s="152"/>
      <c r="AA1193" s="152"/>
      <c r="AB1193" s="152"/>
      <c r="AC1193" s="152"/>
      <c r="AD1193" s="152"/>
      <c r="AE1193" s="152"/>
      <c r="AF1193" s="152"/>
      <c r="AG1193" s="152" t="s">
        <v>2980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1" x14ac:dyDescent="0.2">
      <c r="A1194" s="173">
        <v>321</v>
      </c>
      <c r="B1194" s="174" t="s">
        <v>2302</v>
      </c>
      <c r="C1194" s="189" t="s">
        <v>2303</v>
      </c>
      <c r="D1194" s="175" t="s">
        <v>3069</v>
      </c>
      <c r="E1194" s="176">
        <v>166.21</v>
      </c>
      <c r="F1194" s="177"/>
      <c r="G1194" s="178">
        <f>ROUND(E1194*F1194,2)</f>
        <v>0</v>
      </c>
      <c r="H1194" s="177"/>
      <c r="I1194" s="178">
        <f>ROUND(E1194*H1194,2)</f>
        <v>0</v>
      </c>
      <c r="J1194" s="177"/>
      <c r="K1194" s="178">
        <f>ROUND(E1194*J1194,2)</f>
        <v>0</v>
      </c>
      <c r="L1194" s="178">
        <v>15</v>
      </c>
      <c r="M1194" s="178">
        <f>G1194*(1+L1194/100)</f>
        <v>0</v>
      </c>
      <c r="N1194" s="178">
        <v>0</v>
      </c>
      <c r="O1194" s="178">
        <f>ROUND(E1194*N1194,2)</f>
        <v>0</v>
      </c>
      <c r="P1194" s="178">
        <v>0</v>
      </c>
      <c r="Q1194" s="178">
        <f>ROUND(E1194*P1194,2)</f>
        <v>0</v>
      </c>
      <c r="R1194" s="178"/>
      <c r="S1194" s="178" t="s">
        <v>3733</v>
      </c>
      <c r="T1194" s="179" t="s">
        <v>3733</v>
      </c>
      <c r="U1194" s="161">
        <v>0</v>
      </c>
      <c r="V1194" s="161">
        <f>ROUND(E1194*U1194,2)</f>
        <v>0</v>
      </c>
      <c r="W1194" s="161"/>
      <c r="X1194" s="152"/>
      <c r="Y1194" s="152"/>
      <c r="Z1194" s="152"/>
      <c r="AA1194" s="152"/>
      <c r="AB1194" s="152"/>
      <c r="AC1194" s="152"/>
      <c r="AD1194" s="152"/>
      <c r="AE1194" s="152"/>
      <c r="AF1194" s="152"/>
      <c r="AG1194" s="152" t="s">
        <v>2068</v>
      </c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1" x14ac:dyDescent="0.2">
      <c r="A1195" s="159"/>
      <c r="B1195" s="160"/>
      <c r="C1195" s="190" t="s">
        <v>2304</v>
      </c>
      <c r="D1195" s="162"/>
      <c r="E1195" s="163">
        <v>28.650000000000002</v>
      </c>
      <c r="F1195" s="161"/>
      <c r="G1195" s="161"/>
      <c r="H1195" s="161"/>
      <c r="I1195" s="161"/>
      <c r="J1195" s="161"/>
      <c r="K1195" s="161"/>
      <c r="L1195" s="161"/>
      <c r="M1195" s="161"/>
      <c r="N1195" s="161"/>
      <c r="O1195" s="161"/>
      <c r="P1195" s="161"/>
      <c r="Q1195" s="161"/>
      <c r="R1195" s="161"/>
      <c r="S1195" s="161"/>
      <c r="T1195" s="161"/>
      <c r="U1195" s="161"/>
      <c r="V1195" s="161"/>
      <c r="W1195" s="161"/>
      <c r="X1195" s="152"/>
      <c r="Y1195" s="152"/>
      <c r="Z1195" s="152"/>
      <c r="AA1195" s="152"/>
      <c r="AB1195" s="152"/>
      <c r="AC1195" s="152"/>
      <c r="AD1195" s="152"/>
      <c r="AE1195" s="152"/>
      <c r="AF1195" s="152"/>
      <c r="AG1195" s="152" t="s">
        <v>2980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1" x14ac:dyDescent="0.2">
      <c r="A1196" s="159"/>
      <c r="B1196" s="160"/>
      <c r="C1196" s="190" t="s">
        <v>2305</v>
      </c>
      <c r="D1196" s="162"/>
      <c r="E1196" s="163">
        <v>137.56</v>
      </c>
      <c r="F1196" s="161"/>
      <c r="G1196" s="161"/>
      <c r="H1196" s="161"/>
      <c r="I1196" s="161"/>
      <c r="J1196" s="161"/>
      <c r="K1196" s="161"/>
      <c r="L1196" s="161"/>
      <c r="M1196" s="161"/>
      <c r="N1196" s="161"/>
      <c r="O1196" s="161"/>
      <c r="P1196" s="161"/>
      <c r="Q1196" s="161"/>
      <c r="R1196" s="161"/>
      <c r="S1196" s="161"/>
      <c r="T1196" s="161"/>
      <c r="U1196" s="161"/>
      <c r="V1196" s="161"/>
      <c r="W1196" s="161"/>
      <c r="X1196" s="152"/>
      <c r="Y1196" s="152"/>
      <c r="Z1196" s="152"/>
      <c r="AA1196" s="152"/>
      <c r="AB1196" s="152"/>
      <c r="AC1196" s="152"/>
      <c r="AD1196" s="152"/>
      <c r="AE1196" s="152"/>
      <c r="AF1196" s="152"/>
      <c r="AG1196" s="152" t="s">
        <v>2980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outlineLevel="1" x14ac:dyDescent="0.2">
      <c r="A1197" s="173">
        <v>322</v>
      </c>
      <c r="B1197" s="174" t="s">
        <v>2306</v>
      </c>
      <c r="C1197" s="189" t="s">
        <v>2307</v>
      </c>
      <c r="D1197" s="175" t="s">
        <v>3069</v>
      </c>
      <c r="E1197" s="176">
        <v>111.65</v>
      </c>
      <c r="F1197" s="177"/>
      <c r="G1197" s="178">
        <f>ROUND(E1197*F1197,2)</f>
        <v>0</v>
      </c>
      <c r="H1197" s="177"/>
      <c r="I1197" s="178">
        <f>ROUND(E1197*H1197,2)</f>
        <v>0</v>
      </c>
      <c r="J1197" s="177"/>
      <c r="K1197" s="178">
        <f>ROUND(E1197*J1197,2)</f>
        <v>0</v>
      </c>
      <c r="L1197" s="178">
        <v>15</v>
      </c>
      <c r="M1197" s="178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78"/>
      <c r="S1197" s="178" t="s">
        <v>3733</v>
      </c>
      <c r="T1197" s="179" t="s">
        <v>3733</v>
      </c>
      <c r="U1197" s="161">
        <v>0</v>
      </c>
      <c r="V1197" s="161">
        <f>ROUND(E1197*U1197,2)</f>
        <v>0</v>
      </c>
      <c r="W1197" s="161"/>
      <c r="X1197" s="152"/>
      <c r="Y1197" s="152"/>
      <c r="Z1197" s="152"/>
      <c r="AA1197" s="152"/>
      <c r="AB1197" s="152"/>
      <c r="AC1197" s="152"/>
      <c r="AD1197" s="152"/>
      <c r="AE1197" s="152"/>
      <c r="AF1197" s="152"/>
      <c r="AG1197" s="152" t="s">
        <v>2068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1" x14ac:dyDescent="0.2">
      <c r="A1198" s="159"/>
      <c r="B1198" s="160"/>
      <c r="C1198" s="190" t="s">
        <v>2308</v>
      </c>
      <c r="D1198" s="162"/>
      <c r="E1198" s="163">
        <v>110.25</v>
      </c>
      <c r="F1198" s="161"/>
      <c r="G1198" s="161"/>
      <c r="H1198" s="161"/>
      <c r="I1198" s="161"/>
      <c r="J1198" s="161"/>
      <c r="K1198" s="161"/>
      <c r="L1198" s="161"/>
      <c r="M1198" s="161"/>
      <c r="N1198" s="161"/>
      <c r="O1198" s="161"/>
      <c r="P1198" s="161"/>
      <c r="Q1198" s="161"/>
      <c r="R1198" s="161"/>
      <c r="S1198" s="161"/>
      <c r="T1198" s="161"/>
      <c r="U1198" s="161"/>
      <c r="V1198" s="161"/>
      <c r="W1198" s="161"/>
      <c r="X1198" s="152"/>
      <c r="Y1198" s="152"/>
      <c r="Z1198" s="152"/>
      <c r="AA1198" s="152"/>
      <c r="AB1198" s="152"/>
      <c r="AC1198" s="152"/>
      <c r="AD1198" s="152"/>
      <c r="AE1198" s="152"/>
      <c r="AF1198" s="152"/>
      <c r="AG1198" s="152" t="s">
        <v>2980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outlineLevel="1" x14ac:dyDescent="0.2">
      <c r="A1199" s="159"/>
      <c r="B1199" s="160"/>
      <c r="C1199" s="190" t="s">
        <v>2309</v>
      </c>
      <c r="D1199" s="162"/>
      <c r="E1199" s="163">
        <v>1.4000000000000001</v>
      </c>
      <c r="F1199" s="161"/>
      <c r="G1199" s="161"/>
      <c r="H1199" s="161"/>
      <c r="I1199" s="161"/>
      <c r="J1199" s="161"/>
      <c r="K1199" s="161"/>
      <c r="L1199" s="161"/>
      <c r="M1199" s="161"/>
      <c r="N1199" s="161"/>
      <c r="O1199" s="161"/>
      <c r="P1199" s="161"/>
      <c r="Q1199" s="161"/>
      <c r="R1199" s="161"/>
      <c r="S1199" s="161"/>
      <c r="T1199" s="161"/>
      <c r="U1199" s="161"/>
      <c r="V1199" s="161"/>
      <c r="W1199" s="161"/>
      <c r="X1199" s="152"/>
      <c r="Y1199" s="152"/>
      <c r="Z1199" s="152"/>
      <c r="AA1199" s="152"/>
      <c r="AB1199" s="152"/>
      <c r="AC1199" s="152"/>
      <c r="AD1199" s="152"/>
      <c r="AE1199" s="152"/>
      <c r="AF1199" s="152"/>
      <c r="AG1199" s="152" t="s">
        <v>2980</v>
      </c>
      <c r="AH1199" s="152">
        <v>0</v>
      </c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outlineLevel="1" x14ac:dyDescent="0.2">
      <c r="A1200" s="173">
        <v>323</v>
      </c>
      <c r="B1200" s="174" t="s">
        <v>2310</v>
      </c>
      <c r="C1200" s="189" t="s">
        <v>2311</v>
      </c>
      <c r="D1200" s="175" t="s">
        <v>3069</v>
      </c>
      <c r="E1200" s="176">
        <v>311.07000000000005</v>
      </c>
      <c r="F1200" s="177"/>
      <c r="G1200" s="178">
        <f>ROUND(E1200*F1200,2)</f>
        <v>0</v>
      </c>
      <c r="H1200" s="177"/>
      <c r="I1200" s="178">
        <f>ROUND(E1200*H1200,2)</f>
        <v>0</v>
      </c>
      <c r="J1200" s="177"/>
      <c r="K1200" s="178">
        <f>ROUND(E1200*J1200,2)</f>
        <v>0</v>
      </c>
      <c r="L1200" s="178">
        <v>15</v>
      </c>
      <c r="M1200" s="178">
        <f>G1200*(1+L1200/100)</f>
        <v>0</v>
      </c>
      <c r="N1200" s="178">
        <v>0</v>
      </c>
      <c r="O1200" s="178">
        <f>ROUND(E1200*N1200,2)</f>
        <v>0</v>
      </c>
      <c r="P1200" s="178">
        <v>0</v>
      </c>
      <c r="Q1200" s="178">
        <f>ROUND(E1200*P1200,2)</f>
        <v>0</v>
      </c>
      <c r="R1200" s="178"/>
      <c r="S1200" s="178" t="s">
        <v>3733</v>
      </c>
      <c r="T1200" s="179" t="s">
        <v>3733</v>
      </c>
      <c r="U1200" s="161">
        <v>0</v>
      </c>
      <c r="V1200" s="161">
        <f>ROUND(E1200*U1200,2)</f>
        <v>0</v>
      </c>
      <c r="W1200" s="161"/>
      <c r="X1200" s="152"/>
      <c r="Y1200" s="152"/>
      <c r="Z1200" s="152"/>
      <c r="AA1200" s="152"/>
      <c r="AB1200" s="152"/>
      <c r="AC1200" s="152"/>
      <c r="AD1200" s="152"/>
      <c r="AE1200" s="152"/>
      <c r="AF1200" s="152"/>
      <c r="AG1200" s="152" t="s">
        <v>2068</v>
      </c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1" x14ac:dyDescent="0.2">
      <c r="A1201" s="159"/>
      <c r="B1201" s="160"/>
      <c r="C1201" s="190" t="s">
        <v>2312</v>
      </c>
      <c r="D1201" s="162"/>
      <c r="E1201" s="163">
        <v>32.410000000000004</v>
      </c>
      <c r="F1201" s="161"/>
      <c r="G1201" s="161"/>
      <c r="H1201" s="161"/>
      <c r="I1201" s="161"/>
      <c r="J1201" s="161"/>
      <c r="K1201" s="161"/>
      <c r="L1201" s="161"/>
      <c r="M1201" s="161"/>
      <c r="N1201" s="161"/>
      <c r="O1201" s="161"/>
      <c r="P1201" s="161"/>
      <c r="Q1201" s="161"/>
      <c r="R1201" s="161"/>
      <c r="S1201" s="161"/>
      <c r="T1201" s="161"/>
      <c r="U1201" s="161"/>
      <c r="V1201" s="161"/>
      <c r="W1201" s="161"/>
      <c r="X1201" s="152"/>
      <c r="Y1201" s="152"/>
      <c r="Z1201" s="152"/>
      <c r="AA1201" s="152"/>
      <c r="AB1201" s="152"/>
      <c r="AC1201" s="152"/>
      <c r="AD1201" s="152"/>
      <c r="AE1201" s="152"/>
      <c r="AF1201" s="152"/>
      <c r="AG1201" s="152" t="s">
        <v>2980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1" x14ac:dyDescent="0.2">
      <c r="A1202" s="159"/>
      <c r="B1202" s="160"/>
      <c r="C1202" s="190" t="s">
        <v>2313</v>
      </c>
      <c r="D1202" s="162"/>
      <c r="E1202" s="163">
        <v>7.8000000000000007</v>
      </c>
      <c r="F1202" s="161"/>
      <c r="G1202" s="161"/>
      <c r="H1202" s="161"/>
      <c r="I1202" s="161"/>
      <c r="J1202" s="161"/>
      <c r="K1202" s="161"/>
      <c r="L1202" s="161"/>
      <c r="M1202" s="161"/>
      <c r="N1202" s="161"/>
      <c r="O1202" s="161"/>
      <c r="P1202" s="161"/>
      <c r="Q1202" s="161"/>
      <c r="R1202" s="161"/>
      <c r="S1202" s="161"/>
      <c r="T1202" s="161"/>
      <c r="U1202" s="161"/>
      <c r="V1202" s="161"/>
      <c r="W1202" s="161"/>
      <c r="X1202" s="152"/>
      <c r="Y1202" s="152"/>
      <c r="Z1202" s="152"/>
      <c r="AA1202" s="152"/>
      <c r="AB1202" s="152"/>
      <c r="AC1202" s="152"/>
      <c r="AD1202" s="152"/>
      <c r="AE1202" s="152"/>
      <c r="AF1202" s="152"/>
      <c r="AG1202" s="152" t="s">
        <v>2980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outlineLevel="1" x14ac:dyDescent="0.2">
      <c r="A1203" s="159"/>
      <c r="B1203" s="160"/>
      <c r="C1203" s="190" t="s">
        <v>2314</v>
      </c>
      <c r="D1203" s="162"/>
      <c r="E1203" s="163">
        <v>8.4</v>
      </c>
      <c r="F1203" s="161"/>
      <c r="G1203" s="161"/>
      <c r="H1203" s="161"/>
      <c r="I1203" s="161"/>
      <c r="J1203" s="161"/>
      <c r="K1203" s="161"/>
      <c r="L1203" s="161"/>
      <c r="M1203" s="161"/>
      <c r="N1203" s="161"/>
      <c r="O1203" s="161"/>
      <c r="P1203" s="161"/>
      <c r="Q1203" s="161"/>
      <c r="R1203" s="161"/>
      <c r="S1203" s="161"/>
      <c r="T1203" s="161"/>
      <c r="U1203" s="161"/>
      <c r="V1203" s="161"/>
      <c r="W1203" s="161"/>
      <c r="X1203" s="152"/>
      <c r="Y1203" s="152"/>
      <c r="Z1203" s="152"/>
      <c r="AA1203" s="152"/>
      <c r="AB1203" s="152"/>
      <c r="AC1203" s="152"/>
      <c r="AD1203" s="152"/>
      <c r="AE1203" s="152"/>
      <c r="AF1203" s="152"/>
      <c r="AG1203" s="152" t="s">
        <v>2980</v>
      </c>
      <c r="AH1203" s="152">
        <v>0</v>
      </c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1" x14ac:dyDescent="0.2">
      <c r="A1204" s="159"/>
      <c r="B1204" s="160"/>
      <c r="C1204" s="190" t="s">
        <v>2315</v>
      </c>
      <c r="D1204" s="162"/>
      <c r="E1204" s="163">
        <v>241.16000000000003</v>
      </c>
      <c r="F1204" s="161"/>
      <c r="G1204" s="161"/>
      <c r="H1204" s="161"/>
      <c r="I1204" s="161"/>
      <c r="J1204" s="161"/>
      <c r="K1204" s="161"/>
      <c r="L1204" s="161"/>
      <c r="M1204" s="161"/>
      <c r="N1204" s="161"/>
      <c r="O1204" s="161"/>
      <c r="P1204" s="161"/>
      <c r="Q1204" s="161"/>
      <c r="R1204" s="161"/>
      <c r="S1204" s="161"/>
      <c r="T1204" s="161"/>
      <c r="U1204" s="161"/>
      <c r="V1204" s="161"/>
      <c r="W1204" s="161"/>
      <c r="X1204" s="152"/>
      <c r="Y1204" s="152"/>
      <c r="Z1204" s="152"/>
      <c r="AA1204" s="152"/>
      <c r="AB1204" s="152"/>
      <c r="AC1204" s="152"/>
      <c r="AD1204" s="152"/>
      <c r="AE1204" s="152"/>
      <c r="AF1204" s="152"/>
      <c r="AG1204" s="152" t="s">
        <v>2980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1" x14ac:dyDescent="0.2">
      <c r="A1205" s="159"/>
      <c r="B1205" s="160"/>
      <c r="C1205" s="190" t="s">
        <v>2316</v>
      </c>
      <c r="D1205" s="162"/>
      <c r="E1205" s="163">
        <v>21.3</v>
      </c>
      <c r="F1205" s="161"/>
      <c r="G1205" s="161"/>
      <c r="H1205" s="161"/>
      <c r="I1205" s="161"/>
      <c r="J1205" s="161"/>
      <c r="K1205" s="161"/>
      <c r="L1205" s="161"/>
      <c r="M1205" s="161"/>
      <c r="N1205" s="161"/>
      <c r="O1205" s="161"/>
      <c r="P1205" s="161"/>
      <c r="Q1205" s="161"/>
      <c r="R1205" s="161"/>
      <c r="S1205" s="161"/>
      <c r="T1205" s="161"/>
      <c r="U1205" s="161"/>
      <c r="V1205" s="161"/>
      <c r="W1205" s="161"/>
      <c r="X1205" s="152"/>
      <c r="Y1205" s="152"/>
      <c r="Z1205" s="152"/>
      <c r="AA1205" s="152"/>
      <c r="AB1205" s="152"/>
      <c r="AC1205" s="152"/>
      <c r="AD1205" s="152"/>
      <c r="AE1205" s="152"/>
      <c r="AF1205" s="152"/>
      <c r="AG1205" s="152" t="s">
        <v>2980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1" x14ac:dyDescent="0.2">
      <c r="A1206" s="173">
        <v>324</v>
      </c>
      <c r="B1206" s="174" t="s">
        <v>2317</v>
      </c>
      <c r="C1206" s="189" t="s">
        <v>2318</v>
      </c>
      <c r="D1206" s="175" t="s">
        <v>3069</v>
      </c>
      <c r="E1206" s="176">
        <v>18.400000000000002</v>
      </c>
      <c r="F1206" s="177"/>
      <c r="G1206" s="178">
        <f>ROUND(E1206*F1206,2)</f>
        <v>0</v>
      </c>
      <c r="H1206" s="177"/>
      <c r="I1206" s="178">
        <f>ROUND(E1206*H1206,2)</f>
        <v>0</v>
      </c>
      <c r="J1206" s="177"/>
      <c r="K1206" s="178">
        <f>ROUND(E1206*J1206,2)</f>
        <v>0</v>
      </c>
      <c r="L1206" s="178">
        <v>15</v>
      </c>
      <c r="M1206" s="178">
        <f>G1206*(1+L1206/100)</f>
        <v>0</v>
      </c>
      <c r="N1206" s="178">
        <v>0</v>
      </c>
      <c r="O1206" s="178">
        <f>ROUND(E1206*N1206,2)</f>
        <v>0</v>
      </c>
      <c r="P1206" s="178">
        <v>0</v>
      </c>
      <c r="Q1206" s="178">
        <f>ROUND(E1206*P1206,2)</f>
        <v>0</v>
      </c>
      <c r="R1206" s="178"/>
      <c r="S1206" s="178" t="s">
        <v>3733</v>
      </c>
      <c r="T1206" s="179" t="s">
        <v>3733</v>
      </c>
      <c r="U1206" s="161">
        <v>0</v>
      </c>
      <c r="V1206" s="161">
        <f>ROUND(E1206*U1206,2)</f>
        <v>0</v>
      </c>
      <c r="W1206" s="161"/>
      <c r="X1206" s="152"/>
      <c r="Y1206" s="152"/>
      <c r="Z1206" s="152"/>
      <c r="AA1206" s="152"/>
      <c r="AB1206" s="152"/>
      <c r="AC1206" s="152"/>
      <c r="AD1206" s="152"/>
      <c r="AE1206" s="152"/>
      <c r="AF1206" s="152"/>
      <c r="AG1206" s="152" t="s">
        <v>2068</v>
      </c>
      <c r="AH1206" s="152"/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1" x14ac:dyDescent="0.2">
      <c r="A1207" s="159"/>
      <c r="B1207" s="160"/>
      <c r="C1207" s="190" t="s">
        <v>2319</v>
      </c>
      <c r="D1207" s="162"/>
      <c r="E1207" s="163">
        <v>18.400000000000002</v>
      </c>
      <c r="F1207" s="161"/>
      <c r="G1207" s="161"/>
      <c r="H1207" s="161"/>
      <c r="I1207" s="161"/>
      <c r="J1207" s="161"/>
      <c r="K1207" s="161"/>
      <c r="L1207" s="161"/>
      <c r="M1207" s="161"/>
      <c r="N1207" s="161"/>
      <c r="O1207" s="161"/>
      <c r="P1207" s="161"/>
      <c r="Q1207" s="161"/>
      <c r="R1207" s="161"/>
      <c r="S1207" s="161"/>
      <c r="T1207" s="161"/>
      <c r="U1207" s="161"/>
      <c r="V1207" s="161"/>
      <c r="W1207" s="161"/>
      <c r="X1207" s="152"/>
      <c r="Y1207" s="152"/>
      <c r="Z1207" s="152"/>
      <c r="AA1207" s="152"/>
      <c r="AB1207" s="152"/>
      <c r="AC1207" s="152"/>
      <c r="AD1207" s="152"/>
      <c r="AE1207" s="152"/>
      <c r="AF1207" s="152"/>
      <c r="AG1207" s="152" t="s">
        <v>2980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1" x14ac:dyDescent="0.2">
      <c r="A1208" s="173">
        <v>325</v>
      </c>
      <c r="B1208" s="174" t="s">
        <v>2320</v>
      </c>
      <c r="C1208" s="189" t="s">
        <v>2321</v>
      </c>
      <c r="D1208" s="175" t="s">
        <v>2975</v>
      </c>
      <c r="E1208" s="176">
        <v>22.85</v>
      </c>
      <c r="F1208" s="177"/>
      <c r="G1208" s="178">
        <f>ROUND(E1208*F1208,2)</f>
        <v>0</v>
      </c>
      <c r="H1208" s="177"/>
      <c r="I1208" s="178">
        <f>ROUND(E1208*H1208,2)</f>
        <v>0</v>
      </c>
      <c r="J1208" s="177"/>
      <c r="K1208" s="178">
        <f>ROUND(E1208*J1208,2)</f>
        <v>0</v>
      </c>
      <c r="L1208" s="178">
        <v>15</v>
      </c>
      <c r="M1208" s="178">
        <f>G1208*(1+L1208/100)</f>
        <v>0</v>
      </c>
      <c r="N1208" s="178">
        <v>0</v>
      </c>
      <c r="O1208" s="178">
        <f>ROUND(E1208*N1208,2)</f>
        <v>0</v>
      </c>
      <c r="P1208" s="178">
        <v>0</v>
      </c>
      <c r="Q1208" s="178">
        <f>ROUND(E1208*P1208,2)</f>
        <v>0</v>
      </c>
      <c r="R1208" s="178"/>
      <c r="S1208" s="178" t="s">
        <v>3733</v>
      </c>
      <c r="T1208" s="179" t="s">
        <v>3733</v>
      </c>
      <c r="U1208" s="161">
        <v>0</v>
      </c>
      <c r="V1208" s="161">
        <f>ROUND(E1208*U1208,2)</f>
        <v>0</v>
      </c>
      <c r="W1208" s="161"/>
      <c r="X1208" s="152"/>
      <c r="Y1208" s="152"/>
      <c r="Z1208" s="152"/>
      <c r="AA1208" s="152"/>
      <c r="AB1208" s="152"/>
      <c r="AC1208" s="152"/>
      <c r="AD1208" s="152"/>
      <c r="AE1208" s="152"/>
      <c r="AF1208" s="152"/>
      <c r="AG1208" s="152" t="s">
        <v>2068</v>
      </c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1" x14ac:dyDescent="0.2">
      <c r="A1209" s="159"/>
      <c r="B1209" s="160"/>
      <c r="C1209" s="190" t="s">
        <v>2322</v>
      </c>
      <c r="D1209" s="162"/>
      <c r="E1209" s="163">
        <v>22.85</v>
      </c>
      <c r="F1209" s="161"/>
      <c r="G1209" s="161"/>
      <c r="H1209" s="161"/>
      <c r="I1209" s="161"/>
      <c r="J1209" s="161"/>
      <c r="K1209" s="161"/>
      <c r="L1209" s="161"/>
      <c r="M1209" s="161"/>
      <c r="N1209" s="161"/>
      <c r="O1209" s="161"/>
      <c r="P1209" s="161"/>
      <c r="Q1209" s="161"/>
      <c r="R1209" s="161"/>
      <c r="S1209" s="161"/>
      <c r="T1209" s="161"/>
      <c r="U1209" s="161"/>
      <c r="V1209" s="161"/>
      <c r="W1209" s="161"/>
      <c r="X1209" s="152"/>
      <c r="Y1209" s="152"/>
      <c r="Z1209" s="152"/>
      <c r="AA1209" s="152"/>
      <c r="AB1209" s="152"/>
      <c r="AC1209" s="152"/>
      <c r="AD1209" s="152"/>
      <c r="AE1209" s="152"/>
      <c r="AF1209" s="152"/>
      <c r="AG1209" s="152" t="s">
        <v>2980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1" x14ac:dyDescent="0.2">
      <c r="A1210" s="173">
        <v>326</v>
      </c>
      <c r="B1210" s="174" t="s">
        <v>2323</v>
      </c>
      <c r="C1210" s="189" t="s">
        <v>2324</v>
      </c>
      <c r="D1210" s="175" t="s">
        <v>2975</v>
      </c>
      <c r="E1210" s="176">
        <v>18.400000000000002</v>
      </c>
      <c r="F1210" s="177"/>
      <c r="G1210" s="178">
        <f>ROUND(E1210*F1210,2)</f>
        <v>0</v>
      </c>
      <c r="H1210" s="177"/>
      <c r="I1210" s="178">
        <f>ROUND(E1210*H1210,2)</f>
        <v>0</v>
      </c>
      <c r="J1210" s="177"/>
      <c r="K1210" s="178">
        <f>ROUND(E1210*J1210,2)</f>
        <v>0</v>
      </c>
      <c r="L1210" s="178">
        <v>15</v>
      </c>
      <c r="M1210" s="178">
        <f>G1210*(1+L1210/100)</f>
        <v>0</v>
      </c>
      <c r="N1210" s="178">
        <v>0</v>
      </c>
      <c r="O1210" s="178">
        <f>ROUND(E1210*N1210,2)</f>
        <v>0</v>
      </c>
      <c r="P1210" s="178">
        <v>0</v>
      </c>
      <c r="Q1210" s="178">
        <f>ROUND(E1210*P1210,2)</f>
        <v>0</v>
      </c>
      <c r="R1210" s="178"/>
      <c r="S1210" s="178" t="s">
        <v>3733</v>
      </c>
      <c r="T1210" s="179" t="s">
        <v>3733</v>
      </c>
      <c r="U1210" s="161">
        <v>0</v>
      </c>
      <c r="V1210" s="161">
        <f>ROUND(E1210*U1210,2)</f>
        <v>0</v>
      </c>
      <c r="W1210" s="161"/>
      <c r="X1210" s="152"/>
      <c r="Y1210" s="152"/>
      <c r="Z1210" s="152"/>
      <c r="AA1210" s="152"/>
      <c r="AB1210" s="152"/>
      <c r="AC1210" s="152"/>
      <c r="AD1210" s="152"/>
      <c r="AE1210" s="152"/>
      <c r="AF1210" s="152"/>
      <c r="AG1210" s="152" t="s">
        <v>2068</v>
      </c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1" x14ac:dyDescent="0.2">
      <c r="A1211" s="159"/>
      <c r="B1211" s="160"/>
      <c r="C1211" s="190" t="s">
        <v>2325</v>
      </c>
      <c r="D1211" s="162"/>
      <c r="E1211" s="163">
        <v>18.400000000000002</v>
      </c>
      <c r="F1211" s="161"/>
      <c r="G1211" s="161"/>
      <c r="H1211" s="161"/>
      <c r="I1211" s="161"/>
      <c r="J1211" s="161"/>
      <c r="K1211" s="161"/>
      <c r="L1211" s="161"/>
      <c r="M1211" s="161"/>
      <c r="N1211" s="161"/>
      <c r="O1211" s="161"/>
      <c r="P1211" s="161"/>
      <c r="Q1211" s="161"/>
      <c r="R1211" s="161"/>
      <c r="S1211" s="161"/>
      <c r="T1211" s="161"/>
      <c r="U1211" s="161"/>
      <c r="V1211" s="161"/>
      <c r="W1211" s="161"/>
      <c r="X1211" s="152"/>
      <c r="Y1211" s="152"/>
      <c r="Z1211" s="152"/>
      <c r="AA1211" s="152"/>
      <c r="AB1211" s="152"/>
      <c r="AC1211" s="152"/>
      <c r="AD1211" s="152"/>
      <c r="AE1211" s="152"/>
      <c r="AF1211" s="152"/>
      <c r="AG1211" s="152" t="s">
        <v>2980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1" x14ac:dyDescent="0.2">
      <c r="A1212" s="173">
        <v>327</v>
      </c>
      <c r="B1212" s="174" t="s">
        <v>2326</v>
      </c>
      <c r="C1212" s="189" t="s">
        <v>2327</v>
      </c>
      <c r="D1212" s="175" t="s">
        <v>2975</v>
      </c>
      <c r="E1212" s="176">
        <v>198.10000000000002</v>
      </c>
      <c r="F1212" s="177"/>
      <c r="G1212" s="178">
        <f>ROUND(E1212*F1212,2)</f>
        <v>0</v>
      </c>
      <c r="H1212" s="177"/>
      <c r="I1212" s="178">
        <f>ROUND(E1212*H1212,2)</f>
        <v>0</v>
      </c>
      <c r="J1212" s="177"/>
      <c r="K1212" s="178">
        <f>ROUND(E1212*J1212,2)</f>
        <v>0</v>
      </c>
      <c r="L1212" s="178">
        <v>15</v>
      </c>
      <c r="M1212" s="178">
        <f>G1212*(1+L1212/100)</f>
        <v>0</v>
      </c>
      <c r="N1212" s="178">
        <v>0</v>
      </c>
      <c r="O1212" s="178">
        <f>ROUND(E1212*N1212,2)</f>
        <v>0</v>
      </c>
      <c r="P1212" s="178">
        <v>0</v>
      </c>
      <c r="Q1212" s="178">
        <f>ROUND(E1212*P1212,2)</f>
        <v>0</v>
      </c>
      <c r="R1212" s="178"/>
      <c r="S1212" s="178" t="s">
        <v>3733</v>
      </c>
      <c r="T1212" s="179" t="s">
        <v>3733</v>
      </c>
      <c r="U1212" s="161">
        <v>0</v>
      </c>
      <c r="V1212" s="161">
        <f>ROUND(E1212*U1212,2)</f>
        <v>0</v>
      </c>
      <c r="W1212" s="161"/>
      <c r="X1212" s="152"/>
      <c r="Y1212" s="152"/>
      <c r="Z1212" s="152"/>
      <c r="AA1212" s="152"/>
      <c r="AB1212" s="152"/>
      <c r="AC1212" s="152"/>
      <c r="AD1212" s="152"/>
      <c r="AE1212" s="152"/>
      <c r="AF1212" s="152"/>
      <c r="AG1212" s="152" t="s">
        <v>2068</v>
      </c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 x14ac:dyDescent="0.2">
      <c r="A1213" s="159"/>
      <c r="B1213" s="160"/>
      <c r="C1213" s="190" t="s">
        <v>2328</v>
      </c>
      <c r="D1213" s="162"/>
      <c r="E1213" s="163">
        <v>198.10000000000002</v>
      </c>
      <c r="F1213" s="161"/>
      <c r="G1213" s="161"/>
      <c r="H1213" s="161"/>
      <c r="I1213" s="161"/>
      <c r="J1213" s="161"/>
      <c r="K1213" s="161"/>
      <c r="L1213" s="161"/>
      <c r="M1213" s="161"/>
      <c r="N1213" s="161"/>
      <c r="O1213" s="161"/>
      <c r="P1213" s="161"/>
      <c r="Q1213" s="161"/>
      <c r="R1213" s="161"/>
      <c r="S1213" s="161"/>
      <c r="T1213" s="161"/>
      <c r="U1213" s="161"/>
      <c r="V1213" s="161"/>
      <c r="W1213" s="161"/>
      <c r="X1213" s="152"/>
      <c r="Y1213" s="152"/>
      <c r="Z1213" s="152"/>
      <c r="AA1213" s="152"/>
      <c r="AB1213" s="152"/>
      <c r="AC1213" s="152"/>
      <c r="AD1213" s="152"/>
      <c r="AE1213" s="152"/>
      <c r="AF1213" s="152"/>
      <c r="AG1213" s="152" t="s">
        <v>2980</v>
      </c>
      <c r="AH1213" s="152">
        <v>0</v>
      </c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1" x14ac:dyDescent="0.2">
      <c r="A1214" s="180">
        <v>328</v>
      </c>
      <c r="B1214" s="181" t="s">
        <v>2329</v>
      </c>
      <c r="C1214" s="191" t="s">
        <v>2330</v>
      </c>
      <c r="D1214" s="182" t="s">
        <v>2975</v>
      </c>
      <c r="E1214" s="183">
        <v>198.10000000000002</v>
      </c>
      <c r="F1214" s="184"/>
      <c r="G1214" s="185">
        <f>ROUND(E1214*F1214,2)</f>
        <v>0</v>
      </c>
      <c r="H1214" s="184"/>
      <c r="I1214" s="185">
        <f>ROUND(E1214*H1214,2)</f>
        <v>0</v>
      </c>
      <c r="J1214" s="184"/>
      <c r="K1214" s="185">
        <f>ROUND(E1214*J1214,2)</f>
        <v>0</v>
      </c>
      <c r="L1214" s="185">
        <v>15</v>
      </c>
      <c r="M1214" s="185">
        <f>G1214*(1+L1214/100)</f>
        <v>0</v>
      </c>
      <c r="N1214" s="185">
        <v>0</v>
      </c>
      <c r="O1214" s="185">
        <f>ROUND(E1214*N1214,2)</f>
        <v>0</v>
      </c>
      <c r="P1214" s="185">
        <v>0</v>
      </c>
      <c r="Q1214" s="185">
        <f>ROUND(E1214*P1214,2)</f>
        <v>0</v>
      </c>
      <c r="R1214" s="185"/>
      <c r="S1214" s="178" t="s">
        <v>3733</v>
      </c>
      <c r="T1214" s="179" t="s">
        <v>3733</v>
      </c>
      <c r="U1214" s="161">
        <v>0</v>
      </c>
      <c r="V1214" s="161">
        <f>ROUND(E1214*U1214,2)</f>
        <v>0</v>
      </c>
      <c r="W1214" s="161"/>
      <c r="X1214" s="152"/>
      <c r="Y1214" s="152"/>
      <c r="Z1214" s="152"/>
      <c r="AA1214" s="152"/>
      <c r="AB1214" s="152"/>
      <c r="AC1214" s="152"/>
      <c r="AD1214" s="152"/>
      <c r="AE1214" s="152"/>
      <c r="AF1214" s="152"/>
      <c r="AG1214" s="152" t="s">
        <v>2068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outlineLevel="1" x14ac:dyDescent="0.2">
      <c r="A1215" s="173">
        <v>329</v>
      </c>
      <c r="B1215" s="174" t="s">
        <v>2331</v>
      </c>
      <c r="C1215" s="189" t="s">
        <v>2332</v>
      </c>
      <c r="D1215" s="175" t="s">
        <v>2975</v>
      </c>
      <c r="E1215" s="176">
        <v>253.18900000000002</v>
      </c>
      <c r="F1215" s="177"/>
      <c r="G1215" s="178">
        <f>ROUND(E1215*F1215,2)</f>
        <v>0</v>
      </c>
      <c r="H1215" s="177"/>
      <c r="I1215" s="178">
        <f>ROUND(E1215*H1215,2)</f>
        <v>0</v>
      </c>
      <c r="J1215" s="177"/>
      <c r="K1215" s="178">
        <f>ROUND(E1215*J1215,2)</f>
        <v>0</v>
      </c>
      <c r="L1215" s="178">
        <v>15</v>
      </c>
      <c r="M1215" s="178">
        <f>G1215*(1+L1215/100)</f>
        <v>0</v>
      </c>
      <c r="N1215" s="178">
        <v>0</v>
      </c>
      <c r="O1215" s="178">
        <f>ROUND(E1215*N1215,2)</f>
        <v>0</v>
      </c>
      <c r="P1215" s="178">
        <v>0</v>
      </c>
      <c r="Q1215" s="178">
        <f>ROUND(E1215*P1215,2)</f>
        <v>0</v>
      </c>
      <c r="R1215" s="178"/>
      <c r="S1215" s="178" t="s">
        <v>3733</v>
      </c>
      <c r="T1215" s="179" t="s">
        <v>3733</v>
      </c>
      <c r="U1215" s="161">
        <v>0</v>
      </c>
      <c r="V1215" s="161">
        <f>ROUND(E1215*U1215,2)</f>
        <v>0</v>
      </c>
      <c r="W1215" s="161"/>
      <c r="X1215" s="152"/>
      <c r="Y1215" s="152"/>
      <c r="Z1215" s="152"/>
      <c r="AA1215" s="152"/>
      <c r="AB1215" s="152"/>
      <c r="AC1215" s="152"/>
      <c r="AD1215" s="152"/>
      <c r="AE1215" s="152"/>
      <c r="AF1215" s="152"/>
      <c r="AG1215" s="152" t="s">
        <v>2068</v>
      </c>
      <c r="AH1215" s="152"/>
      <c r="AI1215" s="152"/>
      <c r="AJ1215" s="152"/>
      <c r="AK1215" s="152"/>
      <c r="AL1215" s="152"/>
      <c r="AM1215" s="152"/>
      <c r="AN1215" s="152"/>
      <c r="AO1215" s="152"/>
      <c r="AP1215" s="152"/>
      <c r="AQ1215" s="152"/>
      <c r="AR1215" s="152"/>
      <c r="AS1215" s="152"/>
      <c r="AT1215" s="152"/>
      <c r="AU1215" s="152"/>
      <c r="AV1215" s="152"/>
      <c r="AW1215" s="152"/>
      <c r="AX1215" s="152"/>
      <c r="AY1215" s="152"/>
      <c r="AZ1215" s="152"/>
      <c r="BA1215" s="152"/>
      <c r="BB1215" s="152"/>
      <c r="BC1215" s="152"/>
      <c r="BD1215" s="152"/>
      <c r="BE1215" s="152"/>
      <c r="BF1215" s="152"/>
      <c r="BG1215" s="152"/>
      <c r="BH1215" s="152"/>
    </row>
    <row r="1216" spans="1:60" outlineLevel="1" x14ac:dyDescent="0.2">
      <c r="A1216" s="159"/>
      <c r="B1216" s="160"/>
      <c r="C1216" s="190" t="s">
        <v>2333</v>
      </c>
      <c r="D1216" s="162"/>
      <c r="E1216" s="163"/>
      <c r="F1216" s="161"/>
      <c r="G1216" s="161"/>
      <c r="H1216" s="161"/>
      <c r="I1216" s="161"/>
      <c r="J1216" s="161"/>
      <c r="K1216" s="161"/>
      <c r="L1216" s="161"/>
      <c r="M1216" s="161"/>
      <c r="N1216" s="161"/>
      <c r="O1216" s="161"/>
      <c r="P1216" s="161"/>
      <c r="Q1216" s="161"/>
      <c r="R1216" s="161"/>
      <c r="S1216" s="161"/>
      <c r="T1216" s="161"/>
      <c r="U1216" s="161"/>
      <c r="V1216" s="161"/>
      <c r="W1216" s="161"/>
      <c r="X1216" s="152"/>
      <c r="Y1216" s="152"/>
      <c r="Z1216" s="152"/>
      <c r="AA1216" s="152"/>
      <c r="AB1216" s="152"/>
      <c r="AC1216" s="152"/>
      <c r="AD1216" s="152"/>
      <c r="AE1216" s="152"/>
      <c r="AF1216" s="152"/>
      <c r="AG1216" s="152" t="s">
        <v>2980</v>
      </c>
      <c r="AH1216" s="152">
        <v>0</v>
      </c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outlineLevel="1" x14ac:dyDescent="0.2">
      <c r="A1217" s="159"/>
      <c r="B1217" s="160"/>
      <c r="C1217" s="190" t="s">
        <v>2334</v>
      </c>
      <c r="D1217" s="162"/>
      <c r="E1217" s="163">
        <v>43.260000000000005</v>
      </c>
      <c r="F1217" s="161"/>
      <c r="G1217" s="161"/>
      <c r="H1217" s="161"/>
      <c r="I1217" s="161"/>
      <c r="J1217" s="161"/>
      <c r="K1217" s="161"/>
      <c r="L1217" s="161"/>
      <c r="M1217" s="161"/>
      <c r="N1217" s="161"/>
      <c r="O1217" s="161"/>
      <c r="P1217" s="161"/>
      <c r="Q1217" s="161"/>
      <c r="R1217" s="161"/>
      <c r="S1217" s="161"/>
      <c r="T1217" s="161"/>
      <c r="U1217" s="161"/>
      <c r="V1217" s="161"/>
      <c r="W1217" s="161"/>
      <c r="X1217" s="152"/>
      <c r="Y1217" s="152"/>
      <c r="Z1217" s="152"/>
      <c r="AA1217" s="152"/>
      <c r="AB1217" s="152"/>
      <c r="AC1217" s="152"/>
      <c r="AD1217" s="152"/>
      <c r="AE1217" s="152"/>
      <c r="AF1217" s="152"/>
      <c r="AG1217" s="152" t="s">
        <v>2980</v>
      </c>
      <c r="AH1217" s="152">
        <v>0</v>
      </c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1" x14ac:dyDescent="0.2">
      <c r="A1218" s="159"/>
      <c r="B1218" s="160"/>
      <c r="C1218" s="190" t="s">
        <v>2335</v>
      </c>
      <c r="D1218" s="162"/>
      <c r="E1218" s="163">
        <v>209.93</v>
      </c>
      <c r="F1218" s="161"/>
      <c r="G1218" s="161"/>
      <c r="H1218" s="161"/>
      <c r="I1218" s="161"/>
      <c r="J1218" s="161"/>
      <c r="K1218" s="161"/>
      <c r="L1218" s="161"/>
      <c r="M1218" s="161"/>
      <c r="N1218" s="161"/>
      <c r="O1218" s="161"/>
      <c r="P1218" s="161"/>
      <c r="Q1218" s="161"/>
      <c r="R1218" s="161"/>
      <c r="S1218" s="161"/>
      <c r="T1218" s="161"/>
      <c r="U1218" s="161"/>
      <c r="V1218" s="161"/>
      <c r="W1218" s="161"/>
      <c r="X1218" s="152"/>
      <c r="Y1218" s="152"/>
      <c r="Z1218" s="152"/>
      <c r="AA1218" s="152"/>
      <c r="AB1218" s="152"/>
      <c r="AC1218" s="152"/>
      <c r="AD1218" s="152"/>
      <c r="AE1218" s="152"/>
      <c r="AF1218" s="152"/>
      <c r="AG1218" s="152" t="s">
        <v>2980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outlineLevel="1" x14ac:dyDescent="0.2">
      <c r="A1219" s="173">
        <v>330</v>
      </c>
      <c r="B1219" s="174" t="s">
        <v>2336</v>
      </c>
      <c r="C1219" s="189" t="s">
        <v>2337</v>
      </c>
      <c r="D1219" s="175" t="s">
        <v>2975</v>
      </c>
      <c r="E1219" s="176">
        <v>72.5</v>
      </c>
      <c r="F1219" s="177"/>
      <c r="G1219" s="178">
        <f>ROUND(E1219*F1219,2)</f>
        <v>0</v>
      </c>
      <c r="H1219" s="177"/>
      <c r="I1219" s="178">
        <f>ROUND(E1219*H1219,2)</f>
        <v>0</v>
      </c>
      <c r="J1219" s="177"/>
      <c r="K1219" s="178">
        <f>ROUND(E1219*J1219,2)</f>
        <v>0</v>
      </c>
      <c r="L1219" s="178">
        <v>15</v>
      </c>
      <c r="M1219" s="178">
        <f>G1219*(1+L1219/100)</f>
        <v>0</v>
      </c>
      <c r="N1219" s="178">
        <v>0</v>
      </c>
      <c r="O1219" s="178">
        <f>ROUND(E1219*N1219,2)</f>
        <v>0</v>
      </c>
      <c r="P1219" s="178">
        <v>0</v>
      </c>
      <c r="Q1219" s="178">
        <f>ROUND(E1219*P1219,2)</f>
        <v>0</v>
      </c>
      <c r="R1219" s="178"/>
      <c r="S1219" s="178" t="s">
        <v>3733</v>
      </c>
      <c r="T1219" s="179" t="s">
        <v>3733</v>
      </c>
      <c r="U1219" s="161">
        <v>0</v>
      </c>
      <c r="V1219" s="161">
        <f>ROUND(E1219*U1219,2)</f>
        <v>0</v>
      </c>
      <c r="W1219" s="161"/>
      <c r="X1219" s="152"/>
      <c r="Y1219" s="152"/>
      <c r="Z1219" s="152"/>
      <c r="AA1219" s="152"/>
      <c r="AB1219" s="152"/>
      <c r="AC1219" s="152"/>
      <c r="AD1219" s="152"/>
      <c r="AE1219" s="152"/>
      <c r="AF1219" s="152"/>
      <c r="AG1219" s="152" t="s">
        <v>2068</v>
      </c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1" x14ac:dyDescent="0.2">
      <c r="A1220" s="159"/>
      <c r="B1220" s="160"/>
      <c r="C1220" s="190" t="s">
        <v>2338</v>
      </c>
      <c r="D1220" s="162"/>
      <c r="E1220" s="163">
        <v>29.240000000000002</v>
      </c>
      <c r="F1220" s="161"/>
      <c r="G1220" s="161"/>
      <c r="H1220" s="161"/>
      <c r="I1220" s="161"/>
      <c r="J1220" s="161"/>
      <c r="K1220" s="161"/>
      <c r="L1220" s="161"/>
      <c r="M1220" s="161"/>
      <c r="N1220" s="161"/>
      <c r="O1220" s="161"/>
      <c r="P1220" s="161"/>
      <c r="Q1220" s="161"/>
      <c r="R1220" s="161"/>
      <c r="S1220" s="161"/>
      <c r="T1220" s="161"/>
      <c r="U1220" s="161"/>
      <c r="V1220" s="161"/>
      <c r="W1220" s="161"/>
      <c r="X1220" s="152"/>
      <c r="Y1220" s="152"/>
      <c r="Z1220" s="152"/>
      <c r="AA1220" s="152"/>
      <c r="AB1220" s="152"/>
      <c r="AC1220" s="152"/>
      <c r="AD1220" s="152"/>
      <c r="AE1220" s="152"/>
      <c r="AF1220" s="152"/>
      <c r="AG1220" s="152" t="s">
        <v>2980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outlineLevel="1" x14ac:dyDescent="0.2">
      <c r="A1221" s="159"/>
      <c r="B1221" s="160"/>
      <c r="C1221" s="190" t="s">
        <v>2153</v>
      </c>
      <c r="D1221" s="162"/>
      <c r="E1221" s="163">
        <v>43.260000000000005</v>
      </c>
      <c r="F1221" s="161"/>
      <c r="G1221" s="161"/>
      <c r="H1221" s="161"/>
      <c r="I1221" s="161"/>
      <c r="J1221" s="161"/>
      <c r="K1221" s="161"/>
      <c r="L1221" s="161"/>
      <c r="M1221" s="161"/>
      <c r="N1221" s="161"/>
      <c r="O1221" s="161"/>
      <c r="P1221" s="161"/>
      <c r="Q1221" s="161"/>
      <c r="R1221" s="161"/>
      <c r="S1221" s="161"/>
      <c r="T1221" s="161"/>
      <c r="U1221" s="161"/>
      <c r="V1221" s="161"/>
      <c r="W1221" s="161"/>
      <c r="X1221" s="152"/>
      <c r="Y1221" s="152"/>
      <c r="Z1221" s="152"/>
      <c r="AA1221" s="152"/>
      <c r="AB1221" s="152"/>
      <c r="AC1221" s="152"/>
      <c r="AD1221" s="152"/>
      <c r="AE1221" s="152"/>
      <c r="AF1221" s="152"/>
      <c r="AG1221" s="152" t="s">
        <v>2980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1" x14ac:dyDescent="0.2">
      <c r="A1222" s="173">
        <v>331</v>
      </c>
      <c r="B1222" s="174" t="s">
        <v>2339</v>
      </c>
      <c r="C1222" s="189" t="s">
        <v>2340</v>
      </c>
      <c r="D1222" s="175" t="s">
        <v>3069</v>
      </c>
      <c r="E1222" s="176">
        <v>89.100000000000009</v>
      </c>
      <c r="F1222" s="177"/>
      <c r="G1222" s="178">
        <f>ROUND(E1222*F1222,2)</f>
        <v>0</v>
      </c>
      <c r="H1222" s="177"/>
      <c r="I1222" s="178">
        <f>ROUND(E1222*H1222,2)</f>
        <v>0</v>
      </c>
      <c r="J1222" s="177"/>
      <c r="K1222" s="178">
        <f>ROUND(E1222*J1222,2)</f>
        <v>0</v>
      </c>
      <c r="L1222" s="178">
        <v>15</v>
      </c>
      <c r="M1222" s="178">
        <f>G1222*(1+L1222/100)</f>
        <v>0</v>
      </c>
      <c r="N1222" s="178">
        <v>0</v>
      </c>
      <c r="O1222" s="178">
        <f>ROUND(E1222*N1222,2)</f>
        <v>0</v>
      </c>
      <c r="P1222" s="178">
        <v>0</v>
      </c>
      <c r="Q1222" s="178">
        <f>ROUND(E1222*P1222,2)</f>
        <v>0</v>
      </c>
      <c r="R1222" s="178"/>
      <c r="S1222" s="178" t="s">
        <v>3733</v>
      </c>
      <c r="T1222" s="179" t="s">
        <v>3733</v>
      </c>
      <c r="U1222" s="161">
        <v>0</v>
      </c>
      <c r="V1222" s="161">
        <f>ROUND(E1222*U1222,2)</f>
        <v>0</v>
      </c>
      <c r="W1222" s="161"/>
      <c r="X1222" s="152"/>
      <c r="Y1222" s="152"/>
      <c r="Z1222" s="152"/>
      <c r="AA1222" s="152"/>
      <c r="AB1222" s="152"/>
      <c r="AC1222" s="152"/>
      <c r="AD1222" s="152"/>
      <c r="AE1222" s="152"/>
      <c r="AF1222" s="152"/>
      <c r="AG1222" s="152" t="s">
        <v>2068</v>
      </c>
      <c r="AH1222" s="152"/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outlineLevel="1" x14ac:dyDescent="0.2">
      <c r="A1223" s="159"/>
      <c r="B1223" s="160"/>
      <c r="C1223" s="190" t="s">
        <v>2341</v>
      </c>
      <c r="D1223" s="162"/>
      <c r="E1223" s="163">
        <v>54</v>
      </c>
      <c r="F1223" s="161"/>
      <c r="G1223" s="161"/>
      <c r="H1223" s="161"/>
      <c r="I1223" s="161"/>
      <c r="J1223" s="161"/>
      <c r="K1223" s="161"/>
      <c r="L1223" s="161"/>
      <c r="M1223" s="161"/>
      <c r="N1223" s="161"/>
      <c r="O1223" s="161"/>
      <c r="P1223" s="161"/>
      <c r="Q1223" s="161"/>
      <c r="R1223" s="161"/>
      <c r="S1223" s="161"/>
      <c r="T1223" s="161"/>
      <c r="U1223" s="161"/>
      <c r="V1223" s="161"/>
      <c r="W1223" s="161"/>
      <c r="X1223" s="152"/>
      <c r="Y1223" s="152"/>
      <c r="Z1223" s="152"/>
      <c r="AA1223" s="152"/>
      <c r="AB1223" s="152"/>
      <c r="AC1223" s="152"/>
      <c r="AD1223" s="152"/>
      <c r="AE1223" s="152"/>
      <c r="AF1223" s="152"/>
      <c r="AG1223" s="152" t="s">
        <v>2980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 x14ac:dyDescent="0.2">
      <c r="A1224" s="159"/>
      <c r="B1224" s="160"/>
      <c r="C1224" s="190" t="s">
        <v>2342</v>
      </c>
      <c r="D1224" s="162"/>
      <c r="E1224" s="163">
        <v>35.1</v>
      </c>
      <c r="F1224" s="161"/>
      <c r="G1224" s="161"/>
      <c r="H1224" s="161"/>
      <c r="I1224" s="161"/>
      <c r="J1224" s="161"/>
      <c r="K1224" s="161"/>
      <c r="L1224" s="161"/>
      <c r="M1224" s="161"/>
      <c r="N1224" s="161"/>
      <c r="O1224" s="161"/>
      <c r="P1224" s="161"/>
      <c r="Q1224" s="161"/>
      <c r="R1224" s="161"/>
      <c r="S1224" s="161"/>
      <c r="T1224" s="161"/>
      <c r="U1224" s="161"/>
      <c r="V1224" s="161"/>
      <c r="W1224" s="161"/>
      <c r="X1224" s="152"/>
      <c r="Y1224" s="152"/>
      <c r="Z1224" s="152"/>
      <c r="AA1224" s="152"/>
      <c r="AB1224" s="152"/>
      <c r="AC1224" s="152"/>
      <c r="AD1224" s="152"/>
      <c r="AE1224" s="152"/>
      <c r="AF1224" s="152"/>
      <c r="AG1224" s="152" t="s">
        <v>2980</v>
      </c>
      <c r="AH1224" s="152">
        <v>0</v>
      </c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1" x14ac:dyDescent="0.2">
      <c r="A1225" s="173">
        <v>332</v>
      </c>
      <c r="B1225" s="174" t="s">
        <v>2343</v>
      </c>
      <c r="C1225" s="189" t="s">
        <v>2344</v>
      </c>
      <c r="D1225" s="175" t="s">
        <v>2975</v>
      </c>
      <c r="E1225" s="176">
        <v>24.958000000000002</v>
      </c>
      <c r="F1225" s="177"/>
      <c r="G1225" s="178">
        <f>ROUND(E1225*F1225,2)</f>
        <v>0</v>
      </c>
      <c r="H1225" s="177"/>
      <c r="I1225" s="178">
        <f>ROUND(E1225*H1225,2)</f>
        <v>0</v>
      </c>
      <c r="J1225" s="177"/>
      <c r="K1225" s="178">
        <f>ROUND(E1225*J1225,2)</f>
        <v>0</v>
      </c>
      <c r="L1225" s="178">
        <v>15</v>
      </c>
      <c r="M1225" s="178">
        <f>G1225*(1+L1225/100)</f>
        <v>0</v>
      </c>
      <c r="N1225" s="178">
        <v>0</v>
      </c>
      <c r="O1225" s="178">
        <f>ROUND(E1225*N1225,2)</f>
        <v>0</v>
      </c>
      <c r="P1225" s="178">
        <v>0</v>
      </c>
      <c r="Q1225" s="178">
        <f>ROUND(E1225*P1225,2)</f>
        <v>0</v>
      </c>
      <c r="R1225" s="178"/>
      <c r="S1225" s="178" t="s">
        <v>3733</v>
      </c>
      <c r="T1225" s="179" t="s">
        <v>3733</v>
      </c>
      <c r="U1225" s="161">
        <v>0</v>
      </c>
      <c r="V1225" s="161">
        <f>ROUND(E1225*U1225,2)</f>
        <v>0</v>
      </c>
      <c r="W1225" s="161"/>
      <c r="X1225" s="152"/>
      <c r="Y1225" s="152"/>
      <c r="Z1225" s="152"/>
      <c r="AA1225" s="152"/>
      <c r="AB1225" s="152"/>
      <c r="AC1225" s="152"/>
      <c r="AD1225" s="152"/>
      <c r="AE1225" s="152"/>
      <c r="AF1225" s="152"/>
      <c r="AG1225" s="152" t="s">
        <v>2068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 x14ac:dyDescent="0.2">
      <c r="A1226" s="159"/>
      <c r="B1226" s="160"/>
      <c r="C1226" s="190" t="s">
        <v>2345</v>
      </c>
      <c r="D1226" s="162"/>
      <c r="E1226" s="163">
        <v>24.96</v>
      </c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1"/>
      <c r="V1226" s="161"/>
      <c r="W1226" s="161"/>
      <c r="X1226" s="152"/>
      <c r="Y1226" s="152"/>
      <c r="Z1226" s="152"/>
      <c r="AA1226" s="152"/>
      <c r="AB1226" s="152"/>
      <c r="AC1226" s="152"/>
      <c r="AD1226" s="152"/>
      <c r="AE1226" s="152"/>
      <c r="AF1226" s="152"/>
      <c r="AG1226" s="152" t="s">
        <v>2980</v>
      </c>
      <c r="AH1226" s="152">
        <v>0</v>
      </c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1" x14ac:dyDescent="0.2">
      <c r="A1227" s="173">
        <v>333</v>
      </c>
      <c r="B1227" s="174" t="s">
        <v>2346</v>
      </c>
      <c r="C1227" s="189" t="s">
        <v>2347</v>
      </c>
      <c r="D1227" s="175" t="s">
        <v>2975</v>
      </c>
      <c r="E1227" s="176">
        <v>36.749900000000004</v>
      </c>
      <c r="F1227" s="177"/>
      <c r="G1227" s="178">
        <f>ROUND(E1227*F1227,2)</f>
        <v>0</v>
      </c>
      <c r="H1227" s="177"/>
      <c r="I1227" s="178">
        <f>ROUND(E1227*H1227,2)</f>
        <v>0</v>
      </c>
      <c r="J1227" s="177"/>
      <c r="K1227" s="178">
        <f>ROUND(E1227*J1227,2)</f>
        <v>0</v>
      </c>
      <c r="L1227" s="178">
        <v>15</v>
      </c>
      <c r="M1227" s="178">
        <f>G1227*(1+L1227/100)</f>
        <v>0</v>
      </c>
      <c r="N1227" s="178">
        <v>0</v>
      </c>
      <c r="O1227" s="178">
        <f>ROUND(E1227*N1227,2)</f>
        <v>0</v>
      </c>
      <c r="P1227" s="178">
        <v>0</v>
      </c>
      <c r="Q1227" s="178">
        <f>ROUND(E1227*P1227,2)</f>
        <v>0</v>
      </c>
      <c r="R1227" s="178"/>
      <c r="S1227" s="178" t="s">
        <v>3733</v>
      </c>
      <c r="T1227" s="179" t="s">
        <v>3733</v>
      </c>
      <c r="U1227" s="161">
        <v>0</v>
      </c>
      <c r="V1227" s="161">
        <f>ROUND(E1227*U1227,2)</f>
        <v>0</v>
      </c>
      <c r="W1227" s="161"/>
      <c r="X1227" s="152"/>
      <c r="Y1227" s="152"/>
      <c r="Z1227" s="152"/>
      <c r="AA1227" s="152"/>
      <c r="AB1227" s="152"/>
      <c r="AC1227" s="152"/>
      <c r="AD1227" s="152"/>
      <c r="AE1227" s="152"/>
      <c r="AF1227" s="152"/>
      <c r="AG1227" s="152" t="s">
        <v>2068</v>
      </c>
      <c r="AH1227" s="152"/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outlineLevel="1" x14ac:dyDescent="0.2">
      <c r="A1228" s="159"/>
      <c r="B1228" s="160"/>
      <c r="C1228" s="190" t="s">
        <v>2348</v>
      </c>
      <c r="D1228" s="162"/>
      <c r="E1228" s="163">
        <v>36.75</v>
      </c>
      <c r="F1228" s="161"/>
      <c r="G1228" s="161"/>
      <c r="H1228" s="161"/>
      <c r="I1228" s="161"/>
      <c r="J1228" s="161"/>
      <c r="K1228" s="161"/>
      <c r="L1228" s="161"/>
      <c r="M1228" s="161"/>
      <c r="N1228" s="161"/>
      <c r="O1228" s="161"/>
      <c r="P1228" s="161"/>
      <c r="Q1228" s="161"/>
      <c r="R1228" s="161"/>
      <c r="S1228" s="161"/>
      <c r="T1228" s="161"/>
      <c r="U1228" s="161"/>
      <c r="V1228" s="161"/>
      <c r="W1228" s="161"/>
      <c r="X1228" s="152"/>
      <c r="Y1228" s="152"/>
      <c r="Z1228" s="152"/>
      <c r="AA1228" s="152"/>
      <c r="AB1228" s="152"/>
      <c r="AC1228" s="152"/>
      <c r="AD1228" s="152"/>
      <c r="AE1228" s="152"/>
      <c r="AF1228" s="152"/>
      <c r="AG1228" s="152" t="s">
        <v>2980</v>
      </c>
      <c r="AH1228" s="152">
        <v>0</v>
      </c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1" x14ac:dyDescent="0.2">
      <c r="A1229" s="173">
        <v>334</v>
      </c>
      <c r="B1229" s="174" t="s">
        <v>2349</v>
      </c>
      <c r="C1229" s="189" t="s">
        <v>2350</v>
      </c>
      <c r="D1229" s="175" t="s">
        <v>3069</v>
      </c>
      <c r="E1229" s="176">
        <v>4</v>
      </c>
      <c r="F1229" s="177"/>
      <c r="G1229" s="178">
        <f>ROUND(E1229*F1229,2)</f>
        <v>0</v>
      </c>
      <c r="H1229" s="177"/>
      <c r="I1229" s="178">
        <f>ROUND(E1229*H1229,2)</f>
        <v>0</v>
      </c>
      <c r="J1229" s="177"/>
      <c r="K1229" s="178">
        <f>ROUND(E1229*J1229,2)</f>
        <v>0</v>
      </c>
      <c r="L1229" s="178">
        <v>15</v>
      </c>
      <c r="M1229" s="178">
        <f>G1229*(1+L1229/100)</f>
        <v>0</v>
      </c>
      <c r="N1229" s="178">
        <v>0</v>
      </c>
      <c r="O1229" s="178">
        <f>ROUND(E1229*N1229,2)</f>
        <v>0</v>
      </c>
      <c r="P1229" s="178">
        <v>0</v>
      </c>
      <c r="Q1229" s="178">
        <f>ROUND(E1229*P1229,2)</f>
        <v>0</v>
      </c>
      <c r="R1229" s="178"/>
      <c r="S1229" s="178" t="s">
        <v>2976</v>
      </c>
      <c r="T1229" s="179" t="s">
        <v>2977</v>
      </c>
      <c r="U1229" s="161">
        <v>0</v>
      </c>
      <c r="V1229" s="161">
        <f>ROUND(E1229*U1229,2)</f>
        <v>0</v>
      </c>
      <c r="W1229" s="161"/>
      <c r="X1229" s="152"/>
      <c r="Y1229" s="152"/>
      <c r="Z1229" s="152"/>
      <c r="AA1229" s="152"/>
      <c r="AB1229" s="152"/>
      <c r="AC1229" s="152"/>
      <c r="AD1229" s="152"/>
      <c r="AE1229" s="152"/>
      <c r="AF1229" s="152"/>
      <c r="AG1229" s="152" t="s">
        <v>3031</v>
      </c>
      <c r="AH1229" s="152"/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outlineLevel="1" x14ac:dyDescent="0.2">
      <c r="A1230" s="159"/>
      <c r="B1230" s="160"/>
      <c r="C1230" s="190" t="s">
        <v>2351</v>
      </c>
      <c r="D1230" s="162"/>
      <c r="E1230" s="163"/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161"/>
      <c r="S1230" s="161"/>
      <c r="T1230" s="161"/>
      <c r="U1230" s="161"/>
      <c r="V1230" s="161"/>
      <c r="W1230" s="161"/>
      <c r="X1230" s="152"/>
      <c r="Y1230" s="152"/>
      <c r="Z1230" s="152"/>
      <c r="AA1230" s="152"/>
      <c r="AB1230" s="152"/>
      <c r="AC1230" s="152"/>
      <c r="AD1230" s="152"/>
      <c r="AE1230" s="152"/>
      <c r="AF1230" s="152"/>
      <c r="AG1230" s="152" t="s">
        <v>2980</v>
      </c>
      <c r="AH1230" s="152">
        <v>0</v>
      </c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1" x14ac:dyDescent="0.2">
      <c r="A1231" s="159"/>
      <c r="B1231" s="160"/>
      <c r="C1231" s="190" t="s">
        <v>2352</v>
      </c>
      <c r="D1231" s="162"/>
      <c r="E1231" s="163"/>
      <c r="F1231" s="161"/>
      <c r="G1231" s="161"/>
      <c r="H1231" s="161"/>
      <c r="I1231" s="161"/>
      <c r="J1231" s="161"/>
      <c r="K1231" s="161"/>
      <c r="L1231" s="161"/>
      <c r="M1231" s="161"/>
      <c r="N1231" s="161"/>
      <c r="O1231" s="161"/>
      <c r="P1231" s="161"/>
      <c r="Q1231" s="161"/>
      <c r="R1231" s="161"/>
      <c r="S1231" s="161"/>
      <c r="T1231" s="161"/>
      <c r="U1231" s="161"/>
      <c r="V1231" s="161"/>
      <c r="W1231" s="161"/>
      <c r="X1231" s="152"/>
      <c r="Y1231" s="152"/>
      <c r="Z1231" s="152"/>
      <c r="AA1231" s="152"/>
      <c r="AB1231" s="152"/>
      <c r="AC1231" s="152"/>
      <c r="AD1231" s="152"/>
      <c r="AE1231" s="152"/>
      <c r="AF1231" s="152"/>
      <c r="AG1231" s="152" t="s">
        <v>2980</v>
      </c>
      <c r="AH1231" s="152">
        <v>0</v>
      </c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1" x14ac:dyDescent="0.2">
      <c r="A1232" s="159"/>
      <c r="B1232" s="160"/>
      <c r="C1232" s="190" t="s">
        <v>2353</v>
      </c>
      <c r="D1232" s="162"/>
      <c r="E1232" s="163">
        <v>4</v>
      </c>
      <c r="F1232" s="161"/>
      <c r="G1232" s="161"/>
      <c r="H1232" s="161"/>
      <c r="I1232" s="161"/>
      <c r="J1232" s="161"/>
      <c r="K1232" s="161"/>
      <c r="L1232" s="161"/>
      <c r="M1232" s="161"/>
      <c r="N1232" s="161"/>
      <c r="O1232" s="161"/>
      <c r="P1232" s="161"/>
      <c r="Q1232" s="161"/>
      <c r="R1232" s="161"/>
      <c r="S1232" s="161"/>
      <c r="T1232" s="161"/>
      <c r="U1232" s="161"/>
      <c r="V1232" s="161"/>
      <c r="W1232" s="161"/>
      <c r="X1232" s="152"/>
      <c r="Y1232" s="152"/>
      <c r="Z1232" s="152"/>
      <c r="AA1232" s="152"/>
      <c r="AB1232" s="152"/>
      <c r="AC1232" s="152"/>
      <c r="AD1232" s="152"/>
      <c r="AE1232" s="152"/>
      <c r="AF1232" s="152"/>
      <c r="AG1232" s="152" t="s">
        <v>2980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 x14ac:dyDescent="0.2">
      <c r="A1233" s="173">
        <v>335</v>
      </c>
      <c r="B1233" s="174" t="s">
        <v>2354</v>
      </c>
      <c r="C1233" s="189" t="s">
        <v>2355</v>
      </c>
      <c r="D1233" s="175" t="s">
        <v>2975</v>
      </c>
      <c r="E1233" s="176">
        <v>18.400000000000002</v>
      </c>
      <c r="F1233" s="177"/>
      <c r="G1233" s="178">
        <f>ROUND(E1233*F1233,2)</f>
        <v>0</v>
      </c>
      <c r="H1233" s="177"/>
      <c r="I1233" s="178">
        <f>ROUND(E1233*H1233,2)</f>
        <v>0</v>
      </c>
      <c r="J1233" s="177"/>
      <c r="K1233" s="178">
        <f>ROUND(E1233*J1233,2)</f>
        <v>0</v>
      </c>
      <c r="L1233" s="178">
        <v>15</v>
      </c>
      <c r="M1233" s="178">
        <f>G1233*(1+L1233/100)</f>
        <v>0</v>
      </c>
      <c r="N1233" s="178">
        <v>0</v>
      </c>
      <c r="O1233" s="178">
        <f>ROUND(E1233*N1233,2)</f>
        <v>0</v>
      </c>
      <c r="P1233" s="178">
        <v>0</v>
      </c>
      <c r="Q1233" s="178">
        <f>ROUND(E1233*P1233,2)</f>
        <v>0</v>
      </c>
      <c r="R1233" s="178"/>
      <c r="S1233" s="178" t="s">
        <v>2976</v>
      </c>
      <c r="T1233" s="179" t="s">
        <v>2977</v>
      </c>
      <c r="U1233" s="161">
        <v>0</v>
      </c>
      <c r="V1233" s="161">
        <f>ROUND(E1233*U1233,2)</f>
        <v>0</v>
      </c>
      <c r="W1233" s="161"/>
      <c r="X1233" s="152"/>
      <c r="Y1233" s="152"/>
      <c r="Z1233" s="152"/>
      <c r="AA1233" s="152"/>
      <c r="AB1233" s="152"/>
      <c r="AC1233" s="152"/>
      <c r="AD1233" s="152"/>
      <c r="AE1233" s="152"/>
      <c r="AF1233" s="152"/>
      <c r="AG1233" s="152" t="s">
        <v>2068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1" x14ac:dyDescent="0.2">
      <c r="A1234" s="159"/>
      <c r="B1234" s="160"/>
      <c r="C1234" s="190" t="s">
        <v>2356</v>
      </c>
      <c r="D1234" s="162"/>
      <c r="E1234" s="163">
        <v>18.400000000000002</v>
      </c>
      <c r="F1234" s="161"/>
      <c r="G1234" s="161"/>
      <c r="H1234" s="161"/>
      <c r="I1234" s="161"/>
      <c r="J1234" s="161"/>
      <c r="K1234" s="161"/>
      <c r="L1234" s="161"/>
      <c r="M1234" s="161"/>
      <c r="N1234" s="161"/>
      <c r="O1234" s="161"/>
      <c r="P1234" s="161"/>
      <c r="Q1234" s="161"/>
      <c r="R1234" s="161"/>
      <c r="S1234" s="161"/>
      <c r="T1234" s="161"/>
      <c r="U1234" s="161"/>
      <c r="V1234" s="161"/>
      <c r="W1234" s="161"/>
      <c r="X1234" s="152"/>
      <c r="Y1234" s="152"/>
      <c r="Z1234" s="152"/>
      <c r="AA1234" s="152"/>
      <c r="AB1234" s="152"/>
      <c r="AC1234" s="152"/>
      <c r="AD1234" s="152"/>
      <c r="AE1234" s="152"/>
      <c r="AF1234" s="152"/>
      <c r="AG1234" s="152" t="s">
        <v>2980</v>
      </c>
      <c r="AH1234" s="152">
        <v>0</v>
      </c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outlineLevel="1" x14ac:dyDescent="0.2">
      <c r="A1235" s="173">
        <v>336</v>
      </c>
      <c r="B1235" s="174" t="s">
        <v>2357</v>
      </c>
      <c r="C1235" s="189" t="s">
        <v>2358</v>
      </c>
      <c r="D1235" s="175" t="s">
        <v>2983</v>
      </c>
      <c r="E1235" s="176">
        <v>0.67500000000000004</v>
      </c>
      <c r="F1235" s="177"/>
      <c r="G1235" s="178">
        <f>ROUND(E1235*F1235,2)</f>
        <v>0</v>
      </c>
      <c r="H1235" s="177"/>
      <c r="I1235" s="178">
        <f>ROUND(E1235*H1235,2)</f>
        <v>0</v>
      </c>
      <c r="J1235" s="177"/>
      <c r="K1235" s="178">
        <f>ROUND(E1235*J1235,2)</f>
        <v>0</v>
      </c>
      <c r="L1235" s="178">
        <v>15</v>
      </c>
      <c r="M1235" s="178">
        <f>G1235*(1+L1235/100)</f>
        <v>0</v>
      </c>
      <c r="N1235" s="178">
        <v>0</v>
      </c>
      <c r="O1235" s="178">
        <f>ROUND(E1235*N1235,2)</f>
        <v>0</v>
      </c>
      <c r="P1235" s="178">
        <v>0</v>
      </c>
      <c r="Q1235" s="178">
        <f>ROUND(E1235*P1235,2)</f>
        <v>0</v>
      </c>
      <c r="R1235" s="178"/>
      <c r="S1235" s="178" t="s">
        <v>2976</v>
      </c>
      <c r="T1235" s="179" t="s">
        <v>2977</v>
      </c>
      <c r="U1235" s="161">
        <v>0</v>
      </c>
      <c r="V1235" s="161">
        <f>ROUND(E1235*U1235,2)</f>
        <v>0</v>
      </c>
      <c r="W1235" s="161"/>
      <c r="X1235" s="152"/>
      <c r="Y1235" s="152"/>
      <c r="Z1235" s="152"/>
      <c r="AA1235" s="152"/>
      <c r="AB1235" s="152"/>
      <c r="AC1235" s="152"/>
      <c r="AD1235" s="152"/>
      <c r="AE1235" s="152"/>
      <c r="AF1235" s="152"/>
      <c r="AG1235" s="152" t="s">
        <v>2068</v>
      </c>
      <c r="AH1235" s="152"/>
      <c r="AI1235" s="152"/>
      <c r="AJ1235" s="152"/>
      <c r="AK1235" s="152"/>
      <c r="AL1235" s="152"/>
      <c r="AM1235" s="152"/>
      <c r="AN1235" s="152"/>
      <c r="AO1235" s="152"/>
      <c r="AP1235" s="152"/>
      <c r="AQ1235" s="152"/>
      <c r="AR1235" s="152"/>
      <c r="AS1235" s="152"/>
      <c r="AT1235" s="152"/>
      <c r="AU1235" s="152"/>
      <c r="AV1235" s="152"/>
      <c r="AW1235" s="152"/>
      <c r="AX1235" s="152"/>
      <c r="AY1235" s="152"/>
      <c r="AZ1235" s="152"/>
      <c r="BA1235" s="152"/>
      <c r="BB1235" s="152"/>
      <c r="BC1235" s="152"/>
      <c r="BD1235" s="152"/>
      <c r="BE1235" s="152"/>
      <c r="BF1235" s="152"/>
      <c r="BG1235" s="152"/>
      <c r="BH1235" s="152"/>
    </row>
    <row r="1236" spans="1:60" outlineLevel="1" x14ac:dyDescent="0.2">
      <c r="A1236" s="159"/>
      <c r="B1236" s="160"/>
      <c r="C1236" s="190" t="s">
        <v>2359</v>
      </c>
      <c r="D1236" s="162"/>
      <c r="E1236" s="163"/>
      <c r="F1236" s="161"/>
      <c r="G1236" s="161"/>
      <c r="H1236" s="161"/>
      <c r="I1236" s="161"/>
      <c r="J1236" s="161"/>
      <c r="K1236" s="161"/>
      <c r="L1236" s="161"/>
      <c r="M1236" s="161"/>
      <c r="N1236" s="161"/>
      <c r="O1236" s="161"/>
      <c r="P1236" s="161"/>
      <c r="Q1236" s="161"/>
      <c r="R1236" s="161"/>
      <c r="S1236" s="161"/>
      <c r="T1236" s="161"/>
      <c r="U1236" s="161"/>
      <c r="V1236" s="161"/>
      <c r="W1236" s="161"/>
      <c r="X1236" s="152"/>
      <c r="Y1236" s="152"/>
      <c r="Z1236" s="152"/>
      <c r="AA1236" s="152"/>
      <c r="AB1236" s="152"/>
      <c r="AC1236" s="152"/>
      <c r="AD1236" s="152"/>
      <c r="AE1236" s="152"/>
      <c r="AF1236" s="152"/>
      <c r="AG1236" s="152" t="s">
        <v>2980</v>
      </c>
      <c r="AH1236" s="152">
        <v>0</v>
      </c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outlineLevel="1" x14ac:dyDescent="0.2">
      <c r="A1237" s="159"/>
      <c r="B1237" s="160"/>
      <c r="C1237" s="190" t="s">
        <v>2360</v>
      </c>
      <c r="D1237" s="162"/>
      <c r="E1237" s="163"/>
      <c r="F1237" s="161"/>
      <c r="G1237" s="161"/>
      <c r="H1237" s="161"/>
      <c r="I1237" s="161"/>
      <c r="J1237" s="161"/>
      <c r="K1237" s="161"/>
      <c r="L1237" s="161"/>
      <c r="M1237" s="161"/>
      <c r="N1237" s="161"/>
      <c r="O1237" s="161"/>
      <c r="P1237" s="161"/>
      <c r="Q1237" s="161"/>
      <c r="R1237" s="161"/>
      <c r="S1237" s="161"/>
      <c r="T1237" s="161"/>
      <c r="U1237" s="161"/>
      <c r="V1237" s="161"/>
      <c r="W1237" s="161"/>
      <c r="X1237" s="152"/>
      <c r="Y1237" s="152"/>
      <c r="Z1237" s="152"/>
      <c r="AA1237" s="152"/>
      <c r="AB1237" s="152"/>
      <c r="AC1237" s="152"/>
      <c r="AD1237" s="152"/>
      <c r="AE1237" s="152"/>
      <c r="AF1237" s="152"/>
      <c r="AG1237" s="152" t="s">
        <v>2980</v>
      </c>
      <c r="AH1237" s="152">
        <v>0</v>
      </c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1" x14ac:dyDescent="0.2">
      <c r="A1238" s="159"/>
      <c r="B1238" s="160"/>
      <c r="C1238" s="190" t="s">
        <v>2361</v>
      </c>
      <c r="D1238" s="162"/>
      <c r="E1238" s="163"/>
      <c r="F1238" s="161"/>
      <c r="G1238" s="161"/>
      <c r="H1238" s="161"/>
      <c r="I1238" s="161"/>
      <c r="J1238" s="161"/>
      <c r="K1238" s="161"/>
      <c r="L1238" s="161"/>
      <c r="M1238" s="161"/>
      <c r="N1238" s="161"/>
      <c r="O1238" s="161"/>
      <c r="P1238" s="161"/>
      <c r="Q1238" s="161"/>
      <c r="R1238" s="161"/>
      <c r="S1238" s="161"/>
      <c r="T1238" s="161"/>
      <c r="U1238" s="161"/>
      <c r="V1238" s="161"/>
      <c r="W1238" s="161"/>
      <c r="X1238" s="152"/>
      <c r="Y1238" s="152"/>
      <c r="Z1238" s="152"/>
      <c r="AA1238" s="152"/>
      <c r="AB1238" s="152"/>
      <c r="AC1238" s="152"/>
      <c r="AD1238" s="152"/>
      <c r="AE1238" s="152"/>
      <c r="AF1238" s="152"/>
      <c r="AG1238" s="152" t="s">
        <v>2980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1" x14ac:dyDescent="0.2">
      <c r="A1239" s="159"/>
      <c r="B1239" s="160"/>
      <c r="C1239" s="190" t="s">
        <v>2362</v>
      </c>
      <c r="D1239" s="162"/>
      <c r="E1239" s="163"/>
      <c r="F1239" s="161"/>
      <c r="G1239" s="161"/>
      <c r="H1239" s="161"/>
      <c r="I1239" s="161"/>
      <c r="J1239" s="161"/>
      <c r="K1239" s="161"/>
      <c r="L1239" s="161"/>
      <c r="M1239" s="161"/>
      <c r="N1239" s="161"/>
      <c r="O1239" s="161"/>
      <c r="P1239" s="161"/>
      <c r="Q1239" s="161"/>
      <c r="R1239" s="161"/>
      <c r="S1239" s="161"/>
      <c r="T1239" s="161"/>
      <c r="U1239" s="161"/>
      <c r="V1239" s="161"/>
      <c r="W1239" s="161"/>
      <c r="X1239" s="152"/>
      <c r="Y1239" s="152"/>
      <c r="Z1239" s="152"/>
      <c r="AA1239" s="152"/>
      <c r="AB1239" s="152"/>
      <c r="AC1239" s="152"/>
      <c r="AD1239" s="152"/>
      <c r="AE1239" s="152"/>
      <c r="AF1239" s="152"/>
      <c r="AG1239" s="152" t="s">
        <v>2980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1" x14ac:dyDescent="0.2">
      <c r="A1240" s="159"/>
      <c r="B1240" s="160"/>
      <c r="C1240" s="190" t="s">
        <v>2363</v>
      </c>
      <c r="D1240" s="162"/>
      <c r="E1240" s="163">
        <v>0.68</v>
      </c>
      <c r="F1240" s="161"/>
      <c r="G1240" s="161"/>
      <c r="H1240" s="161"/>
      <c r="I1240" s="161"/>
      <c r="J1240" s="161"/>
      <c r="K1240" s="161"/>
      <c r="L1240" s="161"/>
      <c r="M1240" s="161"/>
      <c r="N1240" s="161"/>
      <c r="O1240" s="161"/>
      <c r="P1240" s="161"/>
      <c r="Q1240" s="161"/>
      <c r="R1240" s="161"/>
      <c r="S1240" s="161"/>
      <c r="T1240" s="161"/>
      <c r="U1240" s="161"/>
      <c r="V1240" s="161"/>
      <c r="W1240" s="161"/>
      <c r="X1240" s="152"/>
      <c r="Y1240" s="152"/>
      <c r="Z1240" s="152"/>
      <c r="AA1240" s="152"/>
      <c r="AB1240" s="152"/>
      <c r="AC1240" s="152"/>
      <c r="AD1240" s="152"/>
      <c r="AE1240" s="152"/>
      <c r="AF1240" s="152"/>
      <c r="AG1240" s="152" t="s">
        <v>2980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1" x14ac:dyDescent="0.2">
      <c r="A1241" s="173">
        <v>337</v>
      </c>
      <c r="B1241" s="174" t="s">
        <v>2364</v>
      </c>
      <c r="C1241" s="189" t="s">
        <v>2365</v>
      </c>
      <c r="D1241" s="175" t="s">
        <v>3069</v>
      </c>
      <c r="E1241" s="176">
        <v>23</v>
      </c>
      <c r="F1241" s="177"/>
      <c r="G1241" s="178">
        <f>ROUND(E1241*F1241,2)</f>
        <v>0</v>
      </c>
      <c r="H1241" s="177"/>
      <c r="I1241" s="178">
        <f>ROUND(E1241*H1241,2)</f>
        <v>0</v>
      </c>
      <c r="J1241" s="177"/>
      <c r="K1241" s="178">
        <f>ROUND(E1241*J1241,2)</f>
        <v>0</v>
      </c>
      <c r="L1241" s="178">
        <v>15</v>
      </c>
      <c r="M1241" s="178">
        <f>G1241*(1+L1241/100)</f>
        <v>0</v>
      </c>
      <c r="N1241" s="178">
        <v>0</v>
      </c>
      <c r="O1241" s="178">
        <f>ROUND(E1241*N1241,2)</f>
        <v>0</v>
      </c>
      <c r="P1241" s="178">
        <v>0</v>
      </c>
      <c r="Q1241" s="178">
        <f>ROUND(E1241*P1241,2)</f>
        <v>0</v>
      </c>
      <c r="R1241" s="178"/>
      <c r="S1241" s="178" t="s">
        <v>2976</v>
      </c>
      <c r="T1241" s="179" t="s">
        <v>2977</v>
      </c>
      <c r="U1241" s="161">
        <v>0</v>
      </c>
      <c r="V1241" s="161">
        <f>ROUND(E1241*U1241,2)</f>
        <v>0</v>
      </c>
      <c r="W1241" s="161"/>
      <c r="X1241" s="152"/>
      <c r="Y1241" s="152"/>
      <c r="Z1241" s="152"/>
      <c r="AA1241" s="152"/>
      <c r="AB1241" s="152"/>
      <c r="AC1241" s="152"/>
      <c r="AD1241" s="152"/>
      <c r="AE1241" s="152"/>
      <c r="AF1241" s="152"/>
      <c r="AG1241" s="152" t="s">
        <v>3031</v>
      </c>
      <c r="AH1241" s="152"/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1" x14ac:dyDescent="0.2">
      <c r="A1242" s="159"/>
      <c r="B1242" s="160"/>
      <c r="C1242" s="190" t="s">
        <v>2366</v>
      </c>
      <c r="D1242" s="162"/>
      <c r="E1242" s="163"/>
      <c r="F1242" s="161"/>
      <c r="G1242" s="161"/>
      <c r="H1242" s="161"/>
      <c r="I1242" s="161"/>
      <c r="J1242" s="161"/>
      <c r="K1242" s="161"/>
      <c r="L1242" s="161"/>
      <c r="M1242" s="161"/>
      <c r="N1242" s="161"/>
      <c r="O1242" s="161"/>
      <c r="P1242" s="161"/>
      <c r="Q1242" s="161"/>
      <c r="R1242" s="161"/>
      <c r="S1242" s="161"/>
      <c r="T1242" s="161"/>
      <c r="U1242" s="161"/>
      <c r="V1242" s="161"/>
      <c r="W1242" s="161"/>
      <c r="X1242" s="152"/>
      <c r="Y1242" s="152"/>
      <c r="Z1242" s="152"/>
      <c r="AA1242" s="152"/>
      <c r="AB1242" s="152"/>
      <c r="AC1242" s="152"/>
      <c r="AD1242" s="152"/>
      <c r="AE1242" s="152"/>
      <c r="AF1242" s="152"/>
      <c r="AG1242" s="152" t="s">
        <v>2980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1" x14ac:dyDescent="0.2">
      <c r="A1243" s="159"/>
      <c r="B1243" s="160"/>
      <c r="C1243" s="190" t="s">
        <v>2367</v>
      </c>
      <c r="D1243" s="162"/>
      <c r="E1243" s="163"/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1"/>
      <c r="V1243" s="161"/>
      <c r="W1243" s="161"/>
      <c r="X1243" s="152"/>
      <c r="Y1243" s="152"/>
      <c r="Z1243" s="152"/>
      <c r="AA1243" s="152"/>
      <c r="AB1243" s="152"/>
      <c r="AC1243" s="152"/>
      <c r="AD1243" s="152"/>
      <c r="AE1243" s="152"/>
      <c r="AF1243" s="152"/>
      <c r="AG1243" s="152" t="s">
        <v>2980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1" x14ac:dyDescent="0.2">
      <c r="A1244" s="159"/>
      <c r="B1244" s="160"/>
      <c r="C1244" s="190" t="s">
        <v>2368</v>
      </c>
      <c r="D1244" s="162"/>
      <c r="E1244" s="163"/>
      <c r="F1244" s="161"/>
      <c r="G1244" s="161"/>
      <c r="H1244" s="161"/>
      <c r="I1244" s="161"/>
      <c r="J1244" s="161"/>
      <c r="K1244" s="161"/>
      <c r="L1244" s="161"/>
      <c r="M1244" s="161"/>
      <c r="N1244" s="161"/>
      <c r="O1244" s="161"/>
      <c r="P1244" s="161"/>
      <c r="Q1244" s="161"/>
      <c r="R1244" s="161"/>
      <c r="S1244" s="161"/>
      <c r="T1244" s="161"/>
      <c r="U1244" s="161"/>
      <c r="V1244" s="161"/>
      <c r="W1244" s="161"/>
      <c r="X1244" s="152"/>
      <c r="Y1244" s="152"/>
      <c r="Z1244" s="152"/>
      <c r="AA1244" s="152"/>
      <c r="AB1244" s="152"/>
      <c r="AC1244" s="152"/>
      <c r="AD1244" s="152"/>
      <c r="AE1244" s="152"/>
      <c r="AF1244" s="152"/>
      <c r="AG1244" s="152" t="s">
        <v>2980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1" x14ac:dyDescent="0.2">
      <c r="A1245" s="159"/>
      <c r="B1245" s="160"/>
      <c r="C1245" s="190" t="s">
        <v>2369</v>
      </c>
      <c r="D1245" s="162"/>
      <c r="E1245" s="163"/>
      <c r="F1245" s="161"/>
      <c r="G1245" s="161"/>
      <c r="H1245" s="161"/>
      <c r="I1245" s="161"/>
      <c r="J1245" s="161"/>
      <c r="K1245" s="161"/>
      <c r="L1245" s="161"/>
      <c r="M1245" s="161"/>
      <c r="N1245" s="161"/>
      <c r="O1245" s="161"/>
      <c r="P1245" s="161"/>
      <c r="Q1245" s="161"/>
      <c r="R1245" s="161"/>
      <c r="S1245" s="161"/>
      <c r="T1245" s="161"/>
      <c r="U1245" s="161"/>
      <c r="V1245" s="161"/>
      <c r="W1245" s="161"/>
      <c r="X1245" s="152"/>
      <c r="Y1245" s="152"/>
      <c r="Z1245" s="152"/>
      <c r="AA1245" s="152"/>
      <c r="AB1245" s="152"/>
      <c r="AC1245" s="152"/>
      <c r="AD1245" s="152"/>
      <c r="AE1245" s="152"/>
      <c r="AF1245" s="152"/>
      <c r="AG1245" s="152" t="s">
        <v>2980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1" x14ac:dyDescent="0.2">
      <c r="A1246" s="159"/>
      <c r="B1246" s="160"/>
      <c r="C1246" s="190" t="s">
        <v>2370</v>
      </c>
      <c r="D1246" s="162"/>
      <c r="E1246" s="163"/>
      <c r="F1246" s="161"/>
      <c r="G1246" s="161"/>
      <c r="H1246" s="161"/>
      <c r="I1246" s="161"/>
      <c r="J1246" s="161"/>
      <c r="K1246" s="161"/>
      <c r="L1246" s="161"/>
      <c r="M1246" s="161"/>
      <c r="N1246" s="161"/>
      <c r="O1246" s="161"/>
      <c r="P1246" s="161"/>
      <c r="Q1246" s="161"/>
      <c r="R1246" s="161"/>
      <c r="S1246" s="161"/>
      <c r="T1246" s="161"/>
      <c r="U1246" s="161"/>
      <c r="V1246" s="161"/>
      <c r="W1246" s="161"/>
      <c r="X1246" s="152"/>
      <c r="Y1246" s="152"/>
      <c r="Z1246" s="152"/>
      <c r="AA1246" s="152"/>
      <c r="AB1246" s="152"/>
      <c r="AC1246" s="152"/>
      <c r="AD1246" s="152"/>
      <c r="AE1246" s="152"/>
      <c r="AF1246" s="152"/>
      <c r="AG1246" s="152" t="s">
        <v>2980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1" x14ac:dyDescent="0.2">
      <c r="A1247" s="159"/>
      <c r="B1247" s="160"/>
      <c r="C1247" s="190" t="s">
        <v>2371</v>
      </c>
      <c r="D1247" s="162"/>
      <c r="E1247" s="163">
        <v>23</v>
      </c>
      <c r="F1247" s="161"/>
      <c r="G1247" s="161"/>
      <c r="H1247" s="161"/>
      <c r="I1247" s="161"/>
      <c r="J1247" s="161"/>
      <c r="K1247" s="161"/>
      <c r="L1247" s="161"/>
      <c r="M1247" s="161"/>
      <c r="N1247" s="161"/>
      <c r="O1247" s="161"/>
      <c r="P1247" s="161"/>
      <c r="Q1247" s="161"/>
      <c r="R1247" s="161"/>
      <c r="S1247" s="161"/>
      <c r="T1247" s="161"/>
      <c r="U1247" s="161"/>
      <c r="V1247" s="161"/>
      <c r="W1247" s="161"/>
      <c r="X1247" s="152"/>
      <c r="Y1247" s="152"/>
      <c r="Z1247" s="152"/>
      <c r="AA1247" s="152"/>
      <c r="AB1247" s="152"/>
      <c r="AC1247" s="152"/>
      <c r="AD1247" s="152"/>
      <c r="AE1247" s="152"/>
      <c r="AF1247" s="152"/>
      <c r="AG1247" s="152" t="s">
        <v>2980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1" x14ac:dyDescent="0.2">
      <c r="A1248" s="173">
        <v>338</v>
      </c>
      <c r="B1248" s="174" t="s">
        <v>2372</v>
      </c>
      <c r="C1248" s="189" t="s">
        <v>2373</v>
      </c>
      <c r="D1248" s="175" t="s">
        <v>2983</v>
      </c>
      <c r="E1248" s="176">
        <v>6.8345000000000002</v>
      </c>
      <c r="F1248" s="177"/>
      <c r="G1248" s="178">
        <f>ROUND(E1248*F1248,2)</f>
        <v>0</v>
      </c>
      <c r="H1248" s="177"/>
      <c r="I1248" s="178">
        <f>ROUND(E1248*H1248,2)</f>
        <v>0</v>
      </c>
      <c r="J1248" s="177"/>
      <c r="K1248" s="178">
        <f>ROUND(E1248*J1248,2)</f>
        <v>0</v>
      </c>
      <c r="L1248" s="178">
        <v>15</v>
      </c>
      <c r="M1248" s="178">
        <f>G1248*(1+L1248/100)</f>
        <v>0</v>
      </c>
      <c r="N1248" s="178">
        <v>0</v>
      </c>
      <c r="O1248" s="178">
        <f>ROUND(E1248*N1248,2)</f>
        <v>0</v>
      </c>
      <c r="P1248" s="178">
        <v>0</v>
      </c>
      <c r="Q1248" s="178">
        <f>ROUND(E1248*P1248,2)</f>
        <v>0</v>
      </c>
      <c r="R1248" s="178"/>
      <c r="S1248" s="178" t="s">
        <v>2976</v>
      </c>
      <c r="T1248" s="179" t="s">
        <v>2977</v>
      </c>
      <c r="U1248" s="161">
        <v>0</v>
      </c>
      <c r="V1248" s="161">
        <f>ROUND(E1248*U1248,2)</f>
        <v>0</v>
      </c>
      <c r="W1248" s="161"/>
      <c r="X1248" s="152"/>
      <c r="Y1248" s="152"/>
      <c r="Z1248" s="152"/>
      <c r="AA1248" s="152"/>
      <c r="AB1248" s="152"/>
      <c r="AC1248" s="152"/>
      <c r="AD1248" s="152"/>
      <c r="AE1248" s="152"/>
      <c r="AF1248" s="152"/>
      <c r="AG1248" s="152" t="s">
        <v>3031</v>
      </c>
      <c r="AH1248" s="152"/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1" x14ac:dyDescent="0.2">
      <c r="A1249" s="159"/>
      <c r="B1249" s="160"/>
      <c r="C1249" s="190" t="s">
        <v>2374</v>
      </c>
      <c r="D1249" s="162"/>
      <c r="E1249" s="163">
        <v>1.0900000000000001</v>
      </c>
      <c r="F1249" s="161"/>
      <c r="G1249" s="161"/>
      <c r="H1249" s="161"/>
      <c r="I1249" s="161"/>
      <c r="J1249" s="161"/>
      <c r="K1249" s="161"/>
      <c r="L1249" s="161"/>
      <c r="M1249" s="161"/>
      <c r="N1249" s="161"/>
      <c r="O1249" s="161"/>
      <c r="P1249" s="161"/>
      <c r="Q1249" s="161"/>
      <c r="R1249" s="161"/>
      <c r="S1249" s="161"/>
      <c r="T1249" s="161"/>
      <c r="U1249" s="161"/>
      <c r="V1249" s="161"/>
      <c r="W1249" s="161"/>
      <c r="X1249" s="152"/>
      <c r="Y1249" s="152"/>
      <c r="Z1249" s="152"/>
      <c r="AA1249" s="152"/>
      <c r="AB1249" s="152"/>
      <c r="AC1249" s="152"/>
      <c r="AD1249" s="152"/>
      <c r="AE1249" s="152"/>
      <c r="AF1249" s="152"/>
      <c r="AG1249" s="152" t="s">
        <v>2980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1" x14ac:dyDescent="0.2">
      <c r="A1250" s="159"/>
      <c r="B1250" s="160"/>
      <c r="C1250" s="190" t="s">
        <v>2375</v>
      </c>
      <c r="D1250" s="162"/>
      <c r="E1250" s="163">
        <v>0.01</v>
      </c>
      <c r="F1250" s="161"/>
      <c r="G1250" s="161"/>
      <c r="H1250" s="161"/>
      <c r="I1250" s="161"/>
      <c r="J1250" s="161"/>
      <c r="K1250" s="161"/>
      <c r="L1250" s="161"/>
      <c r="M1250" s="161"/>
      <c r="N1250" s="161"/>
      <c r="O1250" s="161"/>
      <c r="P1250" s="161"/>
      <c r="Q1250" s="161"/>
      <c r="R1250" s="161"/>
      <c r="S1250" s="161"/>
      <c r="T1250" s="161"/>
      <c r="U1250" s="161"/>
      <c r="V1250" s="161"/>
      <c r="W1250" s="161"/>
      <c r="X1250" s="152"/>
      <c r="Y1250" s="152"/>
      <c r="Z1250" s="152"/>
      <c r="AA1250" s="152"/>
      <c r="AB1250" s="152"/>
      <c r="AC1250" s="152"/>
      <c r="AD1250" s="152"/>
      <c r="AE1250" s="152"/>
      <c r="AF1250" s="152"/>
      <c r="AG1250" s="152" t="s">
        <v>2980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1" x14ac:dyDescent="0.2">
      <c r="A1251" s="159"/>
      <c r="B1251" s="160"/>
      <c r="C1251" s="190" t="s">
        <v>2376</v>
      </c>
      <c r="D1251" s="162"/>
      <c r="E1251" s="163">
        <v>0.58000000000000007</v>
      </c>
      <c r="F1251" s="161"/>
      <c r="G1251" s="161"/>
      <c r="H1251" s="161"/>
      <c r="I1251" s="161"/>
      <c r="J1251" s="161"/>
      <c r="K1251" s="161"/>
      <c r="L1251" s="161"/>
      <c r="M1251" s="161"/>
      <c r="N1251" s="161"/>
      <c r="O1251" s="161"/>
      <c r="P1251" s="161"/>
      <c r="Q1251" s="161"/>
      <c r="R1251" s="161"/>
      <c r="S1251" s="161"/>
      <c r="T1251" s="161"/>
      <c r="U1251" s="161"/>
      <c r="V1251" s="161"/>
      <c r="W1251" s="161"/>
      <c r="X1251" s="152"/>
      <c r="Y1251" s="152"/>
      <c r="Z1251" s="152"/>
      <c r="AA1251" s="152"/>
      <c r="AB1251" s="152"/>
      <c r="AC1251" s="152"/>
      <c r="AD1251" s="152"/>
      <c r="AE1251" s="152"/>
      <c r="AF1251" s="152"/>
      <c r="AG1251" s="152" t="s">
        <v>2980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1" x14ac:dyDescent="0.2">
      <c r="A1252" s="159"/>
      <c r="B1252" s="160"/>
      <c r="C1252" s="190" t="s">
        <v>2377</v>
      </c>
      <c r="D1252" s="162"/>
      <c r="E1252" s="163">
        <v>0.60000000000000009</v>
      </c>
      <c r="F1252" s="161"/>
      <c r="G1252" s="161"/>
      <c r="H1252" s="161"/>
      <c r="I1252" s="161"/>
      <c r="J1252" s="161"/>
      <c r="K1252" s="161"/>
      <c r="L1252" s="161"/>
      <c r="M1252" s="161"/>
      <c r="N1252" s="161"/>
      <c r="O1252" s="161"/>
      <c r="P1252" s="161"/>
      <c r="Q1252" s="161"/>
      <c r="R1252" s="161"/>
      <c r="S1252" s="161"/>
      <c r="T1252" s="161"/>
      <c r="U1252" s="161"/>
      <c r="V1252" s="161"/>
      <c r="W1252" s="161"/>
      <c r="X1252" s="152"/>
      <c r="Y1252" s="152"/>
      <c r="Z1252" s="152"/>
      <c r="AA1252" s="152"/>
      <c r="AB1252" s="152"/>
      <c r="AC1252" s="152"/>
      <c r="AD1252" s="152"/>
      <c r="AE1252" s="152"/>
      <c r="AF1252" s="152"/>
      <c r="AG1252" s="152" t="s">
        <v>2980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1" x14ac:dyDescent="0.2">
      <c r="A1253" s="159"/>
      <c r="B1253" s="160"/>
      <c r="C1253" s="190" t="s">
        <v>2378</v>
      </c>
      <c r="D1253" s="162"/>
      <c r="E1253" s="163">
        <v>0.12000000000000001</v>
      </c>
      <c r="F1253" s="161"/>
      <c r="G1253" s="161"/>
      <c r="H1253" s="161"/>
      <c r="I1253" s="161"/>
      <c r="J1253" s="161"/>
      <c r="K1253" s="161"/>
      <c r="L1253" s="161"/>
      <c r="M1253" s="161"/>
      <c r="N1253" s="161"/>
      <c r="O1253" s="161"/>
      <c r="P1253" s="161"/>
      <c r="Q1253" s="161"/>
      <c r="R1253" s="161"/>
      <c r="S1253" s="161"/>
      <c r="T1253" s="161"/>
      <c r="U1253" s="161"/>
      <c r="V1253" s="161"/>
      <c r="W1253" s="161"/>
      <c r="X1253" s="152"/>
      <c r="Y1253" s="152"/>
      <c r="Z1253" s="152"/>
      <c r="AA1253" s="152"/>
      <c r="AB1253" s="152"/>
      <c r="AC1253" s="152"/>
      <c r="AD1253" s="152"/>
      <c r="AE1253" s="152"/>
      <c r="AF1253" s="152"/>
      <c r="AG1253" s="152" t="s">
        <v>2980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1" x14ac:dyDescent="0.2">
      <c r="A1254" s="159"/>
      <c r="B1254" s="160"/>
      <c r="C1254" s="190" t="s">
        <v>2379</v>
      </c>
      <c r="D1254" s="162"/>
      <c r="E1254" s="163">
        <v>0.18000000000000002</v>
      </c>
      <c r="F1254" s="161"/>
      <c r="G1254" s="161"/>
      <c r="H1254" s="161"/>
      <c r="I1254" s="161"/>
      <c r="J1254" s="161"/>
      <c r="K1254" s="161"/>
      <c r="L1254" s="161"/>
      <c r="M1254" s="161"/>
      <c r="N1254" s="161"/>
      <c r="O1254" s="161"/>
      <c r="P1254" s="161"/>
      <c r="Q1254" s="161"/>
      <c r="R1254" s="161"/>
      <c r="S1254" s="161"/>
      <c r="T1254" s="161"/>
      <c r="U1254" s="161"/>
      <c r="V1254" s="161"/>
      <c r="W1254" s="161"/>
      <c r="X1254" s="152"/>
      <c r="Y1254" s="152"/>
      <c r="Z1254" s="152"/>
      <c r="AA1254" s="152"/>
      <c r="AB1254" s="152"/>
      <c r="AC1254" s="152"/>
      <c r="AD1254" s="152"/>
      <c r="AE1254" s="152"/>
      <c r="AF1254" s="152"/>
      <c r="AG1254" s="152" t="s">
        <v>2980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1" x14ac:dyDescent="0.2">
      <c r="A1255" s="159"/>
      <c r="B1255" s="160"/>
      <c r="C1255" s="190" t="s">
        <v>2380</v>
      </c>
      <c r="D1255" s="162"/>
      <c r="E1255" s="163">
        <v>3.8200000000000003</v>
      </c>
      <c r="F1255" s="161"/>
      <c r="G1255" s="161"/>
      <c r="H1255" s="161"/>
      <c r="I1255" s="161"/>
      <c r="J1255" s="161"/>
      <c r="K1255" s="161"/>
      <c r="L1255" s="161"/>
      <c r="M1255" s="161"/>
      <c r="N1255" s="161"/>
      <c r="O1255" s="161"/>
      <c r="P1255" s="161"/>
      <c r="Q1255" s="161"/>
      <c r="R1255" s="161"/>
      <c r="S1255" s="161"/>
      <c r="T1255" s="161"/>
      <c r="U1255" s="161"/>
      <c r="V1255" s="161"/>
      <c r="W1255" s="161"/>
      <c r="X1255" s="152"/>
      <c r="Y1255" s="152"/>
      <c r="Z1255" s="152"/>
      <c r="AA1255" s="152"/>
      <c r="AB1255" s="152"/>
      <c r="AC1255" s="152"/>
      <c r="AD1255" s="152"/>
      <c r="AE1255" s="152"/>
      <c r="AF1255" s="152"/>
      <c r="AG1255" s="152" t="s">
        <v>2980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1" x14ac:dyDescent="0.2">
      <c r="A1256" s="159"/>
      <c r="B1256" s="160"/>
      <c r="C1256" s="190" t="s">
        <v>2381</v>
      </c>
      <c r="D1256" s="162"/>
      <c r="E1256" s="163">
        <v>0.42000000000000004</v>
      </c>
      <c r="F1256" s="161"/>
      <c r="G1256" s="161"/>
      <c r="H1256" s="161"/>
      <c r="I1256" s="161"/>
      <c r="J1256" s="161"/>
      <c r="K1256" s="161"/>
      <c r="L1256" s="161"/>
      <c r="M1256" s="161"/>
      <c r="N1256" s="161"/>
      <c r="O1256" s="161"/>
      <c r="P1256" s="161"/>
      <c r="Q1256" s="161"/>
      <c r="R1256" s="161"/>
      <c r="S1256" s="161"/>
      <c r="T1256" s="161"/>
      <c r="U1256" s="161"/>
      <c r="V1256" s="161"/>
      <c r="W1256" s="161"/>
      <c r="X1256" s="152"/>
      <c r="Y1256" s="152"/>
      <c r="Z1256" s="152"/>
      <c r="AA1256" s="152"/>
      <c r="AB1256" s="152"/>
      <c r="AC1256" s="152"/>
      <c r="AD1256" s="152"/>
      <c r="AE1256" s="152"/>
      <c r="AF1256" s="152"/>
      <c r="AG1256" s="152" t="s">
        <v>2980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1" x14ac:dyDescent="0.2">
      <c r="A1257" s="180">
        <v>339</v>
      </c>
      <c r="B1257" s="181" t="s">
        <v>2382</v>
      </c>
      <c r="C1257" s="191" t="s">
        <v>2383</v>
      </c>
      <c r="D1257" s="182" t="s">
        <v>3100</v>
      </c>
      <c r="E1257" s="183">
        <v>5.8189800000000007</v>
      </c>
      <c r="F1257" s="184"/>
      <c r="G1257" s="185">
        <f>ROUND(E1257*F1257,2)</f>
        <v>0</v>
      </c>
      <c r="H1257" s="184"/>
      <c r="I1257" s="185">
        <f>ROUND(E1257*H1257,2)</f>
        <v>0</v>
      </c>
      <c r="J1257" s="184"/>
      <c r="K1257" s="185">
        <f>ROUND(E1257*J1257,2)</f>
        <v>0</v>
      </c>
      <c r="L1257" s="185">
        <v>15</v>
      </c>
      <c r="M1257" s="185">
        <f>G1257*(1+L1257/100)</f>
        <v>0</v>
      </c>
      <c r="N1257" s="185">
        <v>0</v>
      </c>
      <c r="O1257" s="185">
        <f>ROUND(E1257*N1257,2)</f>
        <v>0</v>
      </c>
      <c r="P1257" s="185">
        <v>0</v>
      </c>
      <c r="Q1257" s="185">
        <f>ROUND(E1257*P1257,2)</f>
        <v>0</v>
      </c>
      <c r="R1257" s="185"/>
      <c r="S1257" s="178" t="s">
        <v>3733</v>
      </c>
      <c r="T1257" s="179" t="s">
        <v>3733</v>
      </c>
      <c r="U1257" s="161">
        <v>0</v>
      </c>
      <c r="V1257" s="161">
        <f>ROUND(E1257*U1257,2)</f>
        <v>0</v>
      </c>
      <c r="W1257" s="161"/>
      <c r="X1257" s="152"/>
      <c r="Y1257" s="152"/>
      <c r="Z1257" s="152"/>
      <c r="AA1257" s="152"/>
      <c r="AB1257" s="152"/>
      <c r="AC1257" s="152"/>
      <c r="AD1257" s="152"/>
      <c r="AE1257" s="152"/>
      <c r="AF1257" s="152"/>
      <c r="AG1257" s="152" t="s">
        <v>2068</v>
      </c>
      <c r="AH1257" s="152"/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 x14ac:dyDescent="0.2">
      <c r="A1258" s="167" t="s">
        <v>2971</v>
      </c>
      <c r="B1258" s="168" t="s">
        <v>2898</v>
      </c>
      <c r="C1258" s="188" t="s">
        <v>2899</v>
      </c>
      <c r="D1258" s="169"/>
      <c r="E1258" s="170"/>
      <c r="F1258" s="171"/>
      <c r="G1258" s="171">
        <f>SUMIF(AG1259:AG1301,"&lt;&gt;NOR",G1259:G1301)</f>
        <v>0</v>
      </c>
      <c r="H1258" s="171"/>
      <c r="I1258" s="171">
        <f>SUM(I1259:I1301)</f>
        <v>0</v>
      </c>
      <c r="J1258" s="171"/>
      <c r="K1258" s="171">
        <f>SUM(K1259:K1301)</f>
        <v>0</v>
      </c>
      <c r="L1258" s="171"/>
      <c r="M1258" s="171">
        <f>SUM(M1259:M1301)</f>
        <v>0</v>
      </c>
      <c r="N1258" s="171"/>
      <c r="O1258" s="171">
        <f>SUM(O1259:O1301)</f>
        <v>0</v>
      </c>
      <c r="P1258" s="171"/>
      <c r="Q1258" s="171">
        <f>SUM(Q1259:Q1301)</f>
        <v>0</v>
      </c>
      <c r="R1258" s="171"/>
      <c r="S1258" s="171"/>
      <c r="T1258" s="172"/>
      <c r="U1258" s="166"/>
      <c r="V1258" s="166">
        <f>SUM(V1259:V1301)</f>
        <v>0</v>
      </c>
      <c r="W1258" s="166"/>
      <c r="AG1258" t="s">
        <v>2972</v>
      </c>
    </row>
    <row r="1259" spans="1:60" outlineLevel="1" x14ac:dyDescent="0.2">
      <c r="A1259" s="180">
        <v>340</v>
      </c>
      <c r="B1259" s="181" t="s">
        <v>2384</v>
      </c>
      <c r="C1259" s="191" t="s">
        <v>2385</v>
      </c>
      <c r="D1259" s="182" t="s">
        <v>3069</v>
      </c>
      <c r="E1259" s="183">
        <v>17.700000000000003</v>
      </c>
      <c r="F1259" s="184"/>
      <c r="G1259" s="185">
        <f>ROUND(E1259*F1259,2)</f>
        <v>0</v>
      </c>
      <c r="H1259" s="184"/>
      <c r="I1259" s="185">
        <f>ROUND(E1259*H1259,2)</f>
        <v>0</v>
      </c>
      <c r="J1259" s="184"/>
      <c r="K1259" s="185">
        <f>ROUND(E1259*J1259,2)</f>
        <v>0</v>
      </c>
      <c r="L1259" s="185">
        <v>15</v>
      </c>
      <c r="M1259" s="185">
        <f>G1259*(1+L1259/100)</f>
        <v>0</v>
      </c>
      <c r="N1259" s="185">
        <v>0</v>
      </c>
      <c r="O1259" s="185">
        <f>ROUND(E1259*N1259,2)</f>
        <v>0</v>
      </c>
      <c r="P1259" s="185">
        <v>0</v>
      </c>
      <c r="Q1259" s="185">
        <f>ROUND(E1259*P1259,2)</f>
        <v>0</v>
      </c>
      <c r="R1259" s="185"/>
      <c r="S1259" s="178" t="s">
        <v>3733</v>
      </c>
      <c r="T1259" s="179" t="s">
        <v>3733</v>
      </c>
      <c r="U1259" s="161">
        <v>0</v>
      </c>
      <c r="V1259" s="161">
        <f>ROUND(E1259*U1259,2)</f>
        <v>0</v>
      </c>
      <c r="W1259" s="161"/>
      <c r="X1259" s="152"/>
      <c r="Y1259" s="152"/>
      <c r="Z1259" s="152"/>
      <c r="AA1259" s="152"/>
      <c r="AB1259" s="152"/>
      <c r="AC1259" s="152"/>
      <c r="AD1259" s="152"/>
      <c r="AE1259" s="152"/>
      <c r="AF1259" s="152"/>
      <c r="AG1259" s="152" t="s">
        <v>2068</v>
      </c>
      <c r="AH1259" s="152"/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1" x14ac:dyDescent="0.2">
      <c r="A1260" s="180">
        <v>341</v>
      </c>
      <c r="B1260" s="181" t="s">
        <v>2386</v>
      </c>
      <c r="C1260" s="191" t="s">
        <v>2387</v>
      </c>
      <c r="D1260" s="182" t="s">
        <v>3069</v>
      </c>
      <c r="E1260" s="183">
        <v>25</v>
      </c>
      <c r="F1260" s="184"/>
      <c r="G1260" s="185">
        <f>ROUND(E1260*F1260,2)</f>
        <v>0</v>
      </c>
      <c r="H1260" s="184"/>
      <c r="I1260" s="185">
        <f>ROUND(E1260*H1260,2)</f>
        <v>0</v>
      </c>
      <c r="J1260" s="184"/>
      <c r="K1260" s="185">
        <f>ROUND(E1260*J1260,2)</f>
        <v>0</v>
      </c>
      <c r="L1260" s="185">
        <v>15</v>
      </c>
      <c r="M1260" s="185">
        <f>G1260*(1+L1260/100)</f>
        <v>0</v>
      </c>
      <c r="N1260" s="185">
        <v>0</v>
      </c>
      <c r="O1260" s="185">
        <f>ROUND(E1260*N1260,2)</f>
        <v>0</v>
      </c>
      <c r="P1260" s="185">
        <v>0</v>
      </c>
      <c r="Q1260" s="185">
        <f>ROUND(E1260*P1260,2)</f>
        <v>0</v>
      </c>
      <c r="R1260" s="185"/>
      <c r="S1260" s="178" t="s">
        <v>3733</v>
      </c>
      <c r="T1260" s="179" t="s">
        <v>3733</v>
      </c>
      <c r="U1260" s="161">
        <v>0</v>
      </c>
      <c r="V1260" s="161">
        <f>ROUND(E1260*U1260,2)</f>
        <v>0</v>
      </c>
      <c r="W1260" s="161"/>
      <c r="X1260" s="152"/>
      <c r="Y1260" s="152"/>
      <c r="Z1260" s="152"/>
      <c r="AA1260" s="152"/>
      <c r="AB1260" s="152"/>
      <c r="AC1260" s="152"/>
      <c r="AD1260" s="152"/>
      <c r="AE1260" s="152"/>
      <c r="AF1260" s="152"/>
      <c r="AG1260" s="152" t="s">
        <v>2068</v>
      </c>
      <c r="AH1260" s="152"/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1" x14ac:dyDescent="0.2">
      <c r="A1261" s="173">
        <v>342</v>
      </c>
      <c r="B1261" s="174" t="s">
        <v>2388</v>
      </c>
      <c r="C1261" s="189" t="s">
        <v>2389</v>
      </c>
      <c r="D1261" s="175" t="s">
        <v>2975</v>
      </c>
      <c r="E1261" s="176">
        <v>25.276000000000003</v>
      </c>
      <c r="F1261" s="177"/>
      <c r="G1261" s="178">
        <f>ROUND(E1261*F1261,2)</f>
        <v>0</v>
      </c>
      <c r="H1261" s="177"/>
      <c r="I1261" s="178">
        <f>ROUND(E1261*H1261,2)</f>
        <v>0</v>
      </c>
      <c r="J1261" s="177"/>
      <c r="K1261" s="178">
        <f>ROUND(E1261*J1261,2)</f>
        <v>0</v>
      </c>
      <c r="L1261" s="178">
        <v>15</v>
      </c>
      <c r="M1261" s="178">
        <f>G1261*(1+L1261/100)</f>
        <v>0</v>
      </c>
      <c r="N1261" s="178">
        <v>0</v>
      </c>
      <c r="O1261" s="178">
        <f>ROUND(E1261*N1261,2)</f>
        <v>0</v>
      </c>
      <c r="P1261" s="178">
        <v>0</v>
      </c>
      <c r="Q1261" s="178">
        <f>ROUND(E1261*P1261,2)</f>
        <v>0</v>
      </c>
      <c r="R1261" s="178"/>
      <c r="S1261" s="178" t="s">
        <v>3733</v>
      </c>
      <c r="T1261" s="179" t="s">
        <v>3733</v>
      </c>
      <c r="U1261" s="161">
        <v>0</v>
      </c>
      <c r="V1261" s="161">
        <f>ROUND(E1261*U1261,2)</f>
        <v>0</v>
      </c>
      <c r="W1261" s="161"/>
      <c r="X1261" s="152"/>
      <c r="Y1261" s="152"/>
      <c r="Z1261" s="152"/>
      <c r="AA1261" s="152"/>
      <c r="AB1261" s="152"/>
      <c r="AC1261" s="152"/>
      <c r="AD1261" s="152"/>
      <c r="AE1261" s="152"/>
      <c r="AF1261" s="152"/>
      <c r="AG1261" s="152" t="s">
        <v>2068</v>
      </c>
      <c r="AH1261" s="152"/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1" x14ac:dyDescent="0.2">
      <c r="A1262" s="159"/>
      <c r="B1262" s="160"/>
      <c r="C1262" s="190" t="s">
        <v>2325</v>
      </c>
      <c r="D1262" s="162"/>
      <c r="E1262" s="163">
        <v>18.400000000000002</v>
      </c>
      <c r="F1262" s="161"/>
      <c r="G1262" s="161"/>
      <c r="H1262" s="161"/>
      <c r="I1262" s="161"/>
      <c r="J1262" s="161"/>
      <c r="K1262" s="161"/>
      <c r="L1262" s="161"/>
      <c r="M1262" s="161"/>
      <c r="N1262" s="161"/>
      <c r="O1262" s="161"/>
      <c r="P1262" s="161"/>
      <c r="Q1262" s="161"/>
      <c r="R1262" s="161"/>
      <c r="S1262" s="161"/>
      <c r="T1262" s="161"/>
      <c r="U1262" s="161"/>
      <c r="V1262" s="161"/>
      <c r="W1262" s="161"/>
      <c r="X1262" s="152"/>
      <c r="Y1262" s="152"/>
      <c r="Z1262" s="152"/>
      <c r="AA1262" s="152"/>
      <c r="AB1262" s="152"/>
      <c r="AC1262" s="152"/>
      <c r="AD1262" s="152"/>
      <c r="AE1262" s="152"/>
      <c r="AF1262" s="152"/>
      <c r="AG1262" s="152" t="s">
        <v>2980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1" x14ac:dyDescent="0.2">
      <c r="A1263" s="159"/>
      <c r="B1263" s="160"/>
      <c r="C1263" s="190" t="s">
        <v>2390</v>
      </c>
      <c r="D1263" s="162"/>
      <c r="E1263" s="163">
        <v>5.2200000000000006</v>
      </c>
      <c r="F1263" s="161"/>
      <c r="G1263" s="161"/>
      <c r="H1263" s="161"/>
      <c r="I1263" s="161"/>
      <c r="J1263" s="161"/>
      <c r="K1263" s="161"/>
      <c r="L1263" s="161"/>
      <c r="M1263" s="161"/>
      <c r="N1263" s="161"/>
      <c r="O1263" s="161"/>
      <c r="P1263" s="161"/>
      <c r="Q1263" s="161"/>
      <c r="R1263" s="161"/>
      <c r="S1263" s="161"/>
      <c r="T1263" s="161"/>
      <c r="U1263" s="161"/>
      <c r="V1263" s="161"/>
      <c r="W1263" s="161"/>
      <c r="X1263" s="152"/>
      <c r="Y1263" s="152"/>
      <c r="Z1263" s="152"/>
      <c r="AA1263" s="152"/>
      <c r="AB1263" s="152"/>
      <c r="AC1263" s="152"/>
      <c r="AD1263" s="152"/>
      <c r="AE1263" s="152"/>
      <c r="AF1263" s="152"/>
      <c r="AG1263" s="152" t="s">
        <v>2980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1" x14ac:dyDescent="0.2">
      <c r="A1264" s="159"/>
      <c r="B1264" s="160"/>
      <c r="C1264" s="190" t="s">
        <v>2391</v>
      </c>
      <c r="D1264" s="162"/>
      <c r="E1264" s="163">
        <v>0.8600000000000001</v>
      </c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161"/>
      <c r="S1264" s="161"/>
      <c r="T1264" s="161"/>
      <c r="U1264" s="161"/>
      <c r="V1264" s="161"/>
      <c r="W1264" s="161"/>
      <c r="X1264" s="152"/>
      <c r="Y1264" s="152"/>
      <c r="Z1264" s="152"/>
      <c r="AA1264" s="152"/>
      <c r="AB1264" s="152"/>
      <c r="AC1264" s="152"/>
      <c r="AD1264" s="152"/>
      <c r="AE1264" s="152"/>
      <c r="AF1264" s="152"/>
      <c r="AG1264" s="152" t="s">
        <v>2980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1" x14ac:dyDescent="0.2">
      <c r="A1265" s="159"/>
      <c r="B1265" s="160"/>
      <c r="C1265" s="190" t="s">
        <v>2392</v>
      </c>
      <c r="D1265" s="162"/>
      <c r="E1265" s="163">
        <v>0.8</v>
      </c>
      <c r="F1265" s="161"/>
      <c r="G1265" s="161"/>
      <c r="H1265" s="161"/>
      <c r="I1265" s="161"/>
      <c r="J1265" s="161"/>
      <c r="K1265" s="161"/>
      <c r="L1265" s="161"/>
      <c r="M1265" s="161"/>
      <c r="N1265" s="161"/>
      <c r="O1265" s="161"/>
      <c r="P1265" s="161"/>
      <c r="Q1265" s="161"/>
      <c r="R1265" s="161"/>
      <c r="S1265" s="161"/>
      <c r="T1265" s="161"/>
      <c r="U1265" s="161"/>
      <c r="V1265" s="161"/>
      <c r="W1265" s="161"/>
      <c r="X1265" s="152"/>
      <c r="Y1265" s="152"/>
      <c r="Z1265" s="152"/>
      <c r="AA1265" s="152"/>
      <c r="AB1265" s="152"/>
      <c r="AC1265" s="152"/>
      <c r="AD1265" s="152"/>
      <c r="AE1265" s="152"/>
      <c r="AF1265" s="152"/>
      <c r="AG1265" s="152" t="s">
        <v>2980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1" x14ac:dyDescent="0.2">
      <c r="A1266" s="173">
        <v>343</v>
      </c>
      <c r="B1266" s="174" t="s">
        <v>2393</v>
      </c>
      <c r="C1266" s="189" t="s">
        <v>2394</v>
      </c>
      <c r="D1266" s="175" t="s">
        <v>3069</v>
      </c>
      <c r="E1266" s="176">
        <v>21.6</v>
      </c>
      <c r="F1266" s="177"/>
      <c r="G1266" s="178">
        <f>ROUND(E1266*F1266,2)</f>
        <v>0</v>
      </c>
      <c r="H1266" s="177"/>
      <c r="I1266" s="178">
        <f>ROUND(E1266*H1266,2)</f>
        <v>0</v>
      </c>
      <c r="J1266" s="177"/>
      <c r="K1266" s="178">
        <f>ROUND(E1266*J1266,2)</f>
        <v>0</v>
      </c>
      <c r="L1266" s="178">
        <v>15</v>
      </c>
      <c r="M1266" s="178">
        <f>G1266*(1+L1266/100)</f>
        <v>0</v>
      </c>
      <c r="N1266" s="178">
        <v>0</v>
      </c>
      <c r="O1266" s="178">
        <f>ROUND(E1266*N1266,2)</f>
        <v>0</v>
      </c>
      <c r="P1266" s="178">
        <v>0</v>
      </c>
      <c r="Q1266" s="178">
        <f>ROUND(E1266*P1266,2)</f>
        <v>0</v>
      </c>
      <c r="R1266" s="178"/>
      <c r="S1266" s="178" t="s">
        <v>3733</v>
      </c>
      <c r="T1266" s="179" t="s">
        <v>3733</v>
      </c>
      <c r="U1266" s="161">
        <v>0</v>
      </c>
      <c r="V1266" s="161">
        <f>ROUND(E1266*U1266,2)</f>
        <v>0</v>
      </c>
      <c r="W1266" s="161"/>
      <c r="X1266" s="152"/>
      <c r="Y1266" s="152"/>
      <c r="Z1266" s="152"/>
      <c r="AA1266" s="152"/>
      <c r="AB1266" s="152"/>
      <c r="AC1266" s="152"/>
      <c r="AD1266" s="152"/>
      <c r="AE1266" s="152"/>
      <c r="AF1266" s="152"/>
      <c r="AG1266" s="152" t="s">
        <v>2068</v>
      </c>
      <c r="AH1266" s="152"/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1" x14ac:dyDescent="0.2">
      <c r="A1267" s="159"/>
      <c r="B1267" s="160"/>
      <c r="C1267" s="190" t="s">
        <v>2395</v>
      </c>
      <c r="D1267" s="162"/>
      <c r="E1267" s="163">
        <v>21.6</v>
      </c>
      <c r="F1267" s="161"/>
      <c r="G1267" s="161"/>
      <c r="H1267" s="161"/>
      <c r="I1267" s="161"/>
      <c r="J1267" s="161"/>
      <c r="K1267" s="161"/>
      <c r="L1267" s="161"/>
      <c r="M1267" s="161"/>
      <c r="N1267" s="161"/>
      <c r="O1267" s="161"/>
      <c r="P1267" s="161"/>
      <c r="Q1267" s="161"/>
      <c r="R1267" s="161"/>
      <c r="S1267" s="161"/>
      <c r="T1267" s="161"/>
      <c r="U1267" s="161"/>
      <c r="V1267" s="161"/>
      <c r="W1267" s="161"/>
      <c r="X1267" s="152"/>
      <c r="Y1267" s="152"/>
      <c r="Z1267" s="152"/>
      <c r="AA1267" s="152"/>
      <c r="AB1267" s="152"/>
      <c r="AC1267" s="152"/>
      <c r="AD1267" s="152"/>
      <c r="AE1267" s="152"/>
      <c r="AF1267" s="152"/>
      <c r="AG1267" s="152" t="s">
        <v>2980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1" x14ac:dyDescent="0.2">
      <c r="A1268" s="173">
        <v>344</v>
      </c>
      <c r="B1268" s="174" t="s">
        <v>2396</v>
      </c>
      <c r="C1268" s="189" t="s">
        <v>2397</v>
      </c>
      <c r="D1268" s="175" t="s">
        <v>3069</v>
      </c>
      <c r="E1268" s="176">
        <v>11.3</v>
      </c>
      <c r="F1268" s="177"/>
      <c r="G1268" s="178">
        <f>ROUND(E1268*F1268,2)</f>
        <v>0</v>
      </c>
      <c r="H1268" s="177"/>
      <c r="I1268" s="178">
        <f>ROUND(E1268*H1268,2)</f>
        <v>0</v>
      </c>
      <c r="J1268" s="177"/>
      <c r="K1268" s="178">
        <f>ROUND(E1268*J1268,2)</f>
        <v>0</v>
      </c>
      <c r="L1268" s="178">
        <v>15</v>
      </c>
      <c r="M1268" s="178">
        <f>G1268*(1+L1268/100)</f>
        <v>0</v>
      </c>
      <c r="N1268" s="178">
        <v>0</v>
      </c>
      <c r="O1268" s="178">
        <f>ROUND(E1268*N1268,2)</f>
        <v>0</v>
      </c>
      <c r="P1268" s="178">
        <v>0</v>
      </c>
      <c r="Q1268" s="178">
        <f>ROUND(E1268*P1268,2)</f>
        <v>0</v>
      </c>
      <c r="R1268" s="178"/>
      <c r="S1268" s="178" t="s">
        <v>3733</v>
      </c>
      <c r="T1268" s="179" t="s">
        <v>3733</v>
      </c>
      <c r="U1268" s="161">
        <v>0</v>
      </c>
      <c r="V1268" s="161">
        <f>ROUND(E1268*U1268,2)</f>
        <v>0</v>
      </c>
      <c r="W1268" s="161"/>
      <c r="X1268" s="152"/>
      <c r="Y1268" s="152"/>
      <c r="Z1268" s="152"/>
      <c r="AA1268" s="152"/>
      <c r="AB1268" s="152"/>
      <c r="AC1268" s="152"/>
      <c r="AD1268" s="152"/>
      <c r="AE1268" s="152"/>
      <c r="AF1268" s="152"/>
      <c r="AG1268" s="152" t="s">
        <v>2068</v>
      </c>
      <c r="AH1268" s="152"/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1" x14ac:dyDescent="0.2">
      <c r="A1269" s="159"/>
      <c r="B1269" s="160"/>
      <c r="C1269" s="190" t="s">
        <v>2398</v>
      </c>
      <c r="D1269" s="162"/>
      <c r="E1269" s="163">
        <v>11.3</v>
      </c>
      <c r="F1269" s="161"/>
      <c r="G1269" s="161"/>
      <c r="H1269" s="161"/>
      <c r="I1269" s="161"/>
      <c r="J1269" s="161"/>
      <c r="K1269" s="161"/>
      <c r="L1269" s="161"/>
      <c r="M1269" s="161"/>
      <c r="N1269" s="161"/>
      <c r="O1269" s="161"/>
      <c r="P1269" s="161"/>
      <c r="Q1269" s="161"/>
      <c r="R1269" s="161"/>
      <c r="S1269" s="161"/>
      <c r="T1269" s="161"/>
      <c r="U1269" s="161"/>
      <c r="V1269" s="161"/>
      <c r="W1269" s="161"/>
      <c r="X1269" s="152"/>
      <c r="Y1269" s="152"/>
      <c r="Z1269" s="152"/>
      <c r="AA1269" s="152"/>
      <c r="AB1269" s="152"/>
      <c r="AC1269" s="152"/>
      <c r="AD1269" s="152"/>
      <c r="AE1269" s="152"/>
      <c r="AF1269" s="152"/>
      <c r="AG1269" s="152" t="s">
        <v>2980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1" x14ac:dyDescent="0.2">
      <c r="A1270" s="180">
        <v>345</v>
      </c>
      <c r="B1270" s="181" t="s">
        <v>2399</v>
      </c>
      <c r="C1270" s="191" t="s">
        <v>2400</v>
      </c>
      <c r="D1270" s="182" t="s">
        <v>3157</v>
      </c>
      <c r="E1270" s="183">
        <v>1</v>
      </c>
      <c r="F1270" s="184"/>
      <c r="G1270" s="185">
        <f>ROUND(E1270*F1270,2)</f>
        <v>0</v>
      </c>
      <c r="H1270" s="184"/>
      <c r="I1270" s="185">
        <f>ROUND(E1270*H1270,2)</f>
        <v>0</v>
      </c>
      <c r="J1270" s="184"/>
      <c r="K1270" s="185">
        <f>ROUND(E1270*J1270,2)</f>
        <v>0</v>
      </c>
      <c r="L1270" s="185">
        <v>15</v>
      </c>
      <c r="M1270" s="185">
        <f>G1270*(1+L1270/100)</f>
        <v>0</v>
      </c>
      <c r="N1270" s="185">
        <v>0</v>
      </c>
      <c r="O1270" s="185">
        <f>ROUND(E1270*N1270,2)</f>
        <v>0</v>
      </c>
      <c r="P1270" s="185">
        <v>0</v>
      </c>
      <c r="Q1270" s="185">
        <f>ROUND(E1270*P1270,2)</f>
        <v>0</v>
      </c>
      <c r="R1270" s="185"/>
      <c r="S1270" s="178" t="s">
        <v>3733</v>
      </c>
      <c r="T1270" s="179" t="s">
        <v>3733</v>
      </c>
      <c r="U1270" s="161">
        <v>0</v>
      </c>
      <c r="V1270" s="161">
        <f>ROUND(E1270*U1270,2)</f>
        <v>0</v>
      </c>
      <c r="W1270" s="161"/>
      <c r="X1270" s="152"/>
      <c r="Y1270" s="152"/>
      <c r="Z1270" s="152"/>
      <c r="AA1270" s="152"/>
      <c r="AB1270" s="152"/>
      <c r="AC1270" s="152"/>
      <c r="AD1270" s="152"/>
      <c r="AE1270" s="152"/>
      <c r="AF1270" s="152"/>
      <c r="AG1270" s="152" t="s">
        <v>2068</v>
      </c>
      <c r="AH1270" s="152"/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1" x14ac:dyDescent="0.2">
      <c r="A1271" s="173">
        <v>346</v>
      </c>
      <c r="B1271" s="174" t="s">
        <v>2401</v>
      </c>
      <c r="C1271" s="189" t="s">
        <v>2402</v>
      </c>
      <c r="D1271" s="175" t="s">
        <v>3069</v>
      </c>
      <c r="E1271" s="176">
        <v>5.9700000000000006</v>
      </c>
      <c r="F1271" s="177"/>
      <c r="G1271" s="178">
        <f>ROUND(E1271*F1271,2)</f>
        <v>0</v>
      </c>
      <c r="H1271" s="177"/>
      <c r="I1271" s="178">
        <f>ROUND(E1271*H1271,2)</f>
        <v>0</v>
      </c>
      <c r="J1271" s="177"/>
      <c r="K1271" s="178">
        <f>ROUND(E1271*J1271,2)</f>
        <v>0</v>
      </c>
      <c r="L1271" s="178">
        <v>15</v>
      </c>
      <c r="M1271" s="178">
        <f>G1271*(1+L1271/100)</f>
        <v>0</v>
      </c>
      <c r="N1271" s="178">
        <v>0</v>
      </c>
      <c r="O1271" s="178">
        <f>ROUND(E1271*N1271,2)</f>
        <v>0</v>
      </c>
      <c r="P1271" s="178">
        <v>0</v>
      </c>
      <c r="Q1271" s="178">
        <f>ROUND(E1271*P1271,2)</f>
        <v>0</v>
      </c>
      <c r="R1271" s="178"/>
      <c r="S1271" s="178" t="s">
        <v>3733</v>
      </c>
      <c r="T1271" s="179" t="s">
        <v>3733</v>
      </c>
      <c r="U1271" s="161">
        <v>0</v>
      </c>
      <c r="V1271" s="161">
        <f>ROUND(E1271*U1271,2)</f>
        <v>0</v>
      </c>
      <c r="W1271" s="161"/>
      <c r="X1271" s="152"/>
      <c r="Y1271" s="152"/>
      <c r="Z1271" s="152"/>
      <c r="AA1271" s="152"/>
      <c r="AB1271" s="152"/>
      <c r="AC1271" s="152"/>
      <c r="AD1271" s="152"/>
      <c r="AE1271" s="152"/>
      <c r="AF1271" s="152"/>
      <c r="AG1271" s="152" t="s">
        <v>2068</v>
      </c>
      <c r="AH1271" s="152"/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 x14ac:dyDescent="0.2">
      <c r="A1272" s="159"/>
      <c r="B1272" s="160"/>
      <c r="C1272" s="190" t="s">
        <v>2403</v>
      </c>
      <c r="D1272" s="162"/>
      <c r="E1272" s="163">
        <v>5.9700000000000006</v>
      </c>
      <c r="F1272" s="161"/>
      <c r="G1272" s="161"/>
      <c r="H1272" s="161"/>
      <c r="I1272" s="161"/>
      <c r="J1272" s="161"/>
      <c r="K1272" s="161"/>
      <c r="L1272" s="161"/>
      <c r="M1272" s="161"/>
      <c r="N1272" s="161"/>
      <c r="O1272" s="161"/>
      <c r="P1272" s="161"/>
      <c r="Q1272" s="161"/>
      <c r="R1272" s="161"/>
      <c r="S1272" s="161"/>
      <c r="T1272" s="161"/>
      <c r="U1272" s="161"/>
      <c r="V1272" s="161"/>
      <c r="W1272" s="161"/>
      <c r="X1272" s="152"/>
      <c r="Y1272" s="152"/>
      <c r="Z1272" s="152"/>
      <c r="AA1272" s="152"/>
      <c r="AB1272" s="152"/>
      <c r="AC1272" s="152"/>
      <c r="AD1272" s="152"/>
      <c r="AE1272" s="152"/>
      <c r="AF1272" s="152"/>
      <c r="AG1272" s="152" t="s">
        <v>2980</v>
      </c>
      <c r="AH1272" s="152">
        <v>0</v>
      </c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1" x14ac:dyDescent="0.2">
      <c r="A1273" s="173">
        <v>347</v>
      </c>
      <c r="B1273" s="174" t="s">
        <v>2404</v>
      </c>
      <c r="C1273" s="189" t="s">
        <v>2405</v>
      </c>
      <c r="D1273" s="175" t="s">
        <v>3069</v>
      </c>
      <c r="E1273" s="176">
        <v>8</v>
      </c>
      <c r="F1273" s="177"/>
      <c r="G1273" s="178">
        <f>ROUND(E1273*F1273,2)</f>
        <v>0</v>
      </c>
      <c r="H1273" s="177"/>
      <c r="I1273" s="178">
        <f>ROUND(E1273*H1273,2)</f>
        <v>0</v>
      </c>
      <c r="J1273" s="177"/>
      <c r="K1273" s="178">
        <f>ROUND(E1273*J1273,2)</f>
        <v>0</v>
      </c>
      <c r="L1273" s="178">
        <v>15</v>
      </c>
      <c r="M1273" s="178">
        <f>G1273*(1+L1273/100)</f>
        <v>0</v>
      </c>
      <c r="N1273" s="178">
        <v>0</v>
      </c>
      <c r="O1273" s="178">
        <f>ROUND(E1273*N1273,2)</f>
        <v>0</v>
      </c>
      <c r="P1273" s="178">
        <v>0</v>
      </c>
      <c r="Q1273" s="178">
        <f>ROUND(E1273*P1273,2)</f>
        <v>0</v>
      </c>
      <c r="R1273" s="178"/>
      <c r="S1273" s="178" t="s">
        <v>3733</v>
      </c>
      <c r="T1273" s="179" t="s">
        <v>3733</v>
      </c>
      <c r="U1273" s="161">
        <v>0</v>
      </c>
      <c r="V1273" s="161">
        <f>ROUND(E1273*U1273,2)</f>
        <v>0</v>
      </c>
      <c r="W1273" s="161"/>
      <c r="X1273" s="152"/>
      <c r="Y1273" s="152"/>
      <c r="Z1273" s="152"/>
      <c r="AA1273" s="152"/>
      <c r="AB1273" s="152"/>
      <c r="AC1273" s="152"/>
      <c r="AD1273" s="152"/>
      <c r="AE1273" s="152"/>
      <c r="AF1273" s="152"/>
      <c r="AG1273" s="152" t="s">
        <v>2068</v>
      </c>
      <c r="AH1273" s="152"/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1" x14ac:dyDescent="0.2">
      <c r="A1274" s="159"/>
      <c r="B1274" s="160"/>
      <c r="C1274" s="190" t="s">
        <v>2406</v>
      </c>
      <c r="D1274" s="162"/>
      <c r="E1274" s="163">
        <v>8</v>
      </c>
      <c r="F1274" s="161"/>
      <c r="G1274" s="161"/>
      <c r="H1274" s="161"/>
      <c r="I1274" s="161"/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161"/>
      <c r="T1274" s="161"/>
      <c r="U1274" s="161"/>
      <c r="V1274" s="161"/>
      <c r="W1274" s="161"/>
      <c r="X1274" s="152"/>
      <c r="Y1274" s="152"/>
      <c r="Z1274" s="152"/>
      <c r="AA1274" s="152"/>
      <c r="AB1274" s="152"/>
      <c r="AC1274" s="152"/>
      <c r="AD1274" s="152"/>
      <c r="AE1274" s="152"/>
      <c r="AF1274" s="152"/>
      <c r="AG1274" s="152" t="s">
        <v>2980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1" x14ac:dyDescent="0.2">
      <c r="A1275" s="180">
        <v>348</v>
      </c>
      <c r="B1275" s="181" t="s">
        <v>2407</v>
      </c>
      <c r="C1275" s="191" t="s">
        <v>2408</v>
      </c>
      <c r="D1275" s="182" t="s">
        <v>3069</v>
      </c>
      <c r="E1275" s="183">
        <v>8</v>
      </c>
      <c r="F1275" s="184"/>
      <c r="G1275" s="185">
        <f>ROUND(E1275*F1275,2)</f>
        <v>0</v>
      </c>
      <c r="H1275" s="184"/>
      <c r="I1275" s="185">
        <f>ROUND(E1275*H1275,2)</f>
        <v>0</v>
      </c>
      <c r="J1275" s="184"/>
      <c r="K1275" s="185">
        <f>ROUND(E1275*J1275,2)</f>
        <v>0</v>
      </c>
      <c r="L1275" s="185">
        <v>15</v>
      </c>
      <c r="M1275" s="185">
        <f>G1275*(1+L1275/100)</f>
        <v>0</v>
      </c>
      <c r="N1275" s="185">
        <v>0</v>
      </c>
      <c r="O1275" s="185">
        <f>ROUND(E1275*N1275,2)</f>
        <v>0</v>
      </c>
      <c r="P1275" s="185">
        <v>0</v>
      </c>
      <c r="Q1275" s="185">
        <f>ROUND(E1275*P1275,2)</f>
        <v>0</v>
      </c>
      <c r="R1275" s="185"/>
      <c r="S1275" s="178" t="s">
        <v>3733</v>
      </c>
      <c r="T1275" s="179" t="s">
        <v>3733</v>
      </c>
      <c r="U1275" s="161">
        <v>0</v>
      </c>
      <c r="V1275" s="161">
        <f>ROUND(E1275*U1275,2)</f>
        <v>0</v>
      </c>
      <c r="W1275" s="161"/>
      <c r="X1275" s="152"/>
      <c r="Y1275" s="152"/>
      <c r="Z1275" s="152"/>
      <c r="AA1275" s="152"/>
      <c r="AB1275" s="152"/>
      <c r="AC1275" s="152"/>
      <c r="AD1275" s="152"/>
      <c r="AE1275" s="152"/>
      <c r="AF1275" s="152"/>
      <c r="AG1275" s="152" t="s">
        <v>2068</v>
      </c>
      <c r="AH1275" s="152"/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1" x14ac:dyDescent="0.2">
      <c r="A1276" s="180">
        <v>349</v>
      </c>
      <c r="B1276" s="181" t="s">
        <v>2409</v>
      </c>
      <c r="C1276" s="191" t="s">
        <v>2410</v>
      </c>
      <c r="D1276" s="182" t="s">
        <v>3069</v>
      </c>
      <c r="E1276" s="183">
        <v>20.400000000000002</v>
      </c>
      <c r="F1276" s="184"/>
      <c r="G1276" s="185">
        <f>ROUND(E1276*F1276,2)</f>
        <v>0</v>
      </c>
      <c r="H1276" s="184"/>
      <c r="I1276" s="185">
        <f>ROUND(E1276*H1276,2)</f>
        <v>0</v>
      </c>
      <c r="J1276" s="184"/>
      <c r="K1276" s="185">
        <f>ROUND(E1276*J1276,2)</f>
        <v>0</v>
      </c>
      <c r="L1276" s="185">
        <v>15</v>
      </c>
      <c r="M1276" s="185">
        <f>G1276*(1+L1276/100)</f>
        <v>0</v>
      </c>
      <c r="N1276" s="185">
        <v>0</v>
      </c>
      <c r="O1276" s="185">
        <f>ROUND(E1276*N1276,2)</f>
        <v>0</v>
      </c>
      <c r="P1276" s="185">
        <v>0</v>
      </c>
      <c r="Q1276" s="185">
        <f>ROUND(E1276*P1276,2)</f>
        <v>0</v>
      </c>
      <c r="R1276" s="185"/>
      <c r="S1276" s="178" t="s">
        <v>3733</v>
      </c>
      <c r="T1276" s="179" t="s">
        <v>3733</v>
      </c>
      <c r="U1276" s="161">
        <v>0</v>
      </c>
      <c r="V1276" s="161">
        <f>ROUND(E1276*U1276,2)</f>
        <v>0</v>
      </c>
      <c r="W1276" s="161"/>
      <c r="X1276" s="152"/>
      <c r="Y1276" s="152"/>
      <c r="Z1276" s="152"/>
      <c r="AA1276" s="152"/>
      <c r="AB1276" s="152"/>
      <c r="AC1276" s="152"/>
      <c r="AD1276" s="152"/>
      <c r="AE1276" s="152"/>
      <c r="AF1276" s="152"/>
      <c r="AG1276" s="152" t="s">
        <v>2068</v>
      </c>
      <c r="AH1276" s="152"/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outlineLevel="1" x14ac:dyDescent="0.2">
      <c r="A1277" s="173">
        <v>350</v>
      </c>
      <c r="B1277" s="174" t="s">
        <v>2411</v>
      </c>
      <c r="C1277" s="189" t="s">
        <v>2412</v>
      </c>
      <c r="D1277" s="175" t="s">
        <v>3069</v>
      </c>
      <c r="E1277" s="176">
        <v>24</v>
      </c>
      <c r="F1277" s="177"/>
      <c r="G1277" s="178">
        <f>ROUND(E1277*F1277,2)</f>
        <v>0</v>
      </c>
      <c r="H1277" s="177"/>
      <c r="I1277" s="178">
        <f>ROUND(E1277*H1277,2)</f>
        <v>0</v>
      </c>
      <c r="J1277" s="177"/>
      <c r="K1277" s="178">
        <f>ROUND(E1277*J1277,2)</f>
        <v>0</v>
      </c>
      <c r="L1277" s="178">
        <v>15</v>
      </c>
      <c r="M1277" s="178">
        <f>G1277*(1+L1277/100)</f>
        <v>0</v>
      </c>
      <c r="N1277" s="178">
        <v>0</v>
      </c>
      <c r="O1277" s="178">
        <f>ROUND(E1277*N1277,2)</f>
        <v>0</v>
      </c>
      <c r="P1277" s="178">
        <v>0</v>
      </c>
      <c r="Q1277" s="178">
        <f>ROUND(E1277*P1277,2)</f>
        <v>0</v>
      </c>
      <c r="R1277" s="178"/>
      <c r="S1277" s="178" t="s">
        <v>2976</v>
      </c>
      <c r="T1277" s="179" t="s">
        <v>2977</v>
      </c>
      <c r="U1277" s="161">
        <v>0</v>
      </c>
      <c r="V1277" s="161">
        <f>ROUND(E1277*U1277,2)</f>
        <v>0</v>
      </c>
      <c r="W1277" s="161"/>
      <c r="X1277" s="152"/>
      <c r="Y1277" s="152"/>
      <c r="Z1277" s="152"/>
      <c r="AA1277" s="152"/>
      <c r="AB1277" s="152"/>
      <c r="AC1277" s="152"/>
      <c r="AD1277" s="152"/>
      <c r="AE1277" s="152"/>
      <c r="AF1277" s="152"/>
      <c r="AG1277" s="152" t="s">
        <v>3031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1" x14ac:dyDescent="0.2">
      <c r="A1278" s="159"/>
      <c r="B1278" s="160"/>
      <c r="C1278" s="190" t="s">
        <v>2413</v>
      </c>
      <c r="D1278" s="162"/>
      <c r="E1278" s="163"/>
      <c r="F1278" s="161"/>
      <c r="G1278" s="161"/>
      <c r="H1278" s="161"/>
      <c r="I1278" s="161"/>
      <c r="J1278" s="161"/>
      <c r="K1278" s="161"/>
      <c r="L1278" s="161"/>
      <c r="M1278" s="161"/>
      <c r="N1278" s="161"/>
      <c r="O1278" s="161"/>
      <c r="P1278" s="161"/>
      <c r="Q1278" s="161"/>
      <c r="R1278" s="161"/>
      <c r="S1278" s="161"/>
      <c r="T1278" s="161"/>
      <c r="U1278" s="161"/>
      <c r="V1278" s="161"/>
      <c r="W1278" s="161"/>
      <c r="X1278" s="152"/>
      <c r="Y1278" s="152"/>
      <c r="Z1278" s="152"/>
      <c r="AA1278" s="152"/>
      <c r="AB1278" s="152"/>
      <c r="AC1278" s="152"/>
      <c r="AD1278" s="152"/>
      <c r="AE1278" s="152"/>
      <c r="AF1278" s="152"/>
      <c r="AG1278" s="152" t="s">
        <v>2980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 x14ac:dyDescent="0.2">
      <c r="A1279" s="159"/>
      <c r="B1279" s="160"/>
      <c r="C1279" s="190" t="s">
        <v>2414</v>
      </c>
      <c r="D1279" s="162"/>
      <c r="E1279" s="163">
        <v>24</v>
      </c>
      <c r="F1279" s="161"/>
      <c r="G1279" s="161"/>
      <c r="H1279" s="161"/>
      <c r="I1279" s="161"/>
      <c r="J1279" s="161"/>
      <c r="K1279" s="161"/>
      <c r="L1279" s="161"/>
      <c r="M1279" s="161"/>
      <c r="N1279" s="161"/>
      <c r="O1279" s="161"/>
      <c r="P1279" s="161"/>
      <c r="Q1279" s="161"/>
      <c r="R1279" s="161"/>
      <c r="S1279" s="161"/>
      <c r="T1279" s="161"/>
      <c r="U1279" s="161"/>
      <c r="V1279" s="161"/>
      <c r="W1279" s="161"/>
      <c r="X1279" s="152"/>
      <c r="Y1279" s="152"/>
      <c r="Z1279" s="152"/>
      <c r="AA1279" s="152"/>
      <c r="AB1279" s="152"/>
      <c r="AC1279" s="152"/>
      <c r="AD1279" s="152"/>
      <c r="AE1279" s="152"/>
      <c r="AF1279" s="152"/>
      <c r="AG1279" s="152" t="s">
        <v>2980</v>
      </c>
      <c r="AH1279" s="152">
        <v>0</v>
      </c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outlineLevel="1" x14ac:dyDescent="0.2">
      <c r="A1280" s="173">
        <v>351</v>
      </c>
      <c r="B1280" s="174" t="s">
        <v>2415</v>
      </c>
      <c r="C1280" s="189" t="s">
        <v>2416</v>
      </c>
      <c r="D1280" s="175" t="s">
        <v>3069</v>
      </c>
      <c r="E1280" s="176">
        <v>12.600000000000001</v>
      </c>
      <c r="F1280" s="177"/>
      <c r="G1280" s="178">
        <f>ROUND(E1280*F1280,2)</f>
        <v>0</v>
      </c>
      <c r="H1280" s="177"/>
      <c r="I1280" s="178">
        <f>ROUND(E1280*H1280,2)</f>
        <v>0</v>
      </c>
      <c r="J1280" s="177"/>
      <c r="K1280" s="178">
        <f>ROUND(E1280*J1280,2)</f>
        <v>0</v>
      </c>
      <c r="L1280" s="178">
        <v>15</v>
      </c>
      <c r="M1280" s="178">
        <f>G1280*(1+L1280/100)</f>
        <v>0</v>
      </c>
      <c r="N1280" s="178">
        <v>0</v>
      </c>
      <c r="O1280" s="178">
        <f>ROUND(E1280*N1280,2)</f>
        <v>0</v>
      </c>
      <c r="P1280" s="178">
        <v>0</v>
      </c>
      <c r="Q1280" s="178">
        <f>ROUND(E1280*P1280,2)</f>
        <v>0</v>
      </c>
      <c r="R1280" s="178"/>
      <c r="S1280" s="178" t="s">
        <v>2976</v>
      </c>
      <c r="T1280" s="179" t="s">
        <v>2977</v>
      </c>
      <c r="U1280" s="161">
        <v>0</v>
      </c>
      <c r="V1280" s="161">
        <f>ROUND(E1280*U1280,2)</f>
        <v>0</v>
      </c>
      <c r="W1280" s="161"/>
      <c r="X1280" s="152"/>
      <c r="Y1280" s="152"/>
      <c r="Z1280" s="152"/>
      <c r="AA1280" s="152"/>
      <c r="AB1280" s="152"/>
      <c r="AC1280" s="152"/>
      <c r="AD1280" s="152"/>
      <c r="AE1280" s="152"/>
      <c r="AF1280" s="152"/>
      <c r="AG1280" s="152" t="s">
        <v>3031</v>
      </c>
      <c r="AH1280" s="152"/>
      <c r="AI1280" s="152"/>
      <c r="AJ1280" s="152"/>
      <c r="AK1280" s="152"/>
      <c r="AL1280" s="152"/>
      <c r="AM1280" s="152"/>
      <c r="AN1280" s="152"/>
      <c r="AO1280" s="152"/>
      <c r="AP1280" s="152"/>
      <c r="AQ1280" s="152"/>
      <c r="AR1280" s="152"/>
      <c r="AS1280" s="152"/>
      <c r="AT1280" s="152"/>
      <c r="AU1280" s="152"/>
      <c r="AV1280" s="152"/>
      <c r="AW1280" s="152"/>
      <c r="AX1280" s="152"/>
      <c r="AY1280" s="152"/>
      <c r="AZ1280" s="152"/>
      <c r="BA1280" s="152"/>
      <c r="BB1280" s="152"/>
      <c r="BC1280" s="152"/>
      <c r="BD1280" s="152"/>
      <c r="BE1280" s="152"/>
      <c r="BF1280" s="152"/>
      <c r="BG1280" s="152"/>
      <c r="BH1280" s="152"/>
    </row>
    <row r="1281" spans="1:60" outlineLevel="1" x14ac:dyDescent="0.2">
      <c r="A1281" s="159"/>
      <c r="B1281" s="160"/>
      <c r="C1281" s="190" t="s">
        <v>2413</v>
      </c>
      <c r="D1281" s="162"/>
      <c r="E1281" s="163"/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161"/>
      <c r="S1281" s="161"/>
      <c r="T1281" s="161"/>
      <c r="U1281" s="161"/>
      <c r="V1281" s="161"/>
      <c r="W1281" s="161"/>
      <c r="X1281" s="152"/>
      <c r="Y1281" s="152"/>
      <c r="Z1281" s="152"/>
      <c r="AA1281" s="152"/>
      <c r="AB1281" s="152"/>
      <c r="AC1281" s="152"/>
      <c r="AD1281" s="152"/>
      <c r="AE1281" s="152"/>
      <c r="AF1281" s="152"/>
      <c r="AG1281" s="152" t="s">
        <v>2980</v>
      </c>
      <c r="AH1281" s="152">
        <v>0</v>
      </c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1" x14ac:dyDescent="0.2">
      <c r="A1282" s="159"/>
      <c r="B1282" s="160"/>
      <c r="C1282" s="190" t="s">
        <v>2417</v>
      </c>
      <c r="D1282" s="162"/>
      <c r="E1282" s="163">
        <v>12.600000000000001</v>
      </c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52"/>
      <c r="Y1282" s="152"/>
      <c r="Z1282" s="152"/>
      <c r="AA1282" s="152"/>
      <c r="AB1282" s="152"/>
      <c r="AC1282" s="152"/>
      <c r="AD1282" s="152"/>
      <c r="AE1282" s="152"/>
      <c r="AF1282" s="152"/>
      <c r="AG1282" s="152" t="s">
        <v>2980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1" x14ac:dyDescent="0.2">
      <c r="A1283" s="180">
        <v>352</v>
      </c>
      <c r="B1283" s="181" t="s">
        <v>2418</v>
      </c>
      <c r="C1283" s="191" t="s">
        <v>2419</v>
      </c>
      <c r="D1283" s="182" t="s">
        <v>3076</v>
      </c>
      <c r="E1283" s="183">
        <v>1</v>
      </c>
      <c r="F1283" s="184"/>
      <c r="G1283" s="185">
        <f t="shared" ref="G1283:G1289" si="14">ROUND(E1283*F1283,2)</f>
        <v>0</v>
      </c>
      <c r="H1283" s="184"/>
      <c r="I1283" s="185">
        <f t="shared" ref="I1283:I1289" si="15">ROUND(E1283*H1283,2)</f>
        <v>0</v>
      </c>
      <c r="J1283" s="184"/>
      <c r="K1283" s="185">
        <f t="shared" ref="K1283:K1289" si="16">ROUND(E1283*J1283,2)</f>
        <v>0</v>
      </c>
      <c r="L1283" s="185">
        <v>15</v>
      </c>
      <c r="M1283" s="185">
        <f t="shared" ref="M1283:M1289" si="17">G1283*(1+L1283/100)</f>
        <v>0</v>
      </c>
      <c r="N1283" s="185">
        <v>0</v>
      </c>
      <c r="O1283" s="185">
        <f t="shared" ref="O1283:O1289" si="18">ROUND(E1283*N1283,2)</f>
        <v>0</v>
      </c>
      <c r="P1283" s="185">
        <v>0</v>
      </c>
      <c r="Q1283" s="185">
        <f t="shared" ref="Q1283:Q1289" si="19">ROUND(E1283*P1283,2)</f>
        <v>0</v>
      </c>
      <c r="R1283" s="185"/>
      <c r="S1283" s="185" t="s">
        <v>2976</v>
      </c>
      <c r="T1283" s="186" t="s">
        <v>2977</v>
      </c>
      <c r="U1283" s="161">
        <v>0</v>
      </c>
      <c r="V1283" s="161">
        <f t="shared" ref="V1283:V1289" si="20">ROUND(E1283*U1283,2)</f>
        <v>0</v>
      </c>
      <c r="W1283" s="161"/>
      <c r="X1283" s="152"/>
      <c r="Y1283" s="152"/>
      <c r="Z1283" s="152"/>
      <c r="AA1283" s="152"/>
      <c r="AB1283" s="152"/>
      <c r="AC1283" s="152"/>
      <c r="AD1283" s="152"/>
      <c r="AE1283" s="152"/>
      <c r="AF1283" s="152"/>
      <c r="AG1283" s="152" t="s">
        <v>3031</v>
      </c>
      <c r="AH1283" s="152"/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 x14ac:dyDescent="0.2">
      <c r="A1284" s="180">
        <v>353</v>
      </c>
      <c r="B1284" s="181" t="s">
        <v>2420</v>
      </c>
      <c r="C1284" s="191" t="s">
        <v>2421</v>
      </c>
      <c r="D1284" s="182" t="s">
        <v>3076</v>
      </c>
      <c r="E1284" s="183">
        <v>2</v>
      </c>
      <c r="F1284" s="184"/>
      <c r="G1284" s="185">
        <f t="shared" si="14"/>
        <v>0</v>
      </c>
      <c r="H1284" s="184"/>
      <c r="I1284" s="185">
        <f t="shared" si="15"/>
        <v>0</v>
      </c>
      <c r="J1284" s="184"/>
      <c r="K1284" s="185">
        <f t="shared" si="16"/>
        <v>0</v>
      </c>
      <c r="L1284" s="185">
        <v>15</v>
      </c>
      <c r="M1284" s="185">
        <f t="shared" si="17"/>
        <v>0</v>
      </c>
      <c r="N1284" s="185">
        <v>0</v>
      </c>
      <c r="O1284" s="185">
        <f t="shared" si="18"/>
        <v>0</v>
      </c>
      <c r="P1284" s="185">
        <v>0</v>
      </c>
      <c r="Q1284" s="185">
        <f t="shared" si="19"/>
        <v>0</v>
      </c>
      <c r="R1284" s="185"/>
      <c r="S1284" s="185" t="s">
        <v>2976</v>
      </c>
      <c r="T1284" s="186" t="s">
        <v>2977</v>
      </c>
      <c r="U1284" s="161">
        <v>0</v>
      </c>
      <c r="V1284" s="161">
        <f t="shared" si="20"/>
        <v>0</v>
      </c>
      <c r="W1284" s="161"/>
      <c r="X1284" s="152"/>
      <c r="Y1284" s="152"/>
      <c r="Z1284" s="152"/>
      <c r="AA1284" s="152"/>
      <c r="AB1284" s="152"/>
      <c r="AC1284" s="152"/>
      <c r="AD1284" s="152"/>
      <c r="AE1284" s="152"/>
      <c r="AF1284" s="152"/>
      <c r="AG1284" s="152" t="s">
        <v>3031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1" x14ac:dyDescent="0.2">
      <c r="A1285" s="180">
        <v>354</v>
      </c>
      <c r="B1285" s="181" t="s">
        <v>2422</v>
      </c>
      <c r="C1285" s="191" t="s">
        <v>2423</v>
      </c>
      <c r="D1285" s="182" t="s">
        <v>3076</v>
      </c>
      <c r="E1285" s="183">
        <v>1</v>
      </c>
      <c r="F1285" s="184"/>
      <c r="G1285" s="185">
        <f t="shared" si="14"/>
        <v>0</v>
      </c>
      <c r="H1285" s="184"/>
      <c r="I1285" s="185">
        <f t="shared" si="15"/>
        <v>0</v>
      </c>
      <c r="J1285" s="184"/>
      <c r="K1285" s="185">
        <f t="shared" si="16"/>
        <v>0</v>
      </c>
      <c r="L1285" s="185">
        <v>15</v>
      </c>
      <c r="M1285" s="185">
        <f t="shared" si="17"/>
        <v>0</v>
      </c>
      <c r="N1285" s="185">
        <v>0</v>
      </c>
      <c r="O1285" s="185">
        <f t="shared" si="18"/>
        <v>0</v>
      </c>
      <c r="P1285" s="185">
        <v>0</v>
      </c>
      <c r="Q1285" s="185">
        <f t="shared" si="19"/>
        <v>0</v>
      </c>
      <c r="R1285" s="185"/>
      <c r="S1285" s="185" t="s">
        <v>2976</v>
      </c>
      <c r="T1285" s="186" t="s">
        <v>2977</v>
      </c>
      <c r="U1285" s="161">
        <v>0</v>
      </c>
      <c r="V1285" s="161">
        <f t="shared" si="20"/>
        <v>0</v>
      </c>
      <c r="W1285" s="161"/>
      <c r="X1285" s="152"/>
      <c r="Y1285" s="152"/>
      <c r="Z1285" s="152"/>
      <c r="AA1285" s="152"/>
      <c r="AB1285" s="152"/>
      <c r="AC1285" s="152"/>
      <c r="AD1285" s="152"/>
      <c r="AE1285" s="152"/>
      <c r="AF1285" s="152"/>
      <c r="AG1285" s="152" t="s">
        <v>3031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1" x14ac:dyDescent="0.2">
      <c r="A1286" s="180">
        <v>355</v>
      </c>
      <c r="B1286" s="181" t="s">
        <v>2424</v>
      </c>
      <c r="C1286" s="191" t="s">
        <v>2425</v>
      </c>
      <c r="D1286" s="182" t="s">
        <v>3076</v>
      </c>
      <c r="E1286" s="183">
        <v>2</v>
      </c>
      <c r="F1286" s="184"/>
      <c r="G1286" s="185">
        <f t="shared" si="14"/>
        <v>0</v>
      </c>
      <c r="H1286" s="184"/>
      <c r="I1286" s="185">
        <f t="shared" si="15"/>
        <v>0</v>
      </c>
      <c r="J1286" s="184"/>
      <c r="K1286" s="185">
        <f t="shared" si="16"/>
        <v>0</v>
      </c>
      <c r="L1286" s="185">
        <v>15</v>
      </c>
      <c r="M1286" s="185">
        <f t="shared" si="17"/>
        <v>0</v>
      </c>
      <c r="N1286" s="185">
        <v>0</v>
      </c>
      <c r="O1286" s="185">
        <f t="shared" si="18"/>
        <v>0</v>
      </c>
      <c r="P1286" s="185">
        <v>0</v>
      </c>
      <c r="Q1286" s="185">
        <f t="shared" si="19"/>
        <v>0</v>
      </c>
      <c r="R1286" s="185"/>
      <c r="S1286" s="185" t="s">
        <v>2976</v>
      </c>
      <c r="T1286" s="186" t="s">
        <v>2977</v>
      </c>
      <c r="U1286" s="161">
        <v>0</v>
      </c>
      <c r="V1286" s="161">
        <f t="shared" si="20"/>
        <v>0</v>
      </c>
      <c r="W1286" s="161"/>
      <c r="X1286" s="152"/>
      <c r="Y1286" s="152"/>
      <c r="Z1286" s="152"/>
      <c r="AA1286" s="152"/>
      <c r="AB1286" s="152"/>
      <c r="AC1286" s="152"/>
      <c r="AD1286" s="152"/>
      <c r="AE1286" s="152"/>
      <c r="AF1286" s="152"/>
      <c r="AG1286" s="152" t="s">
        <v>3031</v>
      </c>
      <c r="AH1286" s="152"/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1" x14ac:dyDescent="0.2">
      <c r="A1287" s="180">
        <v>356</v>
      </c>
      <c r="B1287" s="181" t="s">
        <v>2426</v>
      </c>
      <c r="C1287" s="191" t="s">
        <v>2427</v>
      </c>
      <c r="D1287" s="182" t="s">
        <v>3069</v>
      </c>
      <c r="E1287" s="183">
        <v>20.200000000000003</v>
      </c>
      <c r="F1287" s="184"/>
      <c r="G1287" s="185">
        <f t="shared" si="14"/>
        <v>0</v>
      </c>
      <c r="H1287" s="184"/>
      <c r="I1287" s="185">
        <f t="shared" si="15"/>
        <v>0</v>
      </c>
      <c r="J1287" s="184"/>
      <c r="K1287" s="185">
        <f t="shared" si="16"/>
        <v>0</v>
      </c>
      <c r="L1287" s="185">
        <v>15</v>
      </c>
      <c r="M1287" s="185">
        <f t="shared" si="17"/>
        <v>0</v>
      </c>
      <c r="N1287" s="185">
        <v>0</v>
      </c>
      <c r="O1287" s="185">
        <f t="shared" si="18"/>
        <v>0</v>
      </c>
      <c r="P1287" s="185">
        <v>0</v>
      </c>
      <c r="Q1287" s="185">
        <f t="shared" si="19"/>
        <v>0</v>
      </c>
      <c r="R1287" s="185"/>
      <c r="S1287" s="185" t="s">
        <v>2976</v>
      </c>
      <c r="T1287" s="186" t="s">
        <v>2977</v>
      </c>
      <c r="U1287" s="161">
        <v>0</v>
      </c>
      <c r="V1287" s="161">
        <f t="shared" si="20"/>
        <v>0</v>
      </c>
      <c r="W1287" s="161"/>
      <c r="X1287" s="152"/>
      <c r="Y1287" s="152"/>
      <c r="Z1287" s="152"/>
      <c r="AA1287" s="152"/>
      <c r="AB1287" s="152"/>
      <c r="AC1287" s="152"/>
      <c r="AD1287" s="152"/>
      <c r="AE1287" s="152"/>
      <c r="AF1287" s="152"/>
      <c r="AG1287" s="152" t="s">
        <v>3031</v>
      </c>
      <c r="AH1287" s="152"/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1" x14ac:dyDescent="0.2">
      <c r="A1288" s="180">
        <v>357</v>
      </c>
      <c r="B1288" s="181" t="s">
        <v>2428</v>
      </c>
      <c r="C1288" s="191" t="s">
        <v>2429</v>
      </c>
      <c r="D1288" s="182" t="s">
        <v>3069</v>
      </c>
      <c r="E1288" s="183">
        <v>24.8</v>
      </c>
      <c r="F1288" s="184"/>
      <c r="G1288" s="185">
        <f t="shared" si="14"/>
        <v>0</v>
      </c>
      <c r="H1288" s="184"/>
      <c r="I1288" s="185">
        <f t="shared" si="15"/>
        <v>0</v>
      </c>
      <c r="J1288" s="184"/>
      <c r="K1288" s="185">
        <f t="shared" si="16"/>
        <v>0</v>
      </c>
      <c r="L1288" s="185">
        <v>15</v>
      </c>
      <c r="M1288" s="185">
        <f t="shared" si="17"/>
        <v>0</v>
      </c>
      <c r="N1288" s="185">
        <v>0</v>
      </c>
      <c r="O1288" s="185">
        <f t="shared" si="18"/>
        <v>0</v>
      </c>
      <c r="P1288" s="185">
        <v>0</v>
      </c>
      <c r="Q1288" s="185">
        <f t="shared" si="19"/>
        <v>0</v>
      </c>
      <c r="R1288" s="185"/>
      <c r="S1288" s="185" t="s">
        <v>2976</v>
      </c>
      <c r="T1288" s="186" t="s">
        <v>2977</v>
      </c>
      <c r="U1288" s="161">
        <v>0</v>
      </c>
      <c r="V1288" s="161">
        <f t="shared" si="20"/>
        <v>0</v>
      </c>
      <c r="W1288" s="161"/>
      <c r="X1288" s="152"/>
      <c r="Y1288" s="152"/>
      <c r="Z1288" s="152"/>
      <c r="AA1288" s="152"/>
      <c r="AB1288" s="152"/>
      <c r="AC1288" s="152"/>
      <c r="AD1288" s="152"/>
      <c r="AE1288" s="152"/>
      <c r="AF1288" s="152"/>
      <c r="AG1288" s="152" t="s">
        <v>3031</v>
      </c>
      <c r="AH1288" s="152"/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 x14ac:dyDescent="0.2">
      <c r="A1289" s="173">
        <v>358</v>
      </c>
      <c r="B1289" s="174" t="s">
        <v>2430</v>
      </c>
      <c r="C1289" s="189" t="s">
        <v>2431</v>
      </c>
      <c r="D1289" s="175" t="s">
        <v>3069</v>
      </c>
      <c r="E1289" s="176">
        <v>8.6000000000000014</v>
      </c>
      <c r="F1289" s="177"/>
      <c r="G1289" s="178">
        <f t="shared" si="14"/>
        <v>0</v>
      </c>
      <c r="H1289" s="177"/>
      <c r="I1289" s="178">
        <f t="shared" si="15"/>
        <v>0</v>
      </c>
      <c r="J1289" s="177"/>
      <c r="K1289" s="178">
        <f t="shared" si="16"/>
        <v>0</v>
      </c>
      <c r="L1289" s="178">
        <v>15</v>
      </c>
      <c r="M1289" s="178">
        <f t="shared" si="17"/>
        <v>0</v>
      </c>
      <c r="N1289" s="178">
        <v>0</v>
      </c>
      <c r="O1289" s="178">
        <f t="shared" si="18"/>
        <v>0</v>
      </c>
      <c r="P1289" s="178">
        <v>0</v>
      </c>
      <c r="Q1289" s="178">
        <f t="shared" si="19"/>
        <v>0</v>
      </c>
      <c r="R1289" s="178"/>
      <c r="S1289" s="178" t="s">
        <v>2976</v>
      </c>
      <c r="T1289" s="179" t="s">
        <v>2977</v>
      </c>
      <c r="U1289" s="161">
        <v>0</v>
      </c>
      <c r="V1289" s="161">
        <f t="shared" si="20"/>
        <v>0</v>
      </c>
      <c r="W1289" s="161"/>
      <c r="X1289" s="152"/>
      <c r="Y1289" s="152"/>
      <c r="Z1289" s="152"/>
      <c r="AA1289" s="152"/>
      <c r="AB1289" s="152"/>
      <c r="AC1289" s="152"/>
      <c r="AD1289" s="152"/>
      <c r="AE1289" s="152"/>
      <c r="AF1289" s="152"/>
      <c r="AG1289" s="152" t="s">
        <v>3031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1" x14ac:dyDescent="0.2">
      <c r="A1290" s="159"/>
      <c r="B1290" s="160"/>
      <c r="C1290" s="190" t="s">
        <v>2413</v>
      </c>
      <c r="D1290" s="162"/>
      <c r="E1290" s="163"/>
      <c r="F1290" s="161"/>
      <c r="G1290" s="161"/>
      <c r="H1290" s="161"/>
      <c r="I1290" s="161"/>
      <c r="J1290" s="161"/>
      <c r="K1290" s="161"/>
      <c r="L1290" s="161"/>
      <c r="M1290" s="161"/>
      <c r="N1290" s="161"/>
      <c r="O1290" s="161"/>
      <c r="P1290" s="161"/>
      <c r="Q1290" s="161"/>
      <c r="R1290" s="161"/>
      <c r="S1290" s="161"/>
      <c r="T1290" s="161"/>
      <c r="U1290" s="161"/>
      <c r="V1290" s="161"/>
      <c r="W1290" s="161"/>
      <c r="X1290" s="152"/>
      <c r="Y1290" s="152"/>
      <c r="Z1290" s="152"/>
      <c r="AA1290" s="152"/>
      <c r="AB1290" s="152"/>
      <c r="AC1290" s="152"/>
      <c r="AD1290" s="152"/>
      <c r="AE1290" s="152"/>
      <c r="AF1290" s="152"/>
      <c r="AG1290" s="152" t="s">
        <v>2980</v>
      </c>
      <c r="AH1290" s="152">
        <v>0</v>
      </c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1" x14ac:dyDescent="0.2">
      <c r="A1291" s="159"/>
      <c r="B1291" s="160"/>
      <c r="C1291" s="190" t="s">
        <v>2432</v>
      </c>
      <c r="D1291" s="162"/>
      <c r="E1291" s="163">
        <v>8.6000000000000014</v>
      </c>
      <c r="F1291" s="161"/>
      <c r="G1291" s="161"/>
      <c r="H1291" s="161"/>
      <c r="I1291" s="161"/>
      <c r="J1291" s="161"/>
      <c r="K1291" s="161"/>
      <c r="L1291" s="161"/>
      <c r="M1291" s="161"/>
      <c r="N1291" s="161"/>
      <c r="O1291" s="161"/>
      <c r="P1291" s="161"/>
      <c r="Q1291" s="161"/>
      <c r="R1291" s="161"/>
      <c r="S1291" s="161"/>
      <c r="T1291" s="161"/>
      <c r="U1291" s="161"/>
      <c r="V1291" s="161"/>
      <c r="W1291" s="161"/>
      <c r="X1291" s="152"/>
      <c r="Y1291" s="152"/>
      <c r="Z1291" s="152"/>
      <c r="AA1291" s="152"/>
      <c r="AB1291" s="152"/>
      <c r="AC1291" s="152"/>
      <c r="AD1291" s="152"/>
      <c r="AE1291" s="152"/>
      <c r="AF1291" s="152"/>
      <c r="AG1291" s="152" t="s">
        <v>2980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1" x14ac:dyDescent="0.2">
      <c r="A1292" s="180">
        <v>359</v>
      </c>
      <c r="B1292" s="181" t="s">
        <v>2433</v>
      </c>
      <c r="C1292" s="191" t="s">
        <v>2434</v>
      </c>
      <c r="D1292" s="182" t="s">
        <v>3076</v>
      </c>
      <c r="E1292" s="183">
        <v>1</v>
      </c>
      <c r="F1292" s="184"/>
      <c r="G1292" s="185">
        <f>ROUND(E1292*F1292,2)</f>
        <v>0</v>
      </c>
      <c r="H1292" s="184"/>
      <c r="I1292" s="185">
        <f>ROUND(E1292*H1292,2)</f>
        <v>0</v>
      </c>
      <c r="J1292" s="184"/>
      <c r="K1292" s="185">
        <f>ROUND(E1292*J1292,2)</f>
        <v>0</v>
      </c>
      <c r="L1292" s="185">
        <v>15</v>
      </c>
      <c r="M1292" s="185">
        <f>G1292*(1+L1292/100)</f>
        <v>0</v>
      </c>
      <c r="N1292" s="185">
        <v>0</v>
      </c>
      <c r="O1292" s="185">
        <f>ROUND(E1292*N1292,2)</f>
        <v>0</v>
      </c>
      <c r="P1292" s="185">
        <v>0</v>
      </c>
      <c r="Q1292" s="185">
        <f>ROUND(E1292*P1292,2)</f>
        <v>0</v>
      </c>
      <c r="R1292" s="185"/>
      <c r="S1292" s="185" t="s">
        <v>2976</v>
      </c>
      <c r="T1292" s="186" t="s">
        <v>2977</v>
      </c>
      <c r="U1292" s="161">
        <v>0</v>
      </c>
      <c r="V1292" s="161">
        <f>ROUND(E1292*U1292,2)</f>
        <v>0</v>
      </c>
      <c r="W1292" s="161"/>
      <c r="X1292" s="152"/>
      <c r="Y1292" s="152"/>
      <c r="Z1292" s="152"/>
      <c r="AA1292" s="152"/>
      <c r="AB1292" s="152"/>
      <c r="AC1292" s="152"/>
      <c r="AD1292" s="152"/>
      <c r="AE1292" s="152"/>
      <c r="AF1292" s="152"/>
      <c r="AG1292" s="152" t="s">
        <v>3031</v>
      </c>
      <c r="AH1292" s="152"/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1" x14ac:dyDescent="0.2">
      <c r="A1293" s="173">
        <v>360</v>
      </c>
      <c r="B1293" s="174" t="s">
        <v>2435</v>
      </c>
      <c r="C1293" s="189" t="s">
        <v>2436</v>
      </c>
      <c r="D1293" s="175" t="s">
        <v>3069</v>
      </c>
      <c r="E1293" s="176">
        <v>4.8000000000000007</v>
      </c>
      <c r="F1293" s="177"/>
      <c r="G1293" s="178">
        <f>ROUND(E1293*F1293,2)</f>
        <v>0</v>
      </c>
      <c r="H1293" s="177"/>
      <c r="I1293" s="178">
        <f>ROUND(E1293*H1293,2)</f>
        <v>0</v>
      </c>
      <c r="J1293" s="177"/>
      <c r="K1293" s="178">
        <f>ROUND(E1293*J1293,2)</f>
        <v>0</v>
      </c>
      <c r="L1293" s="178">
        <v>15</v>
      </c>
      <c r="M1293" s="178">
        <f>G1293*(1+L1293/100)</f>
        <v>0</v>
      </c>
      <c r="N1293" s="178">
        <v>0</v>
      </c>
      <c r="O1293" s="178">
        <f>ROUND(E1293*N1293,2)</f>
        <v>0</v>
      </c>
      <c r="P1293" s="178">
        <v>0</v>
      </c>
      <c r="Q1293" s="178">
        <f>ROUND(E1293*P1293,2)</f>
        <v>0</v>
      </c>
      <c r="R1293" s="178"/>
      <c r="S1293" s="178" t="s">
        <v>2976</v>
      </c>
      <c r="T1293" s="179" t="s">
        <v>2977</v>
      </c>
      <c r="U1293" s="161">
        <v>0</v>
      </c>
      <c r="V1293" s="161">
        <f>ROUND(E1293*U1293,2)</f>
        <v>0</v>
      </c>
      <c r="W1293" s="161"/>
      <c r="X1293" s="152"/>
      <c r="Y1293" s="152"/>
      <c r="Z1293" s="152"/>
      <c r="AA1293" s="152"/>
      <c r="AB1293" s="152"/>
      <c r="AC1293" s="152"/>
      <c r="AD1293" s="152"/>
      <c r="AE1293" s="152"/>
      <c r="AF1293" s="152"/>
      <c r="AG1293" s="152" t="s">
        <v>3031</v>
      </c>
      <c r="AH1293" s="152"/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 x14ac:dyDescent="0.2">
      <c r="A1294" s="159"/>
      <c r="B1294" s="160"/>
      <c r="C1294" s="190" t="s">
        <v>2413</v>
      </c>
      <c r="D1294" s="162"/>
      <c r="E1294" s="163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52"/>
      <c r="Y1294" s="152"/>
      <c r="Z1294" s="152"/>
      <c r="AA1294" s="152"/>
      <c r="AB1294" s="152"/>
      <c r="AC1294" s="152"/>
      <c r="AD1294" s="152"/>
      <c r="AE1294" s="152"/>
      <c r="AF1294" s="152"/>
      <c r="AG1294" s="152" t="s">
        <v>2980</v>
      </c>
      <c r="AH1294" s="152">
        <v>0</v>
      </c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1" x14ac:dyDescent="0.2">
      <c r="A1295" s="159"/>
      <c r="B1295" s="160"/>
      <c r="C1295" s="190" t="s">
        <v>2437</v>
      </c>
      <c r="D1295" s="162"/>
      <c r="E1295" s="163">
        <v>4.8000000000000007</v>
      </c>
      <c r="F1295" s="161"/>
      <c r="G1295" s="161"/>
      <c r="H1295" s="161"/>
      <c r="I1295" s="161"/>
      <c r="J1295" s="161"/>
      <c r="K1295" s="161"/>
      <c r="L1295" s="161"/>
      <c r="M1295" s="161"/>
      <c r="N1295" s="161"/>
      <c r="O1295" s="161"/>
      <c r="P1295" s="161"/>
      <c r="Q1295" s="161"/>
      <c r="R1295" s="161"/>
      <c r="S1295" s="161"/>
      <c r="T1295" s="161"/>
      <c r="U1295" s="161"/>
      <c r="V1295" s="161"/>
      <c r="W1295" s="161"/>
      <c r="X1295" s="152"/>
      <c r="Y1295" s="152"/>
      <c r="Z1295" s="152"/>
      <c r="AA1295" s="152"/>
      <c r="AB1295" s="152"/>
      <c r="AC1295" s="152"/>
      <c r="AD1295" s="152"/>
      <c r="AE1295" s="152"/>
      <c r="AF1295" s="152"/>
      <c r="AG1295" s="152" t="s">
        <v>2980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1" x14ac:dyDescent="0.2">
      <c r="A1296" s="180">
        <v>361</v>
      </c>
      <c r="B1296" s="181" t="s">
        <v>2438</v>
      </c>
      <c r="C1296" s="191" t="s">
        <v>2439</v>
      </c>
      <c r="D1296" s="182" t="s">
        <v>3076</v>
      </c>
      <c r="E1296" s="183">
        <v>1</v>
      </c>
      <c r="F1296" s="184"/>
      <c r="G1296" s="185">
        <f>ROUND(E1296*F1296,2)</f>
        <v>0</v>
      </c>
      <c r="H1296" s="184"/>
      <c r="I1296" s="185">
        <f>ROUND(E1296*H1296,2)</f>
        <v>0</v>
      </c>
      <c r="J1296" s="184"/>
      <c r="K1296" s="185">
        <f>ROUND(E1296*J1296,2)</f>
        <v>0</v>
      </c>
      <c r="L1296" s="185">
        <v>15</v>
      </c>
      <c r="M1296" s="185">
        <f>G1296*(1+L1296/100)</f>
        <v>0</v>
      </c>
      <c r="N1296" s="185">
        <v>0</v>
      </c>
      <c r="O1296" s="185">
        <f>ROUND(E1296*N1296,2)</f>
        <v>0</v>
      </c>
      <c r="P1296" s="185">
        <v>0</v>
      </c>
      <c r="Q1296" s="185">
        <f>ROUND(E1296*P1296,2)</f>
        <v>0</v>
      </c>
      <c r="R1296" s="185"/>
      <c r="S1296" s="185" t="s">
        <v>2976</v>
      </c>
      <c r="T1296" s="186" t="s">
        <v>2977</v>
      </c>
      <c r="U1296" s="161">
        <v>0</v>
      </c>
      <c r="V1296" s="161">
        <f>ROUND(E1296*U1296,2)</f>
        <v>0</v>
      </c>
      <c r="W1296" s="161"/>
      <c r="X1296" s="152"/>
      <c r="Y1296" s="152"/>
      <c r="Z1296" s="152"/>
      <c r="AA1296" s="152"/>
      <c r="AB1296" s="152"/>
      <c r="AC1296" s="152"/>
      <c r="AD1296" s="152"/>
      <c r="AE1296" s="152"/>
      <c r="AF1296" s="152"/>
      <c r="AG1296" s="152" t="s">
        <v>3031</v>
      </c>
      <c r="AH1296" s="152"/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1" x14ac:dyDescent="0.2">
      <c r="A1297" s="180">
        <v>362</v>
      </c>
      <c r="B1297" s="181" t="s">
        <v>2440</v>
      </c>
      <c r="C1297" s="191" t="s">
        <v>2441</v>
      </c>
      <c r="D1297" s="182" t="s">
        <v>3076</v>
      </c>
      <c r="E1297" s="183">
        <v>1</v>
      </c>
      <c r="F1297" s="184"/>
      <c r="G1297" s="185">
        <f>ROUND(E1297*F1297,2)</f>
        <v>0</v>
      </c>
      <c r="H1297" s="184"/>
      <c r="I1297" s="185">
        <f>ROUND(E1297*H1297,2)</f>
        <v>0</v>
      </c>
      <c r="J1297" s="184"/>
      <c r="K1297" s="185">
        <f>ROUND(E1297*J1297,2)</f>
        <v>0</v>
      </c>
      <c r="L1297" s="185">
        <v>15</v>
      </c>
      <c r="M1297" s="185">
        <f>G1297*(1+L1297/100)</f>
        <v>0</v>
      </c>
      <c r="N1297" s="185">
        <v>0</v>
      </c>
      <c r="O1297" s="185">
        <f>ROUND(E1297*N1297,2)</f>
        <v>0</v>
      </c>
      <c r="P1297" s="185">
        <v>0</v>
      </c>
      <c r="Q1297" s="185">
        <f>ROUND(E1297*P1297,2)</f>
        <v>0</v>
      </c>
      <c r="R1297" s="185"/>
      <c r="S1297" s="185" t="s">
        <v>2976</v>
      </c>
      <c r="T1297" s="186" t="s">
        <v>2977</v>
      </c>
      <c r="U1297" s="161">
        <v>0</v>
      </c>
      <c r="V1297" s="161">
        <f>ROUND(E1297*U1297,2)</f>
        <v>0</v>
      </c>
      <c r="W1297" s="161"/>
      <c r="X1297" s="152"/>
      <c r="Y1297" s="152"/>
      <c r="Z1297" s="152"/>
      <c r="AA1297" s="152"/>
      <c r="AB1297" s="152"/>
      <c r="AC1297" s="152"/>
      <c r="AD1297" s="152"/>
      <c r="AE1297" s="152"/>
      <c r="AF1297" s="152"/>
      <c r="AG1297" s="152" t="s">
        <v>3031</v>
      </c>
      <c r="AH1297" s="152"/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1" x14ac:dyDescent="0.2">
      <c r="A1298" s="180">
        <v>363</v>
      </c>
      <c r="B1298" s="181" t="s">
        <v>2442</v>
      </c>
      <c r="C1298" s="191" t="s">
        <v>2443</v>
      </c>
      <c r="D1298" s="182" t="s">
        <v>3069</v>
      </c>
      <c r="E1298" s="183">
        <v>26.700000000000003</v>
      </c>
      <c r="F1298" s="184"/>
      <c r="G1298" s="185">
        <f>ROUND(E1298*F1298,2)</f>
        <v>0</v>
      </c>
      <c r="H1298" s="184"/>
      <c r="I1298" s="185">
        <f>ROUND(E1298*H1298,2)</f>
        <v>0</v>
      </c>
      <c r="J1298" s="184"/>
      <c r="K1298" s="185">
        <f>ROUND(E1298*J1298,2)</f>
        <v>0</v>
      </c>
      <c r="L1298" s="185">
        <v>15</v>
      </c>
      <c r="M1298" s="185">
        <f>G1298*(1+L1298/100)</f>
        <v>0</v>
      </c>
      <c r="N1298" s="185">
        <v>0</v>
      </c>
      <c r="O1298" s="185">
        <f>ROUND(E1298*N1298,2)</f>
        <v>0</v>
      </c>
      <c r="P1298" s="185">
        <v>0</v>
      </c>
      <c r="Q1298" s="185">
        <f>ROUND(E1298*P1298,2)</f>
        <v>0</v>
      </c>
      <c r="R1298" s="185"/>
      <c r="S1298" s="185" t="s">
        <v>2976</v>
      </c>
      <c r="T1298" s="186" t="s">
        <v>2977</v>
      </c>
      <c r="U1298" s="161">
        <v>0</v>
      </c>
      <c r="V1298" s="161">
        <f>ROUND(E1298*U1298,2)</f>
        <v>0</v>
      </c>
      <c r="W1298" s="161"/>
      <c r="X1298" s="152"/>
      <c r="Y1298" s="152"/>
      <c r="Z1298" s="152"/>
      <c r="AA1298" s="152"/>
      <c r="AB1298" s="152"/>
      <c r="AC1298" s="152"/>
      <c r="AD1298" s="152"/>
      <c r="AE1298" s="152"/>
      <c r="AF1298" s="152"/>
      <c r="AG1298" s="152" t="s">
        <v>3031</v>
      </c>
      <c r="AH1298" s="152"/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 x14ac:dyDescent="0.2">
      <c r="A1299" s="173">
        <v>364</v>
      </c>
      <c r="B1299" s="174" t="s">
        <v>2444</v>
      </c>
      <c r="C1299" s="189" t="s">
        <v>2445</v>
      </c>
      <c r="D1299" s="175" t="s">
        <v>2975</v>
      </c>
      <c r="E1299" s="176">
        <v>72.369000000000014</v>
      </c>
      <c r="F1299" s="177"/>
      <c r="G1299" s="178">
        <f>ROUND(E1299*F1299,2)</f>
        <v>0</v>
      </c>
      <c r="H1299" s="177"/>
      <c r="I1299" s="178">
        <f>ROUND(E1299*H1299,2)</f>
        <v>0</v>
      </c>
      <c r="J1299" s="177"/>
      <c r="K1299" s="178">
        <f>ROUND(E1299*J1299,2)</f>
        <v>0</v>
      </c>
      <c r="L1299" s="178">
        <v>15</v>
      </c>
      <c r="M1299" s="178">
        <f>G1299*(1+L1299/100)</f>
        <v>0</v>
      </c>
      <c r="N1299" s="178">
        <v>0</v>
      </c>
      <c r="O1299" s="178">
        <f>ROUND(E1299*N1299,2)</f>
        <v>0</v>
      </c>
      <c r="P1299" s="178">
        <v>0</v>
      </c>
      <c r="Q1299" s="178">
        <f>ROUND(E1299*P1299,2)</f>
        <v>0</v>
      </c>
      <c r="R1299" s="178"/>
      <c r="S1299" s="178" t="s">
        <v>2976</v>
      </c>
      <c r="T1299" s="179" t="s">
        <v>2977</v>
      </c>
      <c r="U1299" s="161">
        <v>0</v>
      </c>
      <c r="V1299" s="161">
        <f>ROUND(E1299*U1299,2)</f>
        <v>0</v>
      </c>
      <c r="W1299" s="161"/>
      <c r="X1299" s="152"/>
      <c r="Y1299" s="152"/>
      <c r="Z1299" s="152"/>
      <c r="AA1299" s="152"/>
      <c r="AB1299" s="152"/>
      <c r="AC1299" s="152"/>
      <c r="AD1299" s="152"/>
      <c r="AE1299" s="152"/>
      <c r="AF1299" s="152"/>
      <c r="AG1299" s="152" t="s">
        <v>2068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1" x14ac:dyDescent="0.2">
      <c r="A1300" s="159"/>
      <c r="B1300" s="160"/>
      <c r="C1300" s="190" t="s">
        <v>2446</v>
      </c>
      <c r="D1300" s="162"/>
      <c r="E1300" s="163">
        <v>72.37</v>
      </c>
      <c r="F1300" s="161"/>
      <c r="G1300" s="161"/>
      <c r="H1300" s="161"/>
      <c r="I1300" s="161"/>
      <c r="J1300" s="161"/>
      <c r="K1300" s="161"/>
      <c r="L1300" s="161"/>
      <c r="M1300" s="161"/>
      <c r="N1300" s="161"/>
      <c r="O1300" s="161"/>
      <c r="P1300" s="161"/>
      <c r="Q1300" s="161"/>
      <c r="R1300" s="161"/>
      <c r="S1300" s="161"/>
      <c r="T1300" s="161"/>
      <c r="U1300" s="161"/>
      <c r="V1300" s="161"/>
      <c r="W1300" s="161"/>
      <c r="X1300" s="152"/>
      <c r="Y1300" s="152"/>
      <c r="Z1300" s="152"/>
      <c r="AA1300" s="152"/>
      <c r="AB1300" s="152"/>
      <c r="AC1300" s="152"/>
      <c r="AD1300" s="152"/>
      <c r="AE1300" s="152"/>
      <c r="AF1300" s="152"/>
      <c r="AG1300" s="152" t="s">
        <v>2980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 x14ac:dyDescent="0.2">
      <c r="A1301" s="180">
        <v>365</v>
      </c>
      <c r="B1301" s="181" t="s">
        <v>2447</v>
      </c>
      <c r="C1301" s="191" t="s">
        <v>2448</v>
      </c>
      <c r="D1301" s="182" t="s">
        <v>3100</v>
      </c>
      <c r="E1301" s="183">
        <v>0.20268000000000003</v>
      </c>
      <c r="F1301" s="184"/>
      <c r="G1301" s="185">
        <f>ROUND(E1301*F1301,2)</f>
        <v>0</v>
      </c>
      <c r="H1301" s="184"/>
      <c r="I1301" s="185">
        <f>ROUND(E1301*H1301,2)</f>
        <v>0</v>
      </c>
      <c r="J1301" s="184"/>
      <c r="K1301" s="185">
        <f>ROUND(E1301*J1301,2)</f>
        <v>0</v>
      </c>
      <c r="L1301" s="185">
        <v>15</v>
      </c>
      <c r="M1301" s="185">
        <f>G1301*(1+L1301/100)</f>
        <v>0</v>
      </c>
      <c r="N1301" s="185">
        <v>0</v>
      </c>
      <c r="O1301" s="185">
        <f>ROUND(E1301*N1301,2)</f>
        <v>0</v>
      </c>
      <c r="P1301" s="185">
        <v>0</v>
      </c>
      <c r="Q1301" s="185">
        <f>ROUND(E1301*P1301,2)</f>
        <v>0</v>
      </c>
      <c r="R1301" s="185"/>
      <c r="S1301" s="178" t="s">
        <v>3733</v>
      </c>
      <c r="T1301" s="179" t="s">
        <v>3733</v>
      </c>
      <c r="U1301" s="161">
        <v>0</v>
      </c>
      <c r="V1301" s="161">
        <f>ROUND(E1301*U1301,2)</f>
        <v>0</v>
      </c>
      <c r="W1301" s="161"/>
      <c r="X1301" s="152"/>
      <c r="Y1301" s="152"/>
      <c r="Z1301" s="152"/>
      <c r="AA1301" s="152"/>
      <c r="AB1301" s="152"/>
      <c r="AC1301" s="152"/>
      <c r="AD1301" s="152"/>
      <c r="AE1301" s="152"/>
      <c r="AF1301" s="152"/>
      <c r="AG1301" s="152" t="s">
        <v>2068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 x14ac:dyDescent="0.2">
      <c r="A1302" s="167" t="s">
        <v>2971</v>
      </c>
      <c r="B1302" s="168" t="s">
        <v>2900</v>
      </c>
      <c r="C1302" s="188" t="s">
        <v>2901</v>
      </c>
      <c r="D1302" s="169"/>
      <c r="E1302" s="170"/>
      <c r="F1302" s="171"/>
      <c r="G1302" s="171">
        <f>SUMIF(AG1303:AG1307,"&lt;&gt;NOR",G1303:G1307)</f>
        <v>0</v>
      </c>
      <c r="H1302" s="171"/>
      <c r="I1302" s="171">
        <f>SUM(I1303:I1307)</f>
        <v>0</v>
      </c>
      <c r="J1302" s="171"/>
      <c r="K1302" s="171">
        <f>SUM(K1303:K1307)</f>
        <v>0</v>
      </c>
      <c r="L1302" s="171"/>
      <c r="M1302" s="171">
        <f>SUM(M1303:M1307)</f>
        <v>0</v>
      </c>
      <c r="N1302" s="171"/>
      <c r="O1302" s="171">
        <f>SUM(O1303:O1307)</f>
        <v>0</v>
      </c>
      <c r="P1302" s="171"/>
      <c r="Q1302" s="171">
        <f>SUM(Q1303:Q1307)</f>
        <v>0</v>
      </c>
      <c r="R1302" s="171"/>
      <c r="S1302" s="171"/>
      <c r="T1302" s="172"/>
      <c r="U1302" s="166"/>
      <c r="V1302" s="166">
        <f>SUM(V1303:V1307)</f>
        <v>0</v>
      </c>
      <c r="W1302" s="166"/>
      <c r="AG1302" t="s">
        <v>2972</v>
      </c>
    </row>
    <row r="1303" spans="1:60" outlineLevel="1" x14ac:dyDescent="0.2">
      <c r="A1303" s="180">
        <v>366</v>
      </c>
      <c r="B1303" s="181" t="s">
        <v>2449</v>
      </c>
      <c r="C1303" s="191" t="s">
        <v>2450</v>
      </c>
      <c r="D1303" s="182" t="s">
        <v>2975</v>
      </c>
      <c r="E1303" s="183">
        <v>198.10000000000002</v>
      </c>
      <c r="F1303" s="184"/>
      <c r="G1303" s="185">
        <f>ROUND(E1303*F1303,2)</f>
        <v>0</v>
      </c>
      <c r="H1303" s="184"/>
      <c r="I1303" s="185">
        <f>ROUND(E1303*H1303,2)</f>
        <v>0</v>
      </c>
      <c r="J1303" s="184"/>
      <c r="K1303" s="185">
        <f>ROUND(E1303*J1303,2)</f>
        <v>0</v>
      </c>
      <c r="L1303" s="185">
        <v>15</v>
      </c>
      <c r="M1303" s="185">
        <f>G1303*(1+L1303/100)</f>
        <v>0</v>
      </c>
      <c r="N1303" s="185">
        <v>0</v>
      </c>
      <c r="O1303" s="185">
        <f>ROUND(E1303*N1303,2)</f>
        <v>0</v>
      </c>
      <c r="P1303" s="185">
        <v>0</v>
      </c>
      <c r="Q1303" s="185">
        <f>ROUND(E1303*P1303,2)</f>
        <v>0</v>
      </c>
      <c r="R1303" s="185"/>
      <c r="S1303" s="178" t="s">
        <v>3733</v>
      </c>
      <c r="T1303" s="179" t="s">
        <v>3733</v>
      </c>
      <c r="U1303" s="161">
        <v>0</v>
      </c>
      <c r="V1303" s="161">
        <f>ROUND(E1303*U1303,2)</f>
        <v>0</v>
      </c>
      <c r="W1303" s="161"/>
      <c r="X1303" s="152"/>
      <c r="Y1303" s="152"/>
      <c r="Z1303" s="152"/>
      <c r="AA1303" s="152"/>
      <c r="AB1303" s="152"/>
      <c r="AC1303" s="152"/>
      <c r="AD1303" s="152"/>
      <c r="AE1303" s="152"/>
      <c r="AF1303" s="152"/>
      <c r="AG1303" s="152" t="s">
        <v>2068</v>
      </c>
      <c r="AH1303" s="152"/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 x14ac:dyDescent="0.2">
      <c r="A1304" s="173">
        <v>367</v>
      </c>
      <c r="B1304" s="174" t="s">
        <v>2451</v>
      </c>
      <c r="C1304" s="189" t="s">
        <v>2452</v>
      </c>
      <c r="D1304" s="175" t="s">
        <v>2975</v>
      </c>
      <c r="E1304" s="176">
        <v>198.10000000000002</v>
      </c>
      <c r="F1304" s="177"/>
      <c r="G1304" s="178">
        <f>ROUND(E1304*F1304,2)</f>
        <v>0</v>
      </c>
      <c r="H1304" s="177"/>
      <c r="I1304" s="178">
        <f>ROUND(E1304*H1304,2)</f>
        <v>0</v>
      </c>
      <c r="J1304" s="177"/>
      <c r="K1304" s="178">
        <f>ROUND(E1304*J1304,2)</f>
        <v>0</v>
      </c>
      <c r="L1304" s="178">
        <v>15</v>
      </c>
      <c r="M1304" s="178">
        <f>G1304*(1+L1304/100)</f>
        <v>0</v>
      </c>
      <c r="N1304" s="178">
        <v>0</v>
      </c>
      <c r="O1304" s="178">
        <f>ROUND(E1304*N1304,2)</f>
        <v>0</v>
      </c>
      <c r="P1304" s="178">
        <v>0</v>
      </c>
      <c r="Q1304" s="178">
        <f>ROUND(E1304*P1304,2)</f>
        <v>0</v>
      </c>
      <c r="R1304" s="178"/>
      <c r="S1304" s="178" t="s">
        <v>3733</v>
      </c>
      <c r="T1304" s="179" t="s">
        <v>3733</v>
      </c>
      <c r="U1304" s="161">
        <v>0</v>
      </c>
      <c r="V1304" s="161">
        <f>ROUND(E1304*U1304,2)</f>
        <v>0</v>
      </c>
      <c r="W1304" s="161"/>
      <c r="X1304" s="152"/>
      <c r="Y1304" s="152"/>
      <c r="Z1304" s="152"/>
      <c r="AA1304" s="152"/>
      <c r="AB1304" s="152"/>
      <c r="AC1304" s="152"/>
      <c r="AD1304" s="152"/>
      <c r="AE1304" s="152"/>
      <c r="AF1304" s="152"/>
      <c r="AG1304" s="152" t="s">
        <v>2453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1" x14ac:dyDescent="0.2">
      <c r="A1305" s="159"/>
      <c r="B1305" s="160"/>
      <c r="C1305" s="190" t="s">
        <v>2454</v>
      </c>
      <c r="D1305" s="162"/>
      <c r="E1305" s="163"/>
      <c r="F1305" s="161"/>
      <c r="G1305" s="161"/>
      <c r="H1305" s="161"/>
      <c r="I1305" s="161"/>
      <c r="J1305" s="161"/>
      <c r="K1305" s="161"/>
      <c r="L1305" s="161"/>
      <c r="M1305" s="161"/>
      <c r="N1305" s="161"/>
      <c r="O1305" s="161"/>
      <c r="P1305" s="161"/>
      <c r="Q1305" s="161"/>
      <c r="R1305" s="161"/>
      <c r="S1305" s="161"/>
      <c r="T1305" s="161"/>
      <c r="U1305" s="161"/>
      <c r="V1305" s="161"/>
      <c r="W1305" s="161"/>
      <c r="X1305" s="152"/>
      <c r="Y1305" s="152"/>
      <c r="Z1305" s="152"/>
      <c r="AA1305" s="152"/>
      <c r="AB1305" s="152"/>
      <c r="AC1305" s="152"/>
      <c r="AD1305" s="152"/>
      <c r="AE1305" s="152"/>
      <c r="AF1305" s="152"/>
      <c r="AG1305" s="152" t="s">
        <v>2980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1" x14ac:dyDescent="0.2">
      <c r="A1306" s="159"/>
      <c r="B1306" s="160"/>
      <c r="C1306" s="190" t="s">
        <v>2455</v>
      </c>
      <c r="D1306" s="162"/>
      <c r="E1306" s="163">
        <v>198.10000000000002</v>
      </c>
      <c r="F1306" s="161"/>
      <c r="G1306" s="161"/>
      <c r="H1306" s="161"/>
      <c r="I1306" s="161"/>
      <c r="J1306" s="161"/>
      <c r="K1306" s="161"/>
      <c r="L1306" s="161"/>
      <c r="M1306" s="161"/>
      <c r="N1306" s="161"/>
      <c r="O1306" s="161"/>
      <c r="P1306" s="161"/>
      <c r="Q1306" s="161"/>
      <c r="R1306" s="161"/>
      <c r="S1306" s="161"/>
      <c r="T1306" s="161"/>
      <c r="U1306" s="161"/>
      <c r="V1306" s="161"/>
      <c r="W1306" s="161"/>
      <c r="X1306" s="152"/>
      <c r="Y1306" s="152"/>
      <c r="Z1306" s="152"/>
      <c r="AA1306" s="152"/>
      <c r="AB1306" s="152"/>
      <c r="AC1306" s="152"/>
      <c r="AD1306" s="152"/>
      <c r="AE1306" s="152"/>
      <c r="AF1306" s="152"/>
      <c r="AG1306" s="152" t="s">
        <v>2980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1" x14ac:dyDescent="0.2">
      <c r="A1307" s="180">
        <v>368</v>
      </c>
      <c r="B1307" s="181" t="s">
        <v>2456</v>
      </c>
      <c r="C1307" s="191" t="s">
        <v>2457</v>
      </c>
      <c r="D1307" s="182" t="s">
        <v>3100</v>
      </c>
      <c r="E1307" s="183">
        <v>0.59430000000000005</v>
      </c>
      <c r="F1307" s="184"/>
      <c r="G1307" s="185">
        <f>ROUND(E1307*F1307,2)</f>
        <v>0</v>
      </c>
      <c r="H1307" s="184"/>
      <c r="I1307" s="185">
        <f>ROUND(E1307*H1307,2)</f>
        <v>0</v>
      </c>
      <c r="J1307" s="184"/>
      <c r="K1307" s="185">
        <f>ROUND(E1307*J1307,2)</f>
        <v>0</v>
      </c>
      <c r="L1307" s="185">
        <v>15</v>
      </c>
      <c r="M1307" s="185">
        <f>G1307*(1+L1307/100)</f>
        <v>0</v>
      </c>
      <c r="N1307" s="185">
        <v>0</v>
      </c>
      <c r="O1307" s="185">
        <f>ROUND(E1307*N1307,2)</f>
        <v>0</v>
      </c>
      <c r="P1307" s="185">
        <v>0</v>
      </c>
      <c r="Q1307" s="185">
        <f>ROUND(E1307*P1307,2)</f>
        <v>0</v>
      </c>
      <c r="R1307" s="185"/>
      <c r="S1307" s="178" t="s">
        <v>3733</v>
      </c>
      <c r="T1307" s="179" t="s">
        <v>3733</v>
      </c>
      <c r="U1307" s="161">
        <v>0</v>
      </c>
      <c r="V1307" s="161">
        <f>ROUND(E1307*U1307,2)</f>
        <v>0</v>
      </c>
      <c r="W1307" s="161"/>
      <c r="X1307" s="152"/>
      <c r="Y1307" s="152"/>
      <c r="Z1307" s="152"/>
      <c r="AA1307" s="152"/>
      <c r="AB1307" s="152"/>
      <c r="AC1307" s="152"/>
      <c r="AD1307" s="152"/>
      <c r="AE1307" s="152"/>
      <c r="AF1307" s="152"/>
      <c r="AG1307" s="152" t="s">
        <v>2068</v>
      </c>
      <c r="AH1307" s="152"/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 x14ac:dyDescent="0.2">
      <c r="A1308" s="167" t="s">
        <v>2971</v>
      </c>
      <c r="B1308" s="168" t="s">
        <v>2902</v>
      </c>
      <c r="C1308" s="188" t="s">
        <v>2903</v>
      </c>
      <c r="D1308" s="169"/>
      <c r="E1308" s="170"/>
      <c r="F1308" s="171"/>
      <c r="G1308" s="171">
        <f>SUMIF(AG1309:AG1324,"&lt;&gt;NOR",G1309:G1324)</f>
        <v>0</v>
      </c>
      <c r="H1308" s="171"/>
      <c r="I1308" s="171">
        <f>SUM(I1309:I1324)</f>
        <v>0</v>
      </c>
      <c r="J1308" s="171"/>
      <c r="K1308" s="171">
        <f>SUM(K1309:K1324)</f>
        <v>0</v>
      </c>
      <c r="L1308" s="171"/>
      <c r="M1308" s="171">
        <f>SUM(M1309:M1324)</f>
        <v>0</v>
      </c>
      <c r="N1308" s="171"/>
      <c r="O1308" s="171">
        <f>SUM(O1309:O1324)</f>
        <v>0</v>
      </c>
      <c r="P1308" s="171"/>
      <c r="Q1308" s="171">
        <f>SUM(Q1309:Q1324)</f>
        <v>0</v>
      </c>
      <c r="R1308" s="171"/>
      <c r="S1308" s="171"/>
      <c r="T1308" s="172"/>
      <c r="U1308" s="166"/>
      <c r="V1308" s="166">
        <f>SUM(V1309:V1324)</f>
        <v>0</v>
      </c>
      <c r="W1308" s="166"/>
      <c r="AG1308" t="s">
        <v>2972</v>
      </c>
    </row>
    <row r="1309" spans="1:60" outlineLevel="1" x14ac:dyDescent="0.2">
      <c r="A1309" s="180">
        <v>369</v>
      </c>
      <c r="B1309" s="181" t="s">
        <v>2458</v>
      </c>
      <c r="C1309" s="191" t="s">
        <v>368</v>
      </c>
      <c r="D1309" s="182" t="s">
        <v>3076</v>
      </c>
      <c r="E1309" s="183">
        <v>1</v>
      </c>
      <c r="F1309" s="184"/>
      <c r="G1309" s="185">
        <f>ROUND(E1309*F1309,2)</f>
        <v>0</v>
      </c>
      <c r="H1309" s="184"/>
      <c r="I1309" s="185">
        <f>ROUND(E1309*H1309,2)</f>
        <v>0</v>
      </c>
      <c r="J1309" s="184"/>
      <c r="K1309" s="185">
        <f>ROUND(E1309*J1309,2)</f>
        <v>0</v>
      </c>
      <c r="L1309" s="185">
        <v>15</v>
      </c>
      <c r="M1309" s="185">
        <f>G1309*(1+L1309/100)</f>
        <v>0</v>
      </c>
      <c r="N1309" s="185">
        <v>0</v>
      </c>
      <c r="O1309" s="185">
        <f>ROUND(E1309*N1309,2)</f>
        <v>0</v>
      </c>
      <c r="P1309" s="185">
        <v>0</v>
      </c>
      <c r="Q1309" s="185">
        <f>ROUND(E1309*P1309,2)</f>
        <v>0</v>
      </c>
      <c r="R1309" s="185"/>
      <c r="S1309" s="185" t="s">
        <v>2976</v>
      </c>
      <c r="T1309" s="186" t="s">
        <v>2977</v>
      </c>
      <c r="U1309" s="161">
        <v>0</v>
      </c>
      <c r="V1309" s="161">
        <f>ROUND(E1309*U1309,2)</f>
        <v>0</v>
      </c>
      <c r="W1309" s="161"/>
      <c r="X1309" s="152"/>
      <c r="Y1309" s="152"/>
      <c r="Z1309" s="152"/>
      <c r="AA1309" s="152"/>
      <c r="AB1309" s="152"/>
      <c r="AC1309" s="152"/>
      <c r="AD1309" s="152"/>
      <c r="AE1309" s="152"/>
      <c r="AF1309" s="152"/>
      <c r="AG1309" s="152" t="s">
        <v>3031</v>
      </c>
      <c r="AH1309" s="152"/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1" x14ac:dyDescent="0.2">
      <c r="A1310" s="180">
        <v>370</v>
      </c>
      <c r="B1310" s="181" t="s">
        <v>2459</v>
      </c>
      <c r="C1310" s="191" t="s">
        <v>2460</v>
      </c>
      <c r="D1310" s="182" t="s">
        <v>3076</v>
      </c>
      <c r="E1310" s="183">
        <v>1</v>
      </c>
      <c r="F1310" s="184"/>
      <c r="G1310" s="185">
        <f>ROUND(E1310*F1310,2)</f>
        <v>0</v>
      </c>
      <c r="H1310" s="184"/>
      <c r="I1310" s="185">
        <f>ROUND(E1310*H1310,2)</f>
        <v>0</v>
      </c>
      <c r="J1310" s="184"/>
      <c r="K1310" s="185">
        <f>ROUND(E1310*J1310,2)</f>
        <v>0</v>
      </c>
      <c r="L1310" s="185">
        <v>15</v>
      </c>
      <c r="M1310" s="185">
        <f>G1310*(1+L1310/100)</f>
        <v>0</v>
      </c>
      <c r="N1310" s="185">
        <v>0</v>
      </c>
      <c r="O1310" s="185">
        <f>ROUND(E1310*N1310,2)</f>
        <v>0</v>
      </c>
      <c r="P1310" s="185">
        <v>0</v>
      </c>
      <c r="Q1310" s="185">
        <f>ROUND(E1310*P1310,2)</f>
        <v>0</v>
      </c>
      <c r="R1310" s="185"/>
      <c r="S1310" s="185" t="s">
        <v>2976</v>
      </c>
      <c r="T1310" s="186" t="s">
        <v>2977</v>
      </c>
      <c r="U1310" s="161">
        <v>0</v>
      </c>
      <c r="V1310" s="161">
        <f>ROUND(E1310*U1310,2)</f>
        <v>0</v>
      </c>
      <c r="W1310" s="161"/>
      <c r="X1310" s="152"/>
      <c r="Y1310" s="152"/>
      <c r="Z1310" s="152"/>
      <c r="AA1310" s="152"/>
      <c r="AB1310" s="152"/>
      <c r="AC1310" s="152"/>
      <c r="AD1310" s="152"/>
      <c r="AE1310" s="152"/>
      <c r="AF1310" s="152"/>
      <c r="AG1310" s="152" t="s">
        <v>3031</v>
      </c>
      <c r="AH1310" s="152"/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ht="22.5" outlineLevel="1" x14ac:dyDescent="0.2">
      <c r="A1311" s="180">
        <v>371</v>
      </c>
      <c r="B1311" s="181" t="s">
        <v>2461</v>
      </c>
      <c r="C1311" s="191" t="s">
        <v>2462</v>
      </c>
      <c r="D1311" s="182" t="s">
        <v>3076</v>
      </c>
      <c r="E1311" s="183">
        <v>1</v>
      </c>
      <c r="F1311" s="184"/>
      <c r="G1311" s="185">
        <f>ROUND(E1311*F1311,2)</f>
        <v>0</v>
      </c>
      <c r="H1311" s="184"/>
      <c r="I1311" s="185">
        <f>ROUND(E1311*H1311,2)</f>
        <v>0</v>
      </c>
      <c r="J1311" s="184"/>
      <c r="K1311" s="185">
        <f>ROUND(E1311*J1311,2)</f>
        <v>0</v>
      </c>
      <c r="L1311" s="185">
        <v>15</v>
      </c>
      <c r="M1311" s="185">
        <f>G1311*(1+L1311/100)</f>
        <v>0</v>
      </c>
      <c r="N1311" s="185">
        <v>0</v>
      </c>
      <c r="O1311" s="185">
        <f>ROUND(E1311*N1311,2)</f>
        <v>0</v>
      </c>
      <c r="P1311" s="185">
        <v>0</v>
      </c>
      <c r="Q1311" s="185">
        <f>ROUND(E1311*P1311,2)</f>
        <v>0</v>
      </c>
      <c r="R1311" s="185"/>
      <c r="S1311" s="185" t="s">
        <v>2976</v>
      </c>
      <c r="T1311" s="186" t="s">
        <v>2977</v>
      </c>
      <c r="U1311" s="161">
        <v>0</v>
      </c>
      <c r="V1311" s="161">
        <f>ROUND(E1311*U1311,2)</f>
        <v>0</v>
      </c>
      <c r="W1311" s="161"/>
      <c r="X1311" s="152"/>
      <c r="Y1311" s="152"/>
      <c r="Z1311" s="152"/>
      <c r="AA1311" s="152"/>
      <c r="AB1311" s="152"/>
      <c r="AC1311" s="152"/>
      <c r="AD1311" s="152"/>
      <c r="AE1311" s="152"/>
      <c r="AF1311" s="152"/>
      <c r="AG1311" s="152" t="s">
        <v>3031</v>
      </c>
      <c r="AH1311" s="152"/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ht="22.5" outlineLevel="1" x14ac:dyDescent="0.2">
      <c r="A1312" s="180">
        <v>372</v>
      </c>
      <c r="B1312" s="181" t="s">
        <v>2463</v>
      </c>
      <c r="C1312" s="191" t="s">
        <v>2464</v>
      </c>
      <c r="D1312" s="182" t="s">
        <v>3076</v>
      </c>
      <c r="E1312" s="183">
        <v>3</v>
      </c>
      <c r="F1312" s="184"/>
      <c r="G1312" s="185">
        <f>ROUND(E1312*F1312,2)</f>
        <v>0</v>
      </c>
      <c r="H1312" s="184"/>
      <c r="I1312" s="185">
        <f>ROUND(E1312*H1312,2)</f>
        <v>0</v>
      </c>
      <c r="J1312" s="184"/>
      <c r="K1312" s="185">
        <f>ROUND(E1312*J1312,2)</f>
        <v>0</v>
      </c>
      <c r="L1312" s="185">
        <v>15</v>
      </c>
      <c r="M1312" s="185">
        <f>G1312*(1+L1312/100)</f>
        <v>0</v>
      </c>
      <c r="N1312" s="185">
        <v>0</v>
      </c>
      <c r="O1312" s="185">
        <f>ROUND(E1312*N1312,2)</f>
        <v>0</v>
      </c>
      <c r="P1312" s="185">
        <v>0</v>
      </c>
      <c r="Q1312" s="185">
        <f>ROUND(E1312*P1312,2)</f>
        <v>0</v>
      </c>
      <c r="R1312" s="185"/>
      <c r="S1312" s="185" t="s">
        <v>2976</v>
      </c>
      <c r="T1312" s="186" t="s">
        <v>2977</v>
      </c>
      <c r="U1312" s="161">
        <v>0</v>
      </c>
      <c r="V1312" s="161">
        <f>ROUND(E1312*U1312,2)</f>
        <v>0</v>
      </c>
      <c r="W1312" s="161"/>
      <c r="X1312" s="152"/>
      <c r="Y1312" s="152"/>
      <c r="Z1312" s="152"/>
      <c r="AA1312" s="152"/>
      <c r="AB1312" s="152"/>
      <c r="AC1312" s="152"/>
      <c r="AD1312" s="152"/>
      <c r="AE1312" s="152"/>
      <c r="AF1312" s="152"/>
      <c r="AG1312" s="152" t="s">
        <v>3031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 x14ac:dyDescent="0.2">
      <c r="A1313" s="173">
        <v>373</v>
      </c>
      <c r="B1313" s="174" t="s">
        <v>2465</v>
      </c>
      <c r="C1313" s="189" t="s">
        <v>2466</v>
      </c>
      <c r="D1313" s="175" t="s">
        <v>3076</v>
      </c>
      <c r="E1313" s="176">
        <v>1</v>
      </c>
      <c r="F1313" s="177"/>
      <c r="G1313" s="178">
        <f>ROUND(E1313*F1313,2)</f>
        <v>0</v>
      </c>
      <c r="H1313" s="177"/>
      <c r="I1313" s="178">
        <f>ROUND(E1313*H1313,2)</f>
        <v>0</v>
      </c>
      <c r="J1313" s="177"/>
      <c r="K1313" s="178">
        <f>ROUND(E1313*J1313,2)</f>
        <v>0</v>
      </c>
      <c r="L1313" s="178">
        <v>15</v>
      </c>
      <c r="M1313" s="178">
        <f>G1313*(1+L1313/100)</f>
        <v>0</v>
      </c>
      <c r="N1313" s="178">
        <v>0</v>
      </c>
      <c r="O1313" s="178">
        <f>ROUND(E1313*N1313,2)</f>
        <v>0</v>
      </c>
      <c r="P1313" s="178">
        <v>0</v>
      </c>
      <c r="Q1313" s="178">
        <f>ROUND(E1313*P1313,2)</f>
        <v>0</v>
      </c>
      <c r="R1313" s="178"/>
      <c r="S1313" s="178" t="s">
        <v>2976</v>
      </c>
      <c r="T1313" s="179" t="s">
        <v>2977</v>
      </c>
      <c r="U1313" s="161">
        <v>0</v>
      </c>
      <c r="V1313" s="161">
        <f>ROUND(E1313*U1313,2)</f>
        <v>0</v>
      </c>
      <c r="W1313" s="161"/>
      <c r="X1313" s="152"/>
      <c r="Y1313" s="152"/>
      <c r="Z1313" s="152"/>
      <c r="AA1313" s="152"/>
      <c r="AB1313" s="152"/>
      <c r="AC1313" s="152"/>
      <c r="AD1313" s="152"/>
      <c r="AE1313" s="152"/>
      <c r="AF1313" s="152"/>
      <c r="AG1313" s="152" t="s">
        <v>3031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outlineLevel="1" x14ac:dyDescent="0.2">
      <c r="A1314" s="159"/>
      <c r="B1314" s="160"/>
      <c r="C1314" s="190" t="s">
        <v>2467</v>
      </c>
      <c r="D1314" s="162"/>
      <c r="E1314" s="163">
        <v>1</v>
      </c>
      <c r="F1314" s="161"/>
      <c r="G1314" s="161"/>
      <c r="H1314" s="161"/>
      <c r="I1314" s="161"/>
      <c r="J1314" s="161"/>
      <c r="K1314" s="161"/>
      <c r="L1314" s="161"/>
      <c r="M1314" s="161"/>
      <c r="N1314" s="161"/>
      <c r="O1314" s="161"/>
      <c r="P1314" s="161"/>
      <c r="Q1314" s="161"/>
      <c r="R1314" s="161"/>
      <c r="S1314" s="161"/>
      <c r="T1314" s="161"/>
      <c r="U1314" s="161"/>
      <c r="V1314" s="161"/>
      <c r="W1314" s="161"/>
      <c r="X1314" s="152"/>
      <c r="Y1314" s="152"/>
      <c r="Z1314" s="152"/>
      <c r="AA1314" s="152"/>
      <c r="AB1314" s="152"/>
      <c r="AC1314" s="152"/>
      <c r="AD1314" s="152"/>
      <c r="AE1314" s="152"/>
      <c r="AF1314" s="152"/>
      <c r="AG1314" s="152" t="s">
        <v>2980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1" x14ac:dyDescent="0.2">
      <c r="A1315" s="180">
        <v>374</v>
      </c>
      <c r="B1315" s="181" t="s">
        <v>2468</v>
      </c>
      <c r="C1315" s="191" t="s">
        <v>2469</v>
      </c>
      <c r="D1315" s="182" t="s">
        <v>3076</v>
      </c>
      <c r="E1315" s="183">
        <v>3</v>
      </c>
      <c r="F1315" s="184"/>
      <c r="G1315" s="185">
        <f t="shared" ref="G1315:G1324" si="21">ROUND(E1315*F1315,2)</f>
        <v>0</v>
      </c>
      <c r="H1315" s="184"/>
      <c r="I1315" s="185">
        <f t="shared" ref="I1315:I1324" si="22">ROUND(E1315*H1315,2)</f>
        <v>0</v>
      </c>
      <c r="J1315" s="184"/>
      <c r="K1315" s="185">
        <f t="shared" ref="K1315:K1324" si="23">ROUND(E1315*J1315,2)</f>
        <v>0</v>
      </c>
      <c r="L1315" s="185">
        <v>15</v>
      </c>
      <c r="M1315" s="185">
        <f t="shared" ref="M1315:M1324" si="24">G1315*(1+L1315/100)</f>
        <v>0</v>
      </c>
      <c r="N1315" s="185">
        <v>0</v>
      </c>
      <c r="O1315" s="185">
        <f t="shared" ref="O1315:O1324" si="25">ROUND(E1315*N1315,2)</f>
        <v>0</v>
      </c>
      <c r="P1315" s="185">
        <v>0</v>
      </c>
      <c r="Q1315" s="185">
        <f t="shared" ref="Q1315:Q1324" si="26">ROUND(E1315*P1315,2)</f>
        <v>0</v>
      </c>
      <c r="R1315" s="185"/>
      <c r="S1315" s="185" t="s">
        <v>2976</v>
      </c>
      <c r="T1315" s="186" t="s">
        <v>2977</v>
      </c>
      <c r="U1315" s="161">
        <v>0</v>
      </c>
      <c r="V1315" s="161">
        <f t="shared" ref="V1315:V1324" si="27">ROUND(E1315*U1315,2)</f>
        <v>0</v>
      </c>
      <c r="W1315" s="161"/>
      <c r="X1315" s="152"/>
      <c r="Y1315" s="152"/>
      <c r="Z1315" s="152"/>
      <c r="AA1315" s="152"/>
      <c r="AB1315" s="152"/>
      <c r="AC1315" s="152"/>
      <c r="AD1315" s="152"/>
      <c r="AE1315" s="152"/>
      <c r="AF1315" s="152"/>
      <c r="AG1315" s="152" t="s">
        <v>3031</v>
      </c>
      <c r="AH1315" s="152"/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1" x14ac:dyDescent="0.2">
      <c r="A1316" s="180">
        <v>375</v>
      </c>
      <c r="B1316" s="181" t="s">
        <v>2470</v>
      </c>
      <c r="C1316" s="191" t="s">
        <v>2471</v>
      </c>
      <c r="D1316" s="182" t="s">
        <v>3076</v>
      </c>
      <c r="E1316" s="183">
        <v>1</v>
      </c>
      <c r="F1316" s="184"/>
      <c r="G1316" s="185">
        <f t="shared" si="21"/>
        <v>0</v>
      </c>
      <c r="H1316" s="184"/>
      <c r="I1316" s="185">
        <f t="shared" si="22"/>
        <v>0</v>
      </c>
      <c r="J1316" s="184"/>
      <c r="K1316" s="185">
        <f t="shared" si="23"/>
        <v>0</v>
      </c>
      <c r="L1316" s="185">
        <v>15</v>
      </c>
      <c r="M1316" s="185">
        <f t="shared" si="24"/>
        <v>0</v>
      </c>
      <c r="N1316" s="185">
        <v>0</v>
      </c>
      <c r="O1316" s="185">
        <f t="shared" si="25"/>
        <v>0</v>
      </c>
      <c r="P1316" s="185">
        <v>0</v>
      </c>
      <c r="Q1316" s="185">
        <f t="shared" si="26"/>
        <v>0</v>
      </c>
      <c r="R1316" s="185"/>
      <c r="S1316" s="185" t="s">
        <v>2976</v>
      </c>
      <c r="T1316" s="186" t="s">
        <v>2977</v>
      </c>
      <c r="U1316" s="161">
        <v>0</v>
      </c>
      <c r="V1316" s="161">
        <f t="shared" si="27"/>
        <v>0</v>
      </c>
      <c r="W1316" s="161"/>
      <c r="X1316" s="152"/>
      <c r="Y1316" s="152"/>
      <c r="Z1316" s="152"/>
      <c r="AA1316" s="152"/>
      <c r="AB1316" s="152"/>
      <c r="AC1316" s="152"/>
      <c r="AD1316" s="152"/>
      <c r="AE1316" s="152"/>
      <c r="AF1316" s="152"/>
      <c r="AG1316" s="152" t="s">
        <v>3031</v>
      </c>
      <c r="AH1316" s="152"/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1" x14ac:dyDescent="0.2">
      <c r="A1317" s="180">
        <v>376</v>
      </c>
      <c r="B1317" s="181" t="s">
        <v>2472</v>
      </c>
      <c r="C1317" s="191" t="s">
        <v>2473</v>
      </c>
      <c r="D1317" s="182" t="s">
        <v>3076</v>
      </c>
      <c r="E1317" s="183">
        <v>1</v>
      </c>
      <c r="F1317" s="184"/>
      <c r="G1317" s="185">
        <f t="shared" si="21"/>
        <v>0</v>
      </c>
      <c r="H1317" s="184"/>
      <c r="I1317" s="185">
        <f t="shared" si="22"/>
        <v>0</v>
      </c>
      <c r="J1317" s="184"/>
      <c r="K1317" s="185">
        <f t="shared" si="23"/>
        <v>0</v>
      </c>
      <c r="L1317" s="185">
        <v>15</v>
      </c>
      <c r="M1317" s="185">
        <f t="shared" si="24"/>
        <v>0</v>
      </c>
      <c r="N1317" s="185">
        <v>0</v>
      </c>
      <c r="O1317" s="185">
        <f t="shared" si="25"/>
        <v>0</v>
      </c>
      <c r="P1317" s="185">
        <v>0</v>
      </c>
      <c r="Q1317" s="185">
        <f t="shared" si="26"/>
        <v>0</v>
      </c>
      <c r="R1317" s="185"/>
      <c r="S1317" s="185" t="s">
        <v>2976</v>
      </c>
      <c r="T1317" s="186" t="s">
        <v>2977</v>
      </c>
      <c r="U1317" s="161">
        <v>0</v>
      </c>
      <c r="V1317" s="161">
        <f t="shared" si="27"/>
        <v>0</v>
      </c>
      <c r="W1317" s="161"/>
      <c r="X1317" s="152"/>
      <c r="Y1317" s="152"/>
      <c r="Z1317" s="152"/>
      <c r="AA1317" s="152"/>
      <c r="AB1317" s="152"/>
      <c r="AC1317" s="152"/>
      <c r="AD1317" s="152"/>
      <c r="AE1317" s="152"/>
      <c r="AF1317" s="152"/>
      <c r="AG1317" s="152" t="s">
        <v>3031</v>
      </c>
      <c r="AH1317" s="152"/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1" x14ac:dyDescent="0.2">
      <c r="A1318" s="180">
        <v>377</v>
      </c>
      <c r="B1318" s="181" t="s">
        <v>2474</v>
      </c>
      <c r="C1318" s="191" t="s">
        <v>2475</v>
      </c>
      <c r="D1318" s="182" t="s">
        <v>3076</v>
      </c>
      <c r="E1318" s="183">
        <v>1</v>
      </c>
      <c r="F1318" s="184"/>
      <c r="G1318" s="185">
        <f t="shared" si="21"/>
        <v>0</v>
      </c>
      <c r="H1318" s="184"/>
      <c r="I1318" s="185">
        <f t="shared" si="22"/>
        <v>0</v>
      </c>
      <c r="J1318" s="184"/>
      <c r="K1318" s="185">
        <f t="shared" si="23"/>
        <v>0</v>
      </c>
      <c r="L1318" s="185">
        <v>15</v>
      </c>
      <c r="M1318" s="185">
        <f t="shared" si="24"/>
        <v>0</v>
      </c>
      <c r="N1318" s="185">
        <v>0</v>
      </c>
      <c r="O1318" s="185">
        <f t="shared" si="25"/>
        <v>0</v>
      </c>
      <c r="P1318" s="185">
        <v>0</v>
      </c>
      <c r="Q1318" s="185">
        <f t="shared" si="26"/>
        <v>0</v>
      </c>
      <c r="R1318" s="185"/>
      <c r="S1318" s="185" t="s">
        <v>2976</v>
      </c>
      <c r="T1318" s="186" t="s">
        <v>2977</v>
      </c>
      <c r="U1318" s="161">
        <v>0</v>
      </c>
      <c r="V1318" s="161">
        <f t="shared" si="27"/>
        <v>0</v>
      </c>
      <c r="W1318" s="161"/>
      <c r="X1318" s="152"/>
      <c r="Y1318" s="152"/>
      <c r="Z1318" s="152"/>
      <c r="AA1318" s="152"/>
      <c r="AB1318" s="152"/>
      <c r="AC1318" s="152"/>
      <c r="AD1318" s="152"/>
      <c r="AE1318" s="152"/>
      <c r="AF1318" s="152"/>
      <c r="AG1318" s="152" t="s">
        <v>3031</v>
      </c>
      <c r="AH1318" s="152"/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1" x14ac:dyDescent="0.2">
      <c r="A1319" s="180">
        <v>378</v>
      </c>
      <c r="B1319" s="181" t="s">
        <v>2476</v>
      </c>
      <c r="C1319" s="191" t="s">
        <v>2477</v>
      </c>
      <c r="D1319" s="182" t="s">
        <v>3076</v>
      </c>
      <c r="E1319" s="183">
        <v>1</v>
      </c>
      <c r="F1319" s="184"/>
      <c r="G1319" s="185">
        <f t="shared" si="21"/>
        <v>0</v>
      </c>
      <c r="H1319" s="184"/>
      <c r="I1319" s="185">
        <f t="shared" si="22"/>
        <v>0</v>
      </c>
      <c r="J1319" s="184"/>
      <c r="K1319" s="185">
        <f t="shared" si="23"/>
        <v>0</v>
      </c>
      <c r="L1319" s="185">
        <v>15</v>
      </c>
      <c r="M1319" s="185">
        <f t="shared" si="24"/>
        <v>0</v>
      </c>
      <c r="N1319" s="185">
        <v>0</v>
      </c>
      <c r="O1319" s="185">
        <f t="shared" si="25"/>
        <v>0</v>
      </c>
      <c r="P1319" s="185">
        <v>0</v>
      </c>
      <c r="Q1319" s="185">
        <f t="shared" si="26"/>
        <v>0</v>
      </c>
      <c r="R1319" s="185"/>
      <c r="S1319" s="185" t="s">
        <v>2976</v>
      </c>
      <c r="T1319" s="186" t="s">
        <v>2977</v>
      </c>
      <c r="U1319" s="161">
        <v>0</v>
      </c>
      <c r="V1319" s="161">
        <f t="shared" si="27"/>
        <v>0</v>
      </c>
      <c r="W1319" s="161"/>
      <c r="X1319" s="152"/>
      <c r="Y1319" s="152"/>
      <c r="Z1319" s="152"/>
      <c r="AA1319" s="152"/>
      <c r="AB1319" s="152"/>
      <c r="AC1319" s="152"/>
      <c r="AD1319" s="152"/>
      <c r="AE1319" s="152"/>
      <c r="AF1319" s="152"/>
      <c r="AG1319" s="152" t="s">
        <v>3031</v>
      </c>
      <c r="AH1319" s="152"/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outlineLevel="1" x14ac:dyDescent="0.2">
      <c r="A1320" s="180">
        <v>379</v>
      </c>
      <c r="B1320" s="181" t="s">
        <v>2478</v>
      </c>
      <c r="C1320" s="191" t="s">
        <v>2479</v>
      </c>
      <c r="D1320" s="182" t="s">
        <v>3076</v>
      </c>
      <c r="E1320" s="183">
        <v>2</v>
      </c>
      <c r="F1320" s="184"/>
      <c r="G1320" s="185">
        <f t="shared" si="21"/>
        <v>0</v>
      </c>
      <c r="H1320" s="184"/>
      <c r="I1320" s="185">
        <f t="shared" si="22"/>
        <v>0</v>
      </c>
      <c r="J1320" s="184"/>
      <c r="K1320" s="185">
        <f t="shared" si="23"/>
        <v>0</v>
      </c>
      <c r="L1320" s="185">
        <v>15</v>
      </c>
      <c r="M1320" s="185">
        <f t="shared" si="24"/>
        <v>0</v>
      </c>
      <c r="N1320" s="185">
        <v>0</v>
      </c>
      <c r="O1320" s="185">
        <f t="shared" si="25"/>
        <v>0</v>
      </c>
      <c r="P1320" s="185">
        <v>0</v>
      </c>
      <c r="Q1320" s="185">
        <f t="shared" si="26"/>
        <v>0</v>
      </c>
      <c r="R1320" s="185"/>
      <c r="S1320" s="185" t="s">
        <v>2976</v>
      </c>
      <c r="T1320" s="186" t="s">
        <v>2977</v>
      </c>
      <c r="U1320" s="161">
        <v>0</v>
      </c>
      <c r="V1320" s="161">
        <f t="shared" si="27"/>
        <v>0</v>
      </c>
      <c r="W1320" s="161"/>
      <c r="X1320" s="152"/>
      <c r="Y1320" s="152"/>
      <c r="Z1320" s="152"/>
      <c r="AA1320" s="152"/>
      <c r="AB1320" s="152"/>
      <c r="AC1320" s="152"/>
      <c r="AD1320" s="152"/>
      <c r="AE1320" s="152"/>
      <c r="AF1320" s="152"/>
      <c r="AG1320" s="152" t="s">
        <v>3031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1" x14ac:dyDescent="0.2">
      <c r="A1321" s="180">
        <v>380</v>
      </c>
      <c r="B1321" s="181" t="s">
        <v>2480</v>
      </c>
      <c r="C1321" s="191" t="s">
        <v>2481</v>
      </c>
      <c r="D1321" s="182" t="s">
        <v>3076</v>
      </c>
      <c r="E1321" s="183">
        <v>1</v>
      </c>
      <c r="F1321" s="184"/>
      <c r="G1321" s="185">
        <f t="shared" si="21"/>
        <v>0</v>
      </c>
      <c r="H1321" s="184"/>
      <c r="I1321" s="185">
        <f t="shared" si="22"/>
        <v>0</v>
      </c>
      <c r="J1321" s="184"/>
      <c r="K1321" s="185">
        <f t="shared" si="23"/>
        <v>0</v>
      </c>
      <c r="L1321" s="185">
        <v>15</v>
      </c>
      <c r="M1321" s="185">
        <f t="shared" si="24"/>
        <v>0</v>
      </c>
      <c r="N1321" s="185">
        <v>0</v>
      </c>
      <c r="O1321" s="185">
        <f t="shared" si="25"/>
        <v>0</v>
      </c>
      <c r="P1321" s="185">
        <v>0</v>
      </c>
      <c r="Q1321" s="185">
        <f t="shared" si="26"/>
        <v>0</v>
      </c>
      <c r="R1321" s="185"/>
      <c r="S1321" s="185" t="s">
        <v>2976</v>
      </c>
      <c r="T1321" s="186" t="s">
        <v>2977</v>
      </c>
      <c r="U1321" s="161">
        <v>0</v>
      </c>
      <c r="V1321" s="161">
        <f t="shared" si="27"/>
        <v>0</v>
      </c>
      <c r="W1321" s="161"/>
      <c r="X1321" s="152"/>
      <c r="Y1321" s="152"/>
      <c r="Z1321" s="152"/>
      <c r="AA1321" s="152"/>
      <c r="AB1321" s="152"/>
      <c r="AC1321" s="152"/>
      <c r="AD1321" s="152"/>
      <c r="AE1321" s="152"/>
      <c r="AF1321" s="152"/>
      <c r="AG1321" s="152" t="s">
        <v>3031</v>
      </c>
      <c r="AH1321" s="152"/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1" x14ac:dyDescent="0.2">
      <c r="A1322" s="180">
        <v>381</v>
      </c>
      <c r="B1322" s="181" t="s">
        <v>2482</v>
      </c>
      <c r="C1322" s="191" t="s">
        <v>367</v>
      </c>
      <c r="D1322" s="182" t="s">
        <v>3076</v>
      </c>
      <c r="E1322" s="183">
        <v>1</v>
      </c>
      <c r="F1322" s="184"/>
      <c r="G1322" s="185">
        <f t="shared" si="21"/>
        <v>0</v>
      </c>
      <c r="H1322" s="184"/>
      <c r="I1322" s="185">
        <f t="shared" si="22"/>
        <v>0</v>
      </c>
      <c r="J1322" s="184"/>
      <c r="K1322" s="185">
        <f t="shared" si="23"/>
        <v>0</v>
      </c>
      <c r="L1322" s="185">
        <v>15</v>
      </c>
      <c r="M1322" s="185">
        <f t="shared" si="24"/>
        <v>0</v>
      </c>
      <c r="N1322" s="185">
        <v>0</v>
      </c>
      <c r="O1322" s="185">
        <f t="shared" si="25"/>
        <v>0</v>
      </c>
      <c r="P1322" s="185">
        <v>0</v>
      </c>
      <c r="Q1322" s="185">
        <f t="shared" si="26"/>
        <v>0</v>
      </c>
      <c r="R1322" s="185"/>
      <c r="S1322" s="185" t="s">
        <v>2976</v>
      </c>
      <c r="T1322" s="186" t="s">
        <v>2977</v>
      </c>
      <c r="U1322" s="161">
        <v>0</v>
      </c>
      <c r="V1322" s="161">
        <f t="shared" si="27"/>
        <v>0</v>
      </c>
      <c r="W1322" s="161"/>
      <c r="X1322" s="152"/>
      <c r="Y1322" s="152"/>
      <c r="Z1322" s="152"/>
      <c r="AA1322" s="152"/>
      <c r="AB1322" s="152"/>
      <c r="AC1322" s="152"/>
      <c r="AD1322" s="152"/>
      <c r="AE1322" s="152"/>
      <c r="AF1322" s="152"/>
      <c r="AG1322" s="152" t="s">
        <v>3031</v>
      </c>
      <c r="AH1322" s="152"/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1" x14ac:dyDescent="0.2">
      <c r="A1323" s="180">
        <v>382</v>
      </c>
      <c r="B1323" s="181" t="s">
        <v>2483</v>
      </c>
      <c r="C1323" s="191" t="s">
        <v>2484</v>
      </c>
      <c r="D1323" s="182" t="s">
        <v>3076</v>
      </c>
      <c r="E1323" s="183">
        <v>1</v>
      </c>
      <c r="F1323" s="184"/>
      <c r="G1323" s="185">
        <f t="shared" si="21"/>
        <v>0</v>
      </c>
      <c r="H1323" s="184"/>
      <c r="I1323" s="185">
        <f t="shared" si="22"/>
        <v>0</v>
      </c>
      <c r="J1323" s="184"/>
      <c r="K1323" s="185">
        <f t="shared" si="23"/>
        <v>0</v>
      </c>
      <c r="L1323" s="185">
        <v>15</v>
      </c>
      <c r="M1323" s="185">
        <f t="shared" si="24"/>
        <v>0</v>
      </c>
      <c r="N1323" s="185">
        <v>0</v>
      </c>
      <c r="O1323" s="185">
        <f t="shared" si="25"/>
        <v>0</v>
      </c>
      <c r="P1323" s="185">
        <v>0</v>
      </c>
      <c r="Q1323" s="185">
        <f t="shared" si="26"/>
        <v>0</v>
      </c>
      <c r="R1323" s="185"/>
      <c r="S1323" s="185" t="s">
        <v>2976</v>
      </c>
      <c r="T1323" s="186" t="s">
        <v>2977</v>
      </c>
      <c r="U1323" s="161">
        <v>0</v>
      </c>
      <c r="V1323" s="161">
        <f t="shared" si="27"/>
        <v>0</v>
      </c>
      <c r="W1323" s="161"/>
      <c r="X1323" s="152"/>
      <c r="Y1323" s="152"/>
      <c r="Z1323" s="152"/>
      <c r="AA1323" s="152"/>
      <c r="AB1323" s="152"/>
      <c r="AC1323" s="152"/>
      <c r="AD1323" s="152"/>
      <c r="AE1323" s="152"/>
      <c r="AF1323" s="152"/>
      <c r="AG1323" s="152" t="s">
        <v>3031</v>
      </c>
      <c r="AH1323" s="152"/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 x14ac:dyDescent="0.2">
      <c r="A1324" s="180">
        <v>383</v>
      </c>
      <c r="B1324" s="181" t="s">
        <v>2485</v>
      </c>
      <c r="C1324" s="191" t="s">
        <v>2486</v>
      </c>
      <c r="D1324" s="182" t="s">
        <v>3076</v>
      </c>
      <c r="E1324" s="183">
        <v>2</v>
      </c>
      <c r="F1324" s="184"/>
      <c r="G1324" s="185">
        <f t="shared" si="21"/>
        <v>0</v>
      </c>
      <c r="H1324" s="184"/>
      <c r="I1324" s="185">
        <f t="shared" si="22"/>
        <v>0</v>
      </c>
      <c r="J1324" s="184"/>
      <c r="K1324" s="185">
        <f t="shared" si="23"/>
        <v>0</v>
      </c>
      <c r="L1324" s="185">
        <v>15</v>
      </c>
      <c r="M1324" s="185">
        <f t="shared" si="24"/>
        <v>0</v>
      </c>
      <c r="N1324" s="185">
        <v>0</v>
      </c>
      <c r="O1324" s="185">
        <f t="shared" si="25"/>
        <v>0</v>
      </c>
      <c r="P1324" s="185">
        <v>0</v>
      </c>
      <c r="Q1324" s="185">
        <f t="shared" si="26"/>
        <v>0</v>
      </c>
      <c r="R1324" s="185"/>
      <c r="S1324" s="185" t="s">
        <v>2976</v>
      </c>
      <c r="T1324" s="186" t="s">
        <v>2977</v>
      </c>
      <c r="U1324" s="161">
        <v>0</v>
      </c>
      <c r="V1324" s="161">
        <f t="shared" si="27"/>
        <v>0</v>
      </c>
      <c r="W1324" s="161"/>
      <c r="X1324" s="152"/>
      <c r="Y1324" s="152"/>
      <c r="Z1324" s="152"/>
      <c r="AA1324" s="152"/>
      <c r="AB1324" s="152"/>
      <c r="AC1324" s="152"/>
      <c r="AD1324" s="152"/>
      <c r="AE1324" s="152"/>
      <c r="AF1324" s="152"/>
      <c r="AG1324" s="152" t="s">
        <v>3031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 x14ac:dyDescent="0.2">
      <c r="A1325" s="167" t="s">
        <v>2971</v>
      </c>
      <c r="B1325" s="168" t="s">
        <v>2904</v>
      </c>
      <c r="C1325" s="188" t="s">
        <v>2905</v>
      </c>
      <c r="D1325" s="169"/>
      <c r="E1325" s="170"/>
      <c r="F1325" s="171"/>
      <c r="G1325" s="171">
        <f>SUMIF(AG1326:AG1333,"&lt;&gt;NOR",G1326:G1333)</f>
        <v>0</v>
      </c>
      <c r="H1325" s="171"/>
      <c r="I1325" s="171">
        <f>SUM(I1326:I1333)</f>
        <v>0</v>
      </c>
      <c r="J1325" s="171"/>
      <c r="K1325" s="171">
        <f>SUM(K1326:K1333)</f>
        <v>0</v>
      </c>
      <c r="L1325" s="171"/>
      <c r="M1325" s="171">
        <f>SUM(M1326:M1333)</f>
        <v>0</v>
      </c>
      <c r="N1325" s="171"/>
      <c r="O1325" s="171">
        <f>SUM(O1326:O1333)</f>
        <v>0</v>
      </c>
      <c r="P1325" s="171"/>
      <c r="Q1325" s="171">
        <f>SUM(Q1326:Q1333)</f>
        <v>0</v>
      </c>
      <c r="R1325" s="171"/>
      <c r="S1325" s="171"/>
      <c r="T1325" s="172"/>
      <c r="U1325" s="166"/>
      <c r="V1325" s="166">
        <f>SUM(V1326:V1333)</f>
        <v>0</v>
      </c>
      <c r="W1325" s="166"/>
      <c r="AG1325" t="s">
        <v>2972</v>
      </c>
    </row>
    <row r="1326" spans="1:60" outlineLevel="1" x14ac:dyDescent="0.2">
      <c r="A1326" s="180">
        <v>384</v>
      </c>
      <c r="B1326" s="181" t="s">
        <v>2487</v>
      </c>
      <c r="C1326" s="191" t="s">
        <v>2488</v>
      </c>
      <c r="D1326" s="182" t="s">
        <v>3076</v>
      </c>
      <c r="E1326" s="183">
        <v>17</v>
      </c>
      <c r="F1326" s="184"/>
      <c r="G1326" s="185">
        <f t="shared" ref="G1326:G1333" si="28">ROUND(E1326*F1326,2)</f>
        <v>0</v>
      </c>
      <c r="H1326" s="184"/>
      <c r="I1326" s="185">
        <f t="shared" ref="I1326:I1333" si="29">ROUND(E1326*H1326,2)</f>
        <v>0</v>
      </c>
      <c r="J1326" s="184"/>
      <c r="K1326" s="185">
        <f t="shared" ref="K1326:K1333" si="30">ROUND(E1326*J1326,2)</f>
        <v>0</v>
      </c>
      <c r="L1326" s="185">
        <v>15</v>
      </c>
      <c r="M1326" s="185">
        <f t="shared" ref="M1326:M1333" si="31">G1326*(1+L1326/100)</f>
        <v>0</v>
      </c>
      <c r="N1326" s="185">
        <v>0</v>
      </c>
      <c r="O1326" s="185">
        <f t="shared" ref="O1326:O1333" si="32">ROUND(E1326*N1326,2)</f>
        <v>0</v>
      </c>
      <c r="P1326" s="185">
        <v>0</v>
      </c>
      <c r="Q1326" s="185">
        <f t="shared" ref="Q1326:Q1333" si="33">ROUND(E1326*P1326,2)</f>
        <v>0</v>
      </c>
      <c r="R1326" s="185"/>
      <c r="S1326" s="185" t="s">
        <v>2976</v>
      </c>
      <c r="T1326" s="186" t="s">
        <v>2977</v>
      </c>
      <c r="U1326" s="161">
        <v>0</v>
      </c>
      <c r="V1326" s="161">
        <f t="shared" ref="V1326:V1333" si="34">ROUND(E1326*U1326,2)</f>
        <v>0</v>
      </c>
      <c r="W1326" s="161"/>
      <c r="X1326" s="152"/>
      <c r="Y1326" s="152"/>
      <c r="Z1326" s="152"/>
      <c r="AA1326" s="152"/>
      <c r="AB1326" s="152"/>
      <c r="AC1326" s="152"/>
      <c r="AD1326" s="152"/>
      <c r="AE1326" s="152"/>
      <c r="AF1326" s="152"/>
      <c r="AG1326" s="152" t="s">
        <v>3031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1" x14ac:dyDescent="0.2">
      <c r="A1327" s="180">
        <v>385</v>
      </c>
      <c r="B1327" s="181" t="s">
        <v>2489</v>
      </c>
      <c r="C1327" s="191" t="s">
        <v>2490</v>
      </c>
      <c r="D1327" s="182" t="s">
        <v>3076</v>
      </c>
      <c r="E1327" s="183">
        <v>1</v>
      </c>
      <c r="F1327" s="184"/>
      <c r="G1327" s="185">
        <f t="shared" si="28"/>
        <v>0</v>
      </c>
      <c r="H1327" s="184"/>
      <c r="I1327" s="185">
        <f t="shared" si="29"/>
        <v>0</v>
      </c>
      <c r="J1327" s="184"/>
      <c r="K1327" s="185">
        <f t="shared" si="30"/>
        <v>0</v>
      </c>
      <c r="L1327" s="185">
        <v>15</v>
      </c>
      <c r="M1327" s="185">
        <f t="shared" si="31"/>
        <v>0</v>
      </c>
      <c r="N1327" s="185">
        <v>0</v>
      </c>
      <c r="O1327" s="185">
        <f t="shared" si="32"/>
        <v>0</v>
      </c>
      <c r="P1327" s="185">
        <v>0</v>
      </c>
      <c r="Q1327" s="185">
        <f t="shared" si="33"/>
        <v>0</v>
      </c>
      <c r="R1327" s="185"/>
      <c r="S1327" s="185" t="s">
        <v>2976</v>
      </c>
      <c r="T1327" s="186" t="s">
        <v>2977</v>
      </c>
      <c r="U1327" s="161">
        <v>0</v>
      </c>
      <c r="V1327" s="161">
        <f t="shared" si="34"/>
        <v>0</v>
      </c>
      <c r="W1327" s="161"/>
      <c r="X1327" s="152"/>
      <c r="Y1327" s="152"/>
      <c r="Z1327" s="152"/>
      <c r="AA1327" s="152"/>
      <c r="AB1327" s="152"/>
      <c r="AC1327" s="152"/>
      <c r="AD1327" s="152"/>
      <c r="AE1327" s="152"/>
      <c r="AF1327" s="152"/>
      <c r="AG1327" s="152" t="s">
        <v>3031</v>
      </c>
      <c r="AH1327" s="152"/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1" x14ac:dyDescent="0.2">
      <c r="A1328" s="180">
        <v>386</v>
      </c>
      <c r="B1328" s="181" t="s">
        <v>2491</v>
      </c>
      <c r="C1328" s="191" t="s">
        <v>2492</v>
      </c>
      <c r="D1328" s="182" t="s">
        <v>3076</v>
      </c>
      <c r="E1328" s="183">
        <v>1</v>
      </c>
      <c r="F1328" s="184"/>
      <c r="G1328" s="185">
        <f t="shared" si="28"/>
        <v>0</v>
      </c>
      <c r="H1328" s="184"/>
      <c r="I1328" s="185">
        <f t="shared" si="29"/>
        <v>0</v>
      </c>
      <c r="J1328" s="184"/>
      <c r="K1328" s="185">
        <f t="shared" si="30"/>
        <v>0</v>
      </c>
      <c r="L1328" s="185">
        <v>15</v>
      </c>
      <c r="M1328" s="185">
        <f t="shared" si="31"/>
        <v>0</v>
      </c>
      <c r="N1328" s="185">
        <v>0</v>
      </c>
      <c r="O1328" s="185">
        <f t="shared" si="32"/>
        <v>0</v>
      </c>
      <c r="P1328" s="185">
        <v>0</v>
      </c>
      <c r="Q1328" s="185">
        <f t="shared" si="33"/>
        <v>0</v>
      </c>
      <c r="R1328" s="185"/>
      <c r="S1328" s="185" t="s">
        <v>2976</v>
      </c>
      <c r="T1328" s="186" t="s">
        <v>2977</v>
      </c>
      <c r="U1328" s="161">
        <v>0</v>
      </c>
      <c r="V1328" s="161">
        <f t="shared" si="34"/>
        <v>0</v>
      </c>
      <c r="W1328" s="161"/>
      <c r="X1328" s="152"/>
      <c r="Y1328" s="152"/>
      <c r="Z1328" s="152"/>
      <c r="AA1328" s="152"/>
      <c r="AB1328" s="152"/>
      <c r="AC1328" s="152"/>
      <c r="AD1328" s="152"/>
      <c r="AE1328" s="152"/>
      <c r="AF1328" s="152"/>
      <c r="AG1328" s="152" t="s">
        <v>3031</v>
      </c>
      <c r="AH1328" s="152"/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outlineLevel="1" x14ac:dyDescent="0.2">
      <c r="A1329" s="180">
        <v>387</v>
      </c>
      <c r="B1329" s="181" t="s">
        <v>2493</v>
      </c>
      <c r="C1329" s="191" t="s">
        <v>2494</v>
      </c>
      <c r="D1329" s="182" t="s">
        <v>3076</v>
      </c>
      <c r="E1329" s="183">
        <v>10</v>
      </c>
      <c r="F1329" s="184"/>
      <c r="G1329" s="185">
        <f t="shared" si="28"/>
        <v>0</v>
      </c>
      <c r="H1329" s="184"/>
      <c r="I1329" s="185">
        <f t="shared" si="29"/>
        <v>0</v>
      </c>
      <c r="J1329" s="184"/>
      <c r="K1329" s="185">
        <f t="shared" si="30"/>
        <v>0</v>
      </c>
      <c r="L1329" s="185">
        <v>15</v>
      </c>
      <c r="M1329" s="185">
        <f t="shared" si="31"/>
        <v>0</v>
      </c>
      <c r="N1329" s="185">
        <v>0</v>
      </c>
      <c r="O1329" s="185">
        <f t="shared" si="32"/>
        <v>0</v>
      </c>
      <c r="P1329" s="185">
        <v>0</v>
      </c>
      <c r="Q1329" s="185">
        <f t="shared" si="33"/>
        <v>0</v>
      </c>
      <c r="R1329" s="185"/>
      <c r="S1329" s="185" t="s">
        <v>2976</v>
      </c>
      <c r="T1329" s="186" t="s">
        <v>2977</v>
      </c>
      <c r="U1329" s="161">
        <v>0</v>
      </c>
      <c r="V1329" s="161">
        <f t="shared" si="34"/>
        <v>0</v>
      </c>
      <c r="W1329" s="161"/>
      <c r="X1329" s="152"/>
      <c r="Y1329" s="152"/>
      <c r="Z1329" s="152"/>
      <c r="AA1329" s="152"/>
      <c r="AB1329" s="152"/>
      <c r="AC1329" s="152"/>
      <c r="AD1329" s="152"/>
      <c r="AE1329" s="152"/>
      <c r="AF1329" s="152"/>
      <c r="AG1329" s="152" t="s">
        <v>3031</v>
      </c>
      <c r="AH1329" s="152"/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1" x14ac:dyDescent="0.2">
      <c r="A1330" s="180">
        <v>388</v>
      </c>
      <c r="B1330" s="181" t="s">
        <v>2495</v>
      </c>
      <c r="C1330" s="191" t="s">
        <v>2496</v>
      </c>
      <c r="D1330" s="182" t="s">
        <v>3069</v>
      </c>
      <c r="E1330" s="183">
        <v>52.53</v>
      </c>
      <c r="F1330" s="184"/>
      <c r="G1330" s="185">
        <f t="shared" si="28"/>
        <v>0</v>
      </c>
      <c r="H1330" s="184"/>
      <c r="I1330" s="185">
        <f t="shared" si="29"/>
        <v>0</v>
      </c>
      <c r="J1330" s="184"/>
      <c r="K1330" s="185">
        <f t="shared" si="30"/>
        <v>0</v>
      </c>
      <c r="L1330" s="185">
        <v>15</v>
      </c>
      <c r="M1330" s="185">
        <f t="shared" si="31"/>
        <v>0</v>
      </c>
      <c r="N1330" s="185">
        <v>0</v>
      </c>
      <c r="O1330" s="185">
        <f t="shared" si="32"/>
        <v>0</v>
      </c>
      <c r="P1330" s="185">
        <v>0</v>
      </c>
      <c r="Q1330" s="185">
        <f t="shared" si="33"/>
        <v>0</v>
      </c>
      <c r="R1330" s="185"/>
      <c r="S1330" s="185" t="s">
        <v>2976</v>
      </c>
      <c r="T1330" s="186" t="s">
        <v>2977</v>
      </c>
      <c r="U1330" s="161">
        <v>0</v>
      </c>
      <c r="V1330" s="161">
        <f t="shared" si="34"/>
        <v>0</v>
      </c>
      <c r="W1330" s="161"/>
      <c r="X1330" s="152"/>
      <c r="Y1330" s="152"/>
      <c r="Z1330" s="152"/>
      <c r="AA1330" s="152"/>
      <c r="AB1330" s="152"/>
      <c r="AC1330" s="152"/>
      <c r="AD1330" s="152"/>
      <c r="AE1330" s="152"/>
      <c r="AF1330" s="152"/>
      <c r="AG1330" s="152" t="s">
        <v>3031</v>
      </c>
      <c r="AH1330" s="152"/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outlineLevel="1" x14ac:dyDescent="0.2">
      <c r="A1331" s="180">
        <v>389</v>
      </c>
      <c r="B1331" s="181" t="s">
        <v>2497</v>
      </c>
      <c r="C1331" s="191" t="s">
        <v>2498</v>
      </c>
      <c r="D1331" s="182" t="s">
        <v>3076</v>
      </c>
      <c r="E1331" s="183">
        <v>1</v>
      </c>
      <c r="F1331" s="184"/>
      <c r="G1331" s="185">
        <f t="shared" si="28"/>
        <v>0</v>
      </c>
      <c r="H1331" s="184"/>
      <c r="I1331" s="185">
        <f t="shared" si="29"/>
        <v>0</v>
      </c>
      <c r="J1331" s="184"/>
      <c r="K1331" s="185">
        <f t="shared" si="30"/>
        <v>0</v>
      </c>
      <c r="L1331" s="185">
        <v>15</v>
      </c>
      <c r="M1331" s="185">
        <f t="shared" si="31"/>
        <v>0</v>
      </c>
      <c r="N1331" s="185">
        <v>0</v>
      </c>
      <c r="O1331" s="185">
        <f t="shared" si="32"/>
        <v>0</v>
      </c>
      <c r="P1331" s="185">
        <v>0</v>
      </c>
      <c r="Q1331" s="185">
        <f t="shared" si="33"/>
        <v>0</v>
      </c>
      <c r="R1331" s="185"/>
      <c r="S1331" s="185" t="s">
        <v>2976</v>
      </c>
      <c r="T1331" s="186" t="s">
        <v>2977</v>
      </c>
      <c r="U1331" s="161">
        <v>0</v>
      </c>
      <c r="V1331" s="161">
        <f t="shared" si="34"/>
        <v>0</v>
      </c>
      <c r="W1331" s="161"/>
      <c r="X1331" s="152"/>
      <c r="Y1331" s="152"/>
      <c r="Z1331" s="152"/>
      <c r="AA1331" s="152"/>
      <c r="AB1331" s="152"/>
      <c r="AC1331" s="152"/>
      <c r="AD1331" s="152"/>
      <c r="AE1331" s="152"/>
      <c r="AF1331" s="152"/>
      <c r="AG1331" s="152" t="s">
        <v>3031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1" x14ac:dyDescent="0.2">
      <c r="A1332" s="180">
        <v>390</v>
      </c>
      <c r="B1332" s="181" t="s">
        <v>2499</v>
      </c>
      <c r="C1332" s="191" t="s">
        <v>2500</v>
      </c>
      <c r="D1332" s="182" t="s">
        <v>3076</v>
      </c>
      <c r="E1332" s="183">
        <v>1</v>
      </c>
      <c r="F1332" s="184"/>
      <c r="G1332" s="185">
        <f t="shared" si="28"/>
        <v>0</v>
      </c>
      <c r="H1332" s="184"/>
      <c r="I1332" s="185">
        <f t="shared" si="29"/>
        <v>0</v>
      </c>
      <c r="J1332" s="184"/>
      <c r="K1332" s="185">
        <f t="shared" si="30"/>
        <v>0</v>
      </c>
      <c r="L1332" s="185">
        <v>15</v>
      </c>
      <c r="M1332" s="185">
        <f t="shared" si="31"/>
        <v>0</v>
      </c>
      <c r="N1332" s="185">
        <v>0</v>
      </c>
      <c r="O1332" s="185">
        <f t="shared" si="32"/>
        <v>0</v>
      </c>
      <c r="P1332" s="185">
        <v>0</v>
      </c>
      <c r="Q1332" s="185">
        <f t="shared" si="33"/>
        <v>0</v>
      </c>
      <c r="R1332" s="185"/>
      <c r="S1332" s="185" t="s">
        <v>2976</v>
      </c>
      <c r="T1332" s="186" t="s">
        <v>2977</v>
      </c>
      <c r="U1332" s="161">
        <v>0</v>
      </c>
      <c r="V1332" s="161">
        <f t="shared" si="34"/>
        <v>0</v>
      </c>
      <c r="W1332" s="161"/>
      <c r="X1332" s="152"/>
      <c r="Y1332" s="152"/>
      <c r="Z1332" s="152"/>
      <c r="AA1332" s="152"/>
      <c r="AB1332" s="152"/>
      <c r="AC1332" s="152"/>
      <c r="AD1332" s="152"/>
      <c r="AE1332" s="152"/>
      <c r="AF1332" s="152"/>
      <c r="AG1332" s="152" t="s">
        <v>3031</v>
      </c>
      <c r="AH1332" s="152"/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 x14ac:dyDescent="0.2">
      <c r="A1333" s="180">
        <v>391</v>
      </c>
      <c r="B1333" s="181" t="s">
        <v>2501</v>
      </c>
      <c r="C1333" s="191" t="s">
        <v>2502</v>
      </c>
      <c r="D1333" s="182" t="s">
        <v>3069</v>
      </c>
      <c r="E1333" s="183">
        <v>48.32</v>
      </c>
      <c r="F1333" s="184"/>
      <c r="G1333" s="185">
        <f t="shared" si="28"/>
        <v>0</v>
      </c>
      <c r="H1333" s="184"/>
      <c r="I1333" s="185">
        <f t="shared" si="29"/>
        <v>0</v>
      </c>
      <c r="J1333" s="184"/>
      <c r="K1333" s="185">
        <f t="shared" si="30"/>
        <v>0</v>
      </c>
      <c r="L1333" s="185">
        <v>15</v>
      </c>
      <c r="M1333" s="185">
        <f t="shared" si="31"/>
        <v>0</v>
      </c>
      <c r="N1333" s="185">
        <v>0</v>
      </c>
      <c r="O1333" s="185">
        <f t="shared" si="32"/>
        <v>0</v>
      </c>
      <c r="P1333" s="185">
        <v>0</v>
      </c>
      <c r="Q1333" s="185">
        <f t="shared" si="33"/>
        <v>0</v>
      </c>
      <c r="R1333" s="185"/>
      <c r="S1333" s="185" t="s">
        <v>2976</v>
      </c>
      <c r="T1333" s="186" t="s">
        <v>2977</v>
      </c>
      <c r="U1333" s="161">
        <v>0</v>
      </c>
      <c r="V1333" s="161">
        <f t="shared" si="34"/>
        <v>0</v>
      </c>
      <c r="W1333" s="161"/>
      <c r="X1333" s="152"/>
      <c r="Y1333" s="152"/>
      <c r="Z1333" s="152"/>
      <c r="AA1333" s="152"/>
      <c r="AB1333" s="152"/>
      <c r="AC1333" s="152"/>
      <c r="AD1333" s="152"/>
      <c r="AE1333" s="152"/>
      <c r="AF1333" s="152"/>
      <c r="AG1333" s="152" t="s">
        <v>3031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 x14ac:dyDescent="0.2">
      <c r="A1334" s="167" t="s">
        <v>2971</v>
      </c>
      <c r="B1334" s="168" t="s">
        <v>2906</v>
      </c>
      <c r="C1334" s="188" t="s">
        <v>2907</v>
      </c>
      <c r="D1334" s="169"/>
      <c r="E1334" s="170"/>
      <c r="F1334" s="171"/>
      <c r="G1334" s="171">
        <f>SUMIF(AG1335:AG1345,"&lt;&gt;NOR",G1335:G1345)</f>
        <v>0</v>
      </c>
      <c r="H1334" s="171"/>
      <c r="I1334" s="171">
        <f>SUM(I1335:I1345)</f>
        <v>0</v>
      </c>
      <c r="J1334" s="171"/>
      <c r="K1334" s="171">
        <f>SUM(K1335:K1345)</f>
        <v>0</v>
      </c>
      <c r="L1334" s="171"/>
      <c r="M1334" s="171">
        <f>SUM(M1335:M1345)</f>
        <v>0</v>
      </c>
      <c r="N1334" s="171"/>
      <c r="O1334" s="171">
        <f>SUM(O1335:O1345)</f>
        <v>0</v>
      </c>
      <c r="P1334" s="171"/>
      <c r="Q1334" s="171">
        <f>SUM(Q1335:Q1345)</f>
        <v>0</v>
      </c>
      <c r="R1334" s="171"/>
      <c r="S1334" s="171"/>
      <c r="T1334" s="172"/>
      <c r="U1334" s="166"/>
      <c r="V1334" s="166">
        <f>SUM(V1335:V1345)</f>
        <v>0</v>
      </c>
      <c r="W1334" s="166"/>
      <c r="AG1334" t="s">
        <v>2972</v>
      </c>
    </row>
    <row r="1335" spans="1:60" outlineLevel="1" x14ac:dyDescent="0.2">
      <c r="A1335" s="180">
        <v>392</v>
      </c>
      <c r="B1335" s="181" t="s">
        <v>2503</v>
      </c>
      <c r="C1335" s="191" t="s">
        <v>2504</v>
      </c>
      <c r="D1335" s="182" t="s">
        <v>3076</v>
      </c>
      <c r="E1335" s="183">
        <v>1</v>
      </c>
      <c r="F1335" s="184"/>
      <c r="G1335" s="185">
        <f t="shared" ref="G1335:G1345" si="35">ROUND(E1335*F1335,2)</f>
        <v>0</v>
      </c>
      <c r="H1335" s="184"/>
      <c r="I1335" s="185">
        <f t="shared" ref="I1335:I1345" si="36">ROUND(E1335*H1335,2)</f>
        <v>0</v>
      </c>
      <c r="J1335" s="184"/>
      <c r="K1335" s="185">
        <f t="shared" ref="K1335:K1345" si="37">ROUND(E1335*J1335,2)</f>
        <v>0</v>
      </c>
      <c r="L1335" s="185">
        <v>15</v>
      </c>
      <c r="M1335" s="185">
        <f t="shared" ref="M1335:M1345" si="38">G1335*(1+L1335/100)</f>
        <v>0</v>
      </c>
      <c r="N1335" s="185">
        <v>0</v>
      </c>
      <c r="O1335" s="185">
        <f t="shared" ref="O1335:O1345" si="39">ROUND(E1335*N1335,2)</f>
        <v>0</v>
      </c>
      <c r="P1335" s="185">
        <v>0</v>
      </c>
      <c r="Q1335" s="185">
        <f t="shared" ref="Q1335:Q1345" si="40">ROUND(E1335*P1335,2)</f>
        <v>0</v>
      </c>
      <c r="R1335" s="185"/>
      <c r="S1335" s="185" t="s">
        <v>2976</v>
      </c>
      <c r="T1335" s="186" t="s">
        <v>2977</v>
      </c>
      <c r="U1335" s="161">
        <v>0</v>
      </c>
      <c r="V1335" s="161">
        <f t="shared" ref="V1335:V1345" si="41">ROUND(E1335*U1335,2)</f>
        <v>0</v>
      </c>
      <c r="W1335" s="161"/>
      <c r="X1335" s="152"/>
      <c r="Y1335" s="152"/>
      <c r="Z1335" s="152"/>
      <c r="AA1335" s="152"/>
      <c r="AB1335" s="152"/>
      <c r="AC1335" s="152"/>
      <c r="AD1335" s="152"/>
      <c r="AE1335" s="152"/>
      <c r="AF1335" s="152"/>
      <c r="AG1335" s="152" t="s">
        <v>3031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outlineLevel="1" x14ac:dyDescent="0.2">
      <c r="A1336" s="180">
        <v>393</v>
      </c>
      <c r="B1336" s="181" t="s">
        <v>2505</v>
      </c>
      <c r="C1336" s="191" t="s">
        <v>2506</v>
      </c>
      <c r="D1336" s="182" t="s">
        <v>3076</v>
      </c>
      <c r="E1336" s="183">
        <v>4</v>
      </c>
      <c r="F1336" s="184"/>
      <c r="G1336" s="185">
        <f t="shared" si="35"/>
        <v>0</v>
      </c>
      <c r="H1336" s="184"/>
      <c r="I1336" s="185">
        <f t="shared" si="36"/>
        <v>0</v>
      </c>
      <c r="J1336" s="184"/>
      <c r="K1336" s="185">
        <f t="shared" si="37"/>
        <v>0</v>
      </c>
      <c r="L1336" s="185">
        <v>15</v>
      </c>
      <c r="M1336" s="185">
        <f t="shared" si="38"/>
        <v>0</v>
      </c>
      <c r="N1336" s="185">
        <v>0</v>
      </c>
      <c r="O1336" s="185">
        <f t="shared" si="39"/>
        <v>0</v>
      </c>
      <c r="P1336" s="185">
        <v>0</v>
      </c>
      <c r="Q1336" s="185">
        <f t="shared" si="40"/>
        <v>0</v>
      </c>
      <c r="R1336" s="185"/>
      <c r="S1336" s="185" t="s">
        <v>2976</v>
      </c>
      <c r="T1336" s="186" t="s">
        <v>2977</v>
      </c>
      <c r="U1336" s="161">
        <v>0</v>
      </c>
      <c r="V1336" s="161">
        <f t="shared" si="41"/>
        <v>0</v>
      </c>
      <c r="W1336" s="161"/>
      <c r="X1336" s="152"/>
      <c r="Y1336" s="152"/>
      <c r="Z1336" s="152"/>
      <c r="AA1336" s="152"/>
      <c r="AB1336" s="152"/>
      <c r="AC1336" s="152"/>
      <c r="AD1336" s="152"/>
      <c r="AE1336" s="152"/>
      <c r="AF1336" s="152"/>
      <c r="AG1336" s="152" t="s">
        <v>3031</v>
      </c>
      <c r="AH1336" s="152"/>
      <c r="AI1336" s="152"/>
      <c r="AJ1336" s="152"/>
      <c r="AK1336" s="152"/>
      <c r="AL1336" s="152"/>
      <c r="AM1336" s="152"/>
      <c r="AN1336" s="152"/>
      <c r="AO1336" s="152"/>
      <c r="AP1336" s="152"/>
      <c r="AQ1336" s="152"/>
      <c r="AR1336" s="152"/>
      <c r="AS1336" s="152"/>
      <c r="AT1336" s="152"/>
      <c r="AU1336" s="152"/>
      <c r="AV1336" s="152"/>
      <c r="AW1336" s="152"/>
      <c r="AX1336" s="152"/>
      <c r="AY1336" s="152"/>
      <c r="AZ1336" s="152"/>
      <c r="BA1336" s="152"/>
      <c r="BB1336" s="152"/>
      <c r="BC1336" s="152"/>
      <c r="BD1336" s="152"/>
      <c r="BE1336" s="152"/>
      <c r="BF1336" s="152"/>
      <c r="BG1336" s="152"/>
      <c r="BH1336" s="152"/>
    </row>
    <row r="1337" spans="1:60" outlineLevel="1" x14ac:dyDescent="0.2">
      <c r="A1337" s="180">
        <v>394</v>
      </c>
      <c r="B1337" s="181" t="s">
        <v>2507</v>
      </c>
      <c r="C1337" s="191" t="s">
        <v>2508</v>
      </c>
      <c r="D1337" s="182" t="s">
        <v>3076</v>
      </c>
      <c r="E1337" s="183">
        <v>1</v>
      </c>
      <c r="F1337" s="184"/>
      <c r="G1337" s="185">
        <f t="shared" si="35"/>
        <v>0</v>
      </c>
      <c r="H1337" s="184"/>
      <c r="I1337" s="185">
        <f t="shared" si="36"/>
        <v>0</v>
      </c>
      <c r="J1337" s="184"/>
      <c r="K1337" s="185">
        <f t="shared" si="37"/>
        <v>0</v>
      </c>
      <c r="L1337" s="185">
        <v>15</v>
      </c>
      <c r="M1337" s="185">
        <f t="shared" si="38"/>
        <v>0</v>
      </c>
      <c r="N1337" s="185">
        <v>0</v>
      </c>
      <c r="O1337" s="185">
        <f t="shared" si="39"/>
        <v>0</v>
      </c>
      <c r="P1337" s="185">
        <v>0</v>
      </c>
      <c r="Q1337" s="185">
        <f t="shared" si="40"/>
        <v>0</v>
      </c>
      <c r="R1337" s="185"/>
      <c r="S1337" s="185" t="s">
        <v>2976</v>
      </c>
      <c r="T1337" s="186" t="s">
        <v>2977</v>
      </c>
      <c r="U1337" s="161">
        <v>0</v>
      </c>
      <c r="V1337" s="161">
        <f t="shared" si="41"/>
        <v>0</v>
      </c>
      <c r="W1337" s="161"/>
      <c r="X1337" s="152"/>
      <c r="Y1337" s="152"/>
      <c r="Z1337" s="152"/>
      <c r="AA1337" s="152"/>
      <c r="AB1337" s="152"/>
      <c r="AC1337" s="152"/>
      <c r="AD1337" s="152"/>
      <c r="AE1337" s="152"/>
      <c r="AF1337" s="152"/>
      <c r="AG1337" s="152" t="s">
        <v>3031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 x14ac:dyDescent="0.2">
      <c r="A1338" s="180">
        <v>395</v>
      </c>
      <c r="B1338" s="181" t="s">
        <v>2509</v>
      </c>
      <c r="C1338" s="191" t="s">
        <v>2510</v>
      </c>
      <c r="D1338" s="182" t="s">
        <v>3076</v>
      </c>
      <c r="E1338" s="183">
        <v>1</v>
      </c>
      <c r="F1338" s="184"/>
      <c r="G1338" s="185">
        <f t="shared" si="35"/>
        <v>0</v>
      </c>
      <c r="H1338" s="184"/>
      <c r="I1338" s="185">
        <f t="shared" si="36"/>
        <v>0</v>
      </c>
      <c r="J1338" s="184"/>
      <c r="K1338" s="185">
        <f t="shared" si="37"/>
        <v>0</v>
      </c>
      <c r="L1338" s="185">
        <v>15</v>
      </c>
      <c r="M1338" s="185">
        <f t="shared" si="38"/>
        <v>0</v>
      </c>
      <c r="N1338" s="185">
        <v>0</v>
      </c>
      <c r="O1338" s="185">
        <f t="shared" si="39"/>
        <v>0</v>
      </c>
      <c r="P1338" s="185">
        <v>0</v>
      </c>
      <c r="Q1338" s="185">
        <f t="shared" si="40"/>
        <v>0</v>
      </c>
      <c r="R1338" s="185"/>
      <c r="S1338" s="185" t="s">
        <v>2976</v>
      </c>
      <c r="T1338" s="186" t="s">
        <v>2977</v>
      </c>
      <c r="U1338" s="161">
        <v>0</v>
      </c>
      <c r="V1338" s="161">
        <f t="shared" si="41"/>
        <v>0</v>
      </c>
      <c r="W1338" s="161"/>
      <c r="X1338" s="152"/>
      <c r="Y1338" s="152"/>
      <c r="Z1338" s="152"/>
      <c r="AA1338" s="152"/>
      <c r="AB1338" s="152"/>
      <c r="AC1338" s="152"/>
      <c r="AD1338" s="152"/>
      <c r="AE1338" s="152"/>
      <c r="AF1338" s="152"/>
      <c r="AG1338" s="152" t="s">
        <v>3031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 x14ac:dyDescent="0.2">
      <c r="A1339" s="180">
        <v>396</v>
      </c>
      <c r="B1339" s="181" t="s">
        <v>2511</v>
      </c>
      <c r="C1339" s="191" t="s">
        <v>2512</v>
      </c>
      <c r="D1339" s="182" t="s">
        <v>3076</v>
      </c>
      <c r="E1339" s="183">
        <v>1</v>
      </c>
      <c r="F1339" s="184"/>
      <c r="G1339" s="185">
        <f t="shared" si="35"/>
        <v>0</v>
      </c>
      <c r="H1339" s="184"/>
      <c r="I1339" s="185">
        <f t="shared" si="36"/>
        <v>0</v>
      </c>
      <c r="J1339" s="184"/>
      <c r="K1339" s="185">
        <f t="shared" si="37"/>
        <v>0</v>
      </c>
      <c r="L1339" s="185">
        <v>15</v>
      </c>
      <c r="M1339" s="185">
        <f t="shared" si="38"/>
        <v>0</v>
      </c>
      <c r="N1339" s="185">
        <v>0</v>
      </c>
      <c r="O1339" s="185">
        <f t="shared" si="39"/>
        <v>0</v>
      </c>
      <c r="P1339" s="185">
        <v>0</v>
      </c>
      <c r="Q1339" s="185">
        <f t="shared" si="40"/>
        <v>0</v>
      </c>
      <c r="R1339" s="185"/>
      <c r="S1339" s="185" t="s">
        <v>2976</v>
      </c>
      <c r="T1339" s="186" t="s">
        <v>2977</v>
      </c>
      <c r="U1339" s="161">
        <v>0</v>
      </c>
      <c r="V1339" s="161">
        <f t="shared" si="41"/>
        <v>0</v>
      </c>
      <c r="W1339" s="161"/>
      <c r="X1339" s="152"/>
      <c r="Y1339" s="152"/>
      <c r="Z1339" s="152"/>
      <c r="AA1339" s="152"/>
      <c r="AB1339" s="152"/>
      <c r="AC1339" s="152"/>
      <c r="AD1339" s="152"/>
      <c r="AE1339" s="152"/>
      <c r="AF1339" s="152"/>
      <c r="AG1339" s="152" t="s">
        <v>3031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outlineLevel="1" x14ac:dyDescent="0.2">
      <c r="A1340" s="180">
        <v>397</v>
      </c>
      <c r="B1340" s="181" t="s">
        <v>2513</v>
      </c>
      <c r="C1340" s="191" t="s">
        <v>2514</v>
      </c>
      <c r="D1340" s="182" t="s">
        <v>3076</v>
      </c>
      <c r="E1340" s="183">
        <v>2</v>
      </c>
      <c r="F1340" s="184"/>
      <c r="G1340" s="185">
        <f t="shared" si="35"/>
        <v>0</v>
      </c>
      <c r="H1340" s="184"/>
      <c r="I1340" s="185">
        <f t="shared" si="36"/>
        <v>0</v>
      </c>
      <c r="J1340" s="184"/>
      <c r="K1340" s="185">
        <f t="shared" si="37"/>
        <v>0</v>
      </c>
      <c r="L1340" s="185">
        <v>15</v>
      </c>
      <c r="M1340" s="185">
        <f t="shared" si="38"/>
        <v>0</v>
      </c>
      <c r="N1340" s="185">
        <v>0</v>
      </c>
      <c r="O1340" s="185">
        <f t="shared" si="39"/>
        <v>0</v>
      </c>
      <c r="P1340" s="185">
        <v>0</v>
      </c>
      <c r="Q1340" s="185">
        <f t="shared" si="40"/>
        <v>0</v>
      </c>
      <c r="R1340" s="185"/>
      <c r="S1340" s="185" t="s">
        <v>2976</v>
      </c>
      <c r="T1340" s="186" t="s">
        <v>2977</v>
      </c>
      <c r="U1340" s="161">
        <v>0</v>
      </c>
      <c r="V1340" s="161">
        <f t="shared" si="41"/>
        <v>0</v>
      </c>
      <c r="W1340" s="161"/>
      <c r="X1340" s="152"/>
      <c r="Y1340" s="152"/>
      <c r="Z1340" s="152"/>
      <c r="AA1340" s="152"/>
      <c r="AB1340" s="152"/>
      <c r="AC1340" s="152"/>
      <c r="AD1340" s="152"/>
      <c r="AE1340" s="152"/>
      <c r="AF1340" s="152"/>
      <c r="AG1340" s="152" t="s">
        <v>3031</v>
      </c>
      <c r="AH1340" s="152"/>
      <c r="AI1340" s="152"/>
      <c r="AJ1340" s="152"/>
      <c r="AK1340" s="152"/>
      <c r="AL1340" s="152"/>
      <c r="AM1340" s="152"/>
      <c r="AN1340" s="152"/>
      <c r="AO1340" s="152"/>
      <c r="AP1340" s="152"/>
      <c r="AQ1340" s="152"/>
      <c r="AR1340" s="152"/>
      <c r="AS1340" s="152"/>
      <c r="AT1340" s="152"/>
      <c r="AU1340" s="152"/>
      <c r="AV1340" s="152"/>
      <c r="AW1340" s="152"/>
      <c r="AX1340" s="152"/>
      <c r="AY1340" s="152"/>
      <c r="AZ1340" s="152"/>
      <c r="BA1340" s="152"/>
      <c r="BB1340" s="152"/>
      <c r="BC1340" s="152"/>
      <c r="BD1340" s="152"/>
      <c r="BE1340" s="152"/>
      <c r="BF1340" s="152"/>
      <c r="BG1340" s="152"/>
      <c r="BH1340" s="152"/>
    </row>
    <row r="1341" spans="1:60" outlineLevel="1" x14ac:dyDescent="0.2">
      <c r="A1341" s="180">
        <v>398</v>
      </c>
      <c r="B1341" s="181" t="s">
        <v>2515</v>
      </c>
      <c r="C1341" s="191" t="s">
        <v>2516</v>
      </c>
      <c r="D1341" s="182" t="s">
        <v>3076</v>
      </c>
      <c r="E1341" s="183">
        <v>2</v>
      </c>
      <c r="F1341" s="184"/>
      <c r="G1341" s="185">
        <f t="shared" si="35"/>
        <v>0</v>
      </c>
      <c r="H1341" s="184"/>
      <c r="I1341" s="185">
        <f t="shared" si="36"/>
        <v>0</v>
      </c>
      <c r="J1341" s="184"/>
      <c r="K1341" s="185">
        <f t="shared" si="37"/>
        <v>0</v>
      </c>
      <c r="L1341" s="185">
        <v>15</v>
      </c>
      <c r="M1341" s="185">
        <f t="shared" si="38"/>
        <v>0</v>
      </c>
      <c r="N1341" s="185">
        <v>0</v>
      </c>
      <c r="O1341" s="185">
        <f t="shared" si="39"/>
        <v>0</v>
      </c>
      <c r="P1341" s="185">
        <v>0</v>
      </c>
      <c r="Q1341" s="185">
        <f t="shared" si="40"/>
        <v>0</v>
      </c>
      <c r="R1341" s="185"/>
      <c r="S1341" s="185" t="s">
        <v>2976</v>
      </c>
      <c r="T1341" s="186" t="s">
        <v>2977</v>
      </c>
      <c r="U1341" s="161">
        <v>0</v>
      </c>
      <c r="V1341" s="161">
        <f t="shared" si="41"/>
        <v>0</v>
      </c>
      <c r="W1341" s="161"/>
      <c r="X1341" s="152"/>
      <c r="Y1341" s="152"/>
      <c r="Z1341" s="152"/>
      <c r="AA1341" s="152"/>
      <c r="AB1341" s="152"/>
      <c r="AC1341" s="152"/>
      <c r="AD1341" s="152"/>
      <c r="AE1341" s="152"/>
      <c r="AF1341" s="152"/>
      <c r="AG1341" s="152" t="s">
        <v>3031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 x14ac:dyDescent="0.2">
      <c r="A1342" s="180">
        <v>399</v>
      </c>
      <c r="B1342" s="181" t="s">
        <v>2517</v>
      </c>
      <c r="C1342" s="191" t="s">
        <v>2518</v>
      </c>
      <c r="D1342" s="182" t="s">
        <v>3076</v>
      </c>
      <c r="E1342" s="183">
        <v>1</v>
      </c>
      <c r="F1342" s="184"/>
      <c r="G1342" s="185">
        <f t="shared" si="35"/>
        <v>0</v>
      </c>
      <c r="H1342" s="184"/>
      <c r="I1342" s="185">
        <f t="shared" si="36"/>
        <v>0</v>
      </c>
      <c r="J1342" s="184"/>
      <c r="K1342" s="185">
        <f t="shared" si="37"/>
        <v>0</v>
      </c>
      <c r="L1342" s="185">
        <v>15</v>
      </c>
      <c r="M1342" s="185">
        <f t="shared" si="38"/>
        <v>0</v>
      </c>
      <c r="N1342" s="185">
        <v>0</v>
      </c>
      <c r="O1342" s="185">
        <f t="shared" si="39"/>
        <v>0</v>
      </c>
      <c r="P1342" s="185">
        <v>0</v>
      </c>
      <c r="Q1342" s="185">
        <f t="shared" si="40"/>
        <v>0</v>
      </c>
      <c r="R1342" s="185"/>
      <c r="S1342" s="185" t="s">
        <v>2976</v>
      </c>
      <c r="T1342" s="186" t="s">
        <v>2977</v>
      </c>
      <c r="U1342" s="161">
        <v>0</v>
      </c>
      <c r="V1342" s="161">
        <f t="shared" si="41"/>
        <v>0</v>
      </c>
      <c r="W1342" s="161"/>
      <c r="X1342" s="152"/>
      <c r="Y1342" s="152"/>
      <c r="Z1342" s="152"/>
      <c r="AA1342" s="152"/>
      <c r="AB1342" s="152"/>
      <c r="AC1342" s="152"/>
      <c r="AD1342" s="152"/>
      <c r="AE1342" s="152"/>
      <c r="AF1342" s="152"/>
      <c r="AG1342" s="152" t="s">
        <v>3031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outlineLevel="1" x14ac:dyDescent="0.2">
      <c r="A1343" s="180">
        <v>400</v>
      </c>
      <c r="B1343" s="181" t="s">
        <v>2519</v>
      </c>
      <c r="C1343" s="191" t="s">
        <v>2520</v>
      </c>
      <c r="D1343" s="182" t="s">
        <v>3076</v>
      </c>
      <c r="E1343" s="183">
        <v>2</v>
      </c>
      <c r="F1343" s="184"/>
      <c r="G1343" s="185">
        <f t="shared" si="35"/>
        <v>0</v>
      </c>
      <c r="H1343" s="184"/>
      <c r="I1343" s="185">
        <f t="shared" si="36"/>
        <v>0</v>
      </c>
      <c r="J1343" s="184"/>
      <c r="K1343" s="185">
        <f t="shared" si="37"/>
        <v>0</v>
      </c>
      <c r="L1343" s="185">
        <v>15</v>
      </c>
      <c r="M1343" s="185">
        <f t="shared" si="38"/>
        <v>0</v>
      </c>
      <c r="N1343" s="185">
        <v>0</v>
      </c>
      <c r="O1343" s="185">
        <f t="shared" si="39"/>
        <v>0</v>
      </c>
      <c r="P1343" s="185">
        <v>0</v>
      </c>
      <c r="Q1343" s="185">
        <f t="shared" si="40"/>
        <v>0</v>
      </c>
      <c r="R1343" s="185"/>
      <c r="S1343" s="185" t="s">
        <v>2976</v>
      </c>
      <c r="T1343" s="186" t="s">
        <v>2977</v>
      </c>
      <c r="U1343" s="161">
        <v>0</v>
      </c>
      <c r="V1343" s="161">
        <f t="shared" si="41"/>
        <v>0</v>
      </c>
      <c r="W1343" s="161"/>
      <c r="X1343" s="152"/>
      <c r="Y1343" s="152"/>
      <c r="Z1343" s="152"/>
      <c r="AA1343" s="152"/>
      <c r="AB1343" s="152"/>
      <c r="AC1343" s="152"/>
      <c r="AD1343" s="152"/>
      <c r="AE1343" s="152"/>
      <c r="AF1343" s="152"/>
      <c r="AG1343" s="152" t="s">
        <v>3031</v>
      </c>
      <c r="AH1343" s="152"/>
      <c r="AI1343" s="152"/>
      <c r="AJ1343" s="152"/>
      <c r="AK1343" s="152"/>
      <c r="AL1343" s="152"/>
      <c r="AM1343" s="152"/>
      <c r="AN1343" s="152"/>
      <c r="AO1343" s="152"/>
      <c r="AP1343" s="152"/>
      <c r="AQ1343" s="152"/>
      <c r="AR1343" s="152"/>
      <c r="AS1343" s="152"/>
      <c r="AT1343" s="152"/>
      <c r="AU1343" s="152"/>
      <c r="AV1343" s="152"/>
      <c r="AW1343" s="152"/>
      <c r="AX1343" s="152"/>
      <c r="AY1343" s="152"/>
      <c r="AZ1343" s="152"/>
      <c r="BA1343" s="152"/>
      <c r="BB1343" s="152"/>
      <c r="BC1343" s="152"/>
      <c r="BD1343" s="152"/>
      <c r="BE1343" s="152"/>
      <c r="BF1343" s="152"/>
      <c r="BG1343" s="152"/>
      <c r="BH1343" s="152"/>
    </row>
    <row r="1344" spans="1:60" outlineLevel="1" x14ac:dyDescent="0.2">
      <c r="A1344" s="180">
        <v>401</v>
      </c>
      <c r="B1344" s="181" t="s">
        <v>2521</v>
      </c>
      <c r="C1344" s="191" t="s">
        <v>2522</v>
      </c>
      <c r="D1344" s="182" t="s">
        <v>3076</v>
      </c>
      <c r="E1344" s="183">
        <v>2</v>
      </c>
      <c r="F1344" s="184"/>
      <c r="G1344" s="185">
        <f t="shared" si="35"/>
        <v>0</v>
      </c>
      <c r="H1344" s="184"/>
      <c r="I1344" s="185">
        <f t="shared" si="36"/>
        <v>0</v>
      </c>
      <c r="J1344" s="184"/>
      <c r="K1344" s="185">
        <f t="shared" si="37"/>
        <v>0</v>
      </c>
      <c r="L1344" s="185">
        <v>15</v>
      </c>
      <c r="M1344" s="185">
        <f t="shared" si="38"/>
        <v>0</v>
      </c>
      <c r="N1344" s="185">
        <v>0</v>
      </c>
      <c r="O1344" s="185">
        <f t="shared" si="39"/>
        <v>0</v>
      </c>
      <c r="P1344" s="185">
        <v>0</v>
      </c>
      <c r="Q1344" s="185">
        <f t="shared" si="40"/>
        <v>0</v>
      </c>
      <c r="R1344" s="185"/>
      <c r="S1344" s="185" t="s">
        <v>2976</v>
      </c>
      <c r="T1344" s="186" t="s">
        <v>2977</v>
      </c>
      <c r="U1344" s="161">
        <v>0</v>
      </c>
      <c r="V1344" s="161">
        <f t="shared" si="41"/>
        <v>0</v>
      </c>
      <c r="W1344" s="161"/>
      <c r="X1344" s="152"/>
      <c r="Y1344" s="152"/>
      <c r="Z1344" s="152"/>
      <c r="AA1344" s="152"/>
      <c r="AB1344" s="152"/>
      <c r="AC1344" s="152"/>
      <c r="AD1344" s="152"/>
      <c r="AE1344" s="152"/>
      <c r="AF1344" s="152"/>
      <c r="AG1344" s="152" t="s">
        <v>3031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 x14ac:dyDescent="0.2">
      <c r="A1345" s="180">
        <v>402</v>
      </c>
      <c r="B1345" s="181" t="s">
        <v>2523</v>
      </c>
      <c r="C1345" s="191" t="s">
        <v>2524</v>
      </c>
      <c r="D1345" s="182" t="s">
        <v>3076</v>
      </c>
      <c r="E1345" s="183">
        <v>1</v>
      </c>
      <c r="F1345" s="184"/>
      <c r="G1345" s="185">
        <f t="shared" si="35"/>
        <v>0</v>
      </c>
      <c r="H1345" s="184"/>
      <c r="I1345" s="185">
        <f t="shared" si="36"/>
        <v>0</v>
      </c>
      <c r="J1345" s="184"/>
      <c r="K1345" s="185">
        <f t="shared" si="37"/>
        <v>0</v>
      </c>
      <c r="L1345" s="185">
        <v>15</v>
      </c>
      <c r="M1345" s="185">
        <f t="shared" si="38"/>
        <v>0</v>
      </c>
      <c r="N1345" s="185">
        <v>0</v>
      </c>
      <c r="O1345" s="185">
        <f t="shared" si="39"/>
        <v>0</v>
      </c>
      <c r="P1345" s="185">
        <v>0</v>
      </c>
      <c r="Q1345" s="185">
        <f t="shared" si="40"/>
        <v>0</v>
      </c>
      <c r="R1345" s="185"/>
      <c r="S1345" s="185" t="s">
        <v>2976</v>
      </c>
      <c r="T1345" s="186" t="s">
        <v>2977</v>
      </c>
      <c r="U1345" s="161">
        <v>0</v>
      </c>
      <c r="V1345" s="161">
        <f t="shared" si="41"/>
        <v>0</v>
      </c>
      <c r="W1345" s="161"/>
      <c r="X1345" s="152"/>
      <c r="Y1345" s="152"/>
      <c r="Z1345" s="152"/>
      <c r="AA1345" s="152"/>
      <c r="AB1345" s="152"/>
      <c r="AC1345" s="152"/>
      <c r="AD1345" s="152"/>
      <c r="AE1345" s="152"/>
      <c r="AF1345" s="152"/>
      <c r="AG1345" s="152" t="s">
        <v>3031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 x14ac:dyDescent="0.2">
      <c r="A1346" s="167" t="s">
        <v>2971</v>
      </c>
      <c r="B1346" s="168" t="s">
        <v>2908</v>
      </c>
      <c r="C1346" s="188" t="s">
        <v>2909</v>
      </c>
      <c r="D1346" s="169"/>
      <c r="E1346" s="170"/>
      <c r="F1346" s="171"/>
      <c r="G1346" s="171">
        <f>SUMIF(AG1347:AG1366,"&lt;&gt;NOR",G1347:G1366)</f>
        <v>0</v>
      </c>
      <c r="H1346" s="171"/>
      <c r="I1346" s="171">
        <f>SUM(I1347:I1366)</f>
        <v>0</v>
      </c>
      <c r="J1346" s="171"/>
      <c r="K1346" s="171">
        <f>SUM(K1347:K1366)</f>
        <v>0</v>
      </c>
      <c r="L1346" s="171"/>
      <c r="M1346" s="171">
        <f>SUM(M1347:M1366)</f>
        <v>0</v>
      </c>
      <c r="N1346" s="171"/>
      <c r="O1346" s="171">
        <f>SUM(O1347:O1366)</f>
        <v>0</v>
      </c>
      <c r="P1346" s="171"/>
      <c r="Q1346" s="171">
        <f>SUM(Q1347:Q1366)</f>
        <v>0</v>
      </c>
      <c r="R1346" s="171"/>
      <c r="S1346" s="171"/>
      <c r="T1346" s="172"/>
      <c r="U1346" s="166"/>
      <c r="V1346" s="166">
        <f>SUM(V1347:V1366)</f>
        <v>0</v>
      </c>
      <c r="W1346" s="166"/>
      <c r="AG1346" t="s">
        <v>2972</v>
      </c>
    </row>
    <row r="1347" spans="1:60" outlineLevel="1" x14ac:dyDescent="0.2">
      <c r="A1347" s="180">
        <v>403</v>
      </c>
      <c r="B1347" s="181" t="s">
        <v>2525</v>
      </c>
      <c r="C1347" s="191" t="s">
        <v>2526</v>
      </c>
      <c r="D1347" s="182" t="s">
        <v>3076</v>
      </c>
      <c r="E1347" s="183">
        <v>9</v>
      </c>
      <c r="F1347" s="184"/>
      <c r="G1347" s="185">
        <f t="shared" ref="G1347:G1366" si="42">ROUND(E1347*F1347,2)</f>
        <v>0</v>
      </c>
      <c r="H1347" s="184"/>
      <c r="I1347" s="185">
        <f t="shared" ref="I1347:I1366" si="43">ROUND(E1347*H1347,2)</f>
        <v>0</v>
      </c>
      <c r="J1347" s="184"/>
      <c r="K1347" s="185">
        <f t="shared" ref="K1347:K1366" si="44">ROUND(E1347*J1347,2)</f>
        <v>0</v>
      </c>
      <c r="L1347" s="185">
        <v>15</v>
      </c>
      <c r="M1347" s="185">
        <f t="shared" ref="M1347:M1366" si="45">G1347*(1+L1347/100)</f>
        <v>0</v>
      </c>
      <c r="N1347" s="185">
        <v>0</v>
      </c>
      <c r="O1347" s="185">
        <f t="shared" ref="O1347:O1366" si="46">ROUND(E1347*N1347,2)</f>
        <v>0</v>
      </c>
      <c r="P1347" s="185">
        <v>0</v>
      </c>
      <c r="Q1347" s="185">
        <f t="shared" ref="Q1347:Q1366" si="47">ROUND(E1347*P1347,2)</f>
        <v>0</v>
      </c>
      <c r="R1347" s="185"/>
      <c r="S1347" s="185" t="s">
        <v>2976</v>
      </c>
      <c r="T1347" s="186" t="s">
        <v>2977</v>
      </c>
      <c r="U1347" s="161">
        <v>0</v>
      </c>
      <c r="V1347" s="161">
        <f t="shared" ref="V1347:V1366" si="48">ROUND(E1347*U1347,2)</f>
        <v>0</v>
      </c>
      <c r="W1347" s="161"/>
      <c r="X1347" s="152"/>
      <c r="Y1347" s="152"/>
      <c r="Z1347" s="152"/>
      <c r="AA1347" s="152"/>
      <c r="AB1347" s="152"/>
      <c r="AC1347" s="152"/>
      <c r="AD1347" s="152"/>
      <c r="AE1347" s="152"/>
      <c r="AF1347" s="152"/>
      <c r="AG1347" s="152" t="s">
        <v>3031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outlineLevel="1" x14ac:dyDescent="0.2">
      <c r="A1348" s="180">
        <v>404</v>
      </c>
      <c r="B1348" s="181" t="s">
        <v>2527</v>
      </c>
      <c r="C1348" s="191" t="s">
        <v>2528</v>
      </c>
      <c r="D1348" s="182" t="s">
        <v>3076</v>
      </c>
      <c r="E1348" s="183">
        <v>9</v>
      </c>
      <c r="F1348" s="184"/>
      <c r="G1348" s="185">
        <f t="shared" si="42"/>
        <v>0</v>
      </c>
      <c r="H1348" s="184"/>
      <c r="I1348" s="185">
        <f t="shared" si="43"/>
        <v>0</v>
      </c>
      <c r="J1348" s="184"/>
      <c r="K1348" s="185">
        <f t="shared" si="44"/>
        <v>0</v>
      </c>
      <c r="L1348" s="185">
        <v>15</v>
      </c>
      <c r="M1348" s="185">
        <f t="shared" si="45"/>
        <v>0</v>
      </c>
      <c r="N1348" s="185">
        <v>0</v>
      </c>
      <c r="O1348" s="185">
        <f t="shared" si="46"/>
        <v>0</v>
      </c>
      <c r="P1348" s="185">
        <v>0</v>
      </c>
      <c r="Q1348" s="185">
        <f t="shared" si="47"/>
        <v>0</v>
      </c>
      <c r="R1348" s="185"/>
      <c r="S1348" s="185" t="s">
        <v>2976</v>
      </c>
      <c r="T1348" s="186" t="s">
        <v>2977</v>
      </c>
      <c r="U1348" s="161">
        <v>0</v>
      </c>
      <c r="V1348" s="161">
        <f t="shared" si="48"/>
        <v>0</v>
      </c>
      <c r="W1348" s="161"/>
      <c r="X1348" s="152"/>
      <c r="Y1348" s="152"/>
      <c r="Z1348" s="152"/>
      <c r="AA1348" s="152"/>
      <c r="AB1348" s="152"/>
      <c r="AC1348" s="152"/>
      <c r="AD1348" s="152"/>
      <c r="AE1348" s="152"/>
      <c r="AF1348" s="152"/>
      <c r="AG1348" s="152" t="s">
        <v>3031</v>
      </c>
      <c r="AH1348" s="152"/>
      <c r="AI1348" s="152"/>
      <c r="AJ1348" s="152"/>
      <c r="AK1348" s="152"/>
      <c r="AL1348" s="152"/>
      <c r="AM1348" s="152"/>
      <c r="AN1348" s="152"/>
      <c r="AO1348" s="152"/>
      <c r="AP1348" s="152"/>
      <c r="AQ1348" s="152"/>
      <c r="AR1348" s="152"/>
      <c r="AS1348" s="152"/>
      <c r="AT1348" s="152"/>
      <c r="AU1348" s="152"/>
      <c r="AV1348" s="152"/>
      <c r="AW1348" s="152"/>
      <c r="AX1348" s="152"/>
      <c r="AY1348" s="152"/>
      <c r="AZ1348" s="152"/>
      <c r="BA1348" s="152"/>
      <c r="BB1348" s="152"/>
      <c r="BC1348" s="152"/>
      <c r="BD1348" s="152"/>
      <c r="BE1348" s="152"/>
      <c r="BF1348" s="152"/>
      <c r="BG1348" s="152"/>
      <c r="BH1348" s="152"/>
    </row>
    <row r="1349" spans="1:60" outlineLevel="1" x14ac:dyDescent="0.2">
      <c r="A1349" s="180">
        <v>405</v>
      </c>
      <c r="B1349" s="181" t="s">
        <v>2529</v>
      </c>
      <c r="C1349" s="191" t="s">
        <v>2530</v>
      </c>
      <c r="D1349" s="182" t="s">
        <v>3076</v>
      </c>
      <c r="E1349" s="183">
        <v>9</v>
      </c>
      <c r="F1349" s="184"/>
      <c r="G1349" s="185">
        <f t="shared" si="42"/>
        <v>0</v>
      </c>
      <c r="H1349" s="184"/>
      <c r="I1349" s="185">
        <f t="shared" si="43"/>
        <v>0</v>
      </c>
      <c r="J1349" s="184"/>
      <c r="K1349" s="185">
        <f t="shared" si="44"/>
        <v>0</v>
      </c>
      <c r="L1349" s="185">
        <v>15</v>
      </c>
      <c r="M1349" s="185">
        <f t="shared" si="45"/>
        <v>0</v>
      </c>
      <c r="N1349" s="185">
        <v>0</v>
      </c>
      <c r="O1349" s="185">
        <f t="shared" si="46"/>
        <v>0</v>
      </c>
      <c r="P1349" s="185">
        <v>0</v>
      </c>
      <c r="Q1349" s="185">
        <f t="shared" si="47"/>
        <v>0</v>
      </c>
      <c r="R1349" s="185"/>
      <c r="S1349" s="185" t="s">
        <v>2976</v>
      </c>
      <c r="T1349" s="186" t="s">
        <v>2977</v>
      </c>
      <c r="U1349" s="161">
        <v>0</v>
      </c>
      <c r="V1349" s="161">
        <f t="shared" si="48"/>
        <v>0</v>
      </c>
      <c r="W1349" s="161"/>
      <c r="X1349" s="152"/>
      <c r="Y1349" s="152"/>
      <c r="Z1349" s="152"/>
      <c r="AA1349" s="152"/>
      <c r="AB1349" s="152"/>
      <c r="AC1349" s="152"/>
      <c r="AD1349" s="152"/>
      <c r="AE1349" s="152"/>
      <c r="AF1349" s="152"/>
      <c r="AG1349" s="152" t="s">
        <v>3031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 x14ac:dyDescent="0.2">
      <c r="A1350" s="180">
        <v>406</v>
      </c>
      <c r="B1350" s="181" t="s">
        <v>2531</v>
      </c>
      <c r="C1350" s="191" t="s">
        <v>2532</v>
      </c>
      <c r="D1350" s="182" t="s">
        <v>3076</v>
      </c>
      <c r="E1350" s="183">
        <v>5</v>
      </c>
      <c r="F1350" s="184"/>
      <c r="G1350" s="185">
        <f t="shared" si="42"/>
        <v>0</v>
      </c>
      <c r="H1350" s="184"/>
      <c r="I1350" s="185">
        <f t="shared" si="43"/>
        <v>0</v>
      </c>
      <c r="J1350" s="184"/>
      <c r="K1350" s="185">
        <f t="shared" si="44"/>
        <v>0</v>
      </c>
      <c r="L1350" s="185">
        <v>15</v>
      </c>
      <c r="M1350" s="185">
        <f t="shared" si="45"/>
        <v>0</v>
      </c>
      <c r="N1350" s="185">
        <v>0</v>
      </c>
      <c r="O1350" s="185">
        <f t="shared" si="46"/>
        <v>0</v>
      </c>
      <c r="P1350" s="185">
        <v>0</v>
      </c>
      <c r="Q1350" s="185">
        <f t="shared" si="47"/>
        <v>0</v>
      </c>
      <c r="R1350" s="185"/>
      <c r="S1350" s="185" t="s">
        <v>2976</v>
      </c>
      <c r="T1350" s="186" t="s">
        <v>2977</v>
      </c>
      <c r="U1350" s="161">
        <v>0</v>
      </c>
      <c r="V1350" s="161">
        <f t="shared" si="48"/>
        <v>0</v>
      </c>
      <c r="W1350" s="161"/>
      <c r="X1350" s="152"/>
      <c r="Y1350" s="152"/>
      <c r="Z1350" s="152"/>
      <c r="AA1350" s="152"/>
      <c r="AB1350" s="152"/>
      <c r="AC1350" s="152"/>
      <c r="AD1350" s="152"/>
      <c r="AE1350" s="152"/>
      <c r="AF1350" s="152"/>
      <c r="AG1350" s="152" t="s">
        <v>3031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outlineLevel="1" x14ac:dyDescent="0.2">
      <c r="A1351" s="180">
        <v>407</v>
      </c>
      <c r="B1351" s="181" t="s">
        <v>2533</v>
      </c>
      <c r="C1351" s="191" t="s">
        <v>2534</v>
      </c>
      <c r="D1351" s="182" t="s">
        <v>3076</v>
      </c>
      <c r="E1351" s="183">
        <v>12</v>
      </c>
      <c r="F1351" s="184"/>
      <c r="G1351" s="185">
        <f t="shared" si="42"/>
        <v>0</v>
      </c>
      <c r="H1351" s="184"/>
      <c r="I1351" s="185">
        <f t="shared" si="43"/>
        <v>0</v>
      </c>
      <c r="J1351" s="184"/>
      <c r="K1351" s="185">
        <f t="shared" si="44"/>
        <v>0</v>
      </c>
      <c r="L1351" s="185">
        <v>15</v>
      </c>
      <c r="M1351" s="185">
        <f t="shared" si="45"/>
        <v>0</v>
      </c>
      <c r="N1351" s="185">
        <v>0</v>
      </c>
      <c r="O1351" s="185">
        <f t="shared" si="46"/>
        <v>0</v>
      </c>
      <c r="P1351" s="185">
        <v>0</v>
      </c>
      <c r="Q1351" s="185">
        <f t="shared" si="47"/>
        <v>0</v>
      </c>
      <c r="R1351" s="185"/>
      <c r="S1351" s="185" t="s">
        <v>2976</v>
      </c>
      <c r="T1351" s="186" t="s">
        <v>2977</v>
      </c>
      <c r="U1351" s="161">
        <v>0</v>
      </c>
      <c r="V1351" s="161">
        <f t="shared" si="48"/>
        <v>0</v>
      </c>
      <c r="W1351" s="161"/>
      <c r="X1351" s="152"/>
      <c r="Y1351" s="152"/>
      <c r="Z1351" s="152"/>
      <c r="AA1351" s="152"/>
      <c r="AB1351" s="152"/>
      <c r="AC1351" s="152"/>
      <c r="AD1351" s="152"/>
      <c r="AE1351" s="152"/>
      <c r="AF1351" s="152"/>
      <c r="AG1351" s="152" t="s">
        <v>3031</v>
      </c>
      <c r="AH1351" s="152"/>
      <c r="AI1351" s="152"/>
      <c r="AJ1351" s="152"/>
      <c r="AK1351" s="152"/>
      <c r="AL1351" s="152"/>
      <c r="AM1351" s="152"/>
      <c r="AN1351" s="152"/>
      <c r="AO1351" s="152"/>
      <c r="AP1351" s="152"/>
      <c r="AQ1351" s="152"/>
      <c r="AR1351" s="152"/>
      <c r="AS1351" s="152"/>
      <c r="AT1351" s="152"/>
      <c r="AU1351" s="152"/>
      <c r="AV1351" s="152"/>
      <c r="AW1351" s="152"/>
      <c r="AX1351" s="152"/>
      <c r="AY1351" s="152"/>
      <c r="AZ1351" s="152"/>
      <c r="BA1351" s="152"/>
      <c r="BB1351" s="152"/>
      <c r="BC1351" s="152"/>
      <c r="BD1351" s="152"/>
      <c r="BE1351" s="152"/>
      <c r="BF1351" s="152"/>
      <c r="BG1351" s="152"/>
      <c r="BH1351" s="152"/>
    </row>
    <row r="1352" spans="1:60" outlineLevel="1" x14ac:dyDescent="0.2">
      <c r="A1352" s="180">
        <v>408</v>
      </c>
      <c r="B1352" s="181" t="s">
        <v>2535</v>
      </c>
      <c r="C1352" s="191" t="s">
        <v>2536</v>
      </c>
      <c r="D1352" s="182" t="s">
        <v>3076</v>
      </c>
      <c r="E1352" s="183">
        <v>3</v>
      </c>
      <c r="F1352" s="184"/>
      <c r="G1352" s="185">
        <f t="shared" si="42"/>
        <v>0</v>
      </c>
      <c r="H1352" s="184"/>
      <c r="I1352" s="185">
        <f t="shared" si="43"/>
        <v>0</v>
      </c>
      <c r="J1352" s="184"/>
      <c r="K1352" s="185">
        <f t="shared" si="44"/>
        <v>0</v>
      </c>
      <c r="L1352" s="185">
        <v>15</v>
      </c>
      <c r="M1352" s="185">
        <f t="shared" si="45"/>
        <v>0</v>
      </c>
      <c r="N1352" s="185">
        <v>0</v>
      </c>
      <c r="O1352" s="185">
        <f t="shared" si="46"/>
        <v>0</v>
      </c>
      <c r="P1352" s="185">
        <v>0</v>
      </c>
      <c r="Q1352" s="185">
        <f t="shared" si="47"/>
        <v>0</v>
      </c>
      <c r="R1352" s="185"/>
      <c r="S1352" s="185" t="s">
        <v>2976</v>
      </c>
      <c r="T1352" s="186" t="s">
        <v>2977</v>
      </c>
      <c r="U1352" s="161">
        <v>0</v>
      </c>
      <c r="V1352" s="161">
        <f t="shared" si="48"/>
        <v>0</v>
      </c>
      <c r="W1352" s="161"/>
      <c r="X1352" s="152"/>
      <c r="Y1352" s="152"/>
      <c r="Z1352" s="152"/>
      <c r="AA1352" s="152"/>
      <c r="AB1352" s="152"/>
      <c r="AC1352" s="152"/>
      <c r="AD1352" s="152"/>
      <c r="AE1352" s="152"/>
      <c r="AF1352" s="152"/>
      <c r="AG1352" s="152" t="s">
        <v>3031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 x14ac:dyDescent="0.2">
      <c r="A1353" s="180">
        <v>409</v>
      </c>
      <c r="B1353" s="181" t="s">
        <v>2537</v>
      </c>
      <c r="C1353" s="191" t="s">
        <v>2538</v>
      </c>
      <c r="D1353" s="182" t="s">
        <v>3076</v>
      </c>
      <c r="E1353" s="183">
        <v>9</v>
      </c>
      <c r="F1353" s="184"/>
      <c r="G1353" s="185">
        <f t="shared" si="42"/>
        <v>0</v>
      </c>
      <c r="H1353" s="184"/>
      <c r="I1353" s="185">
        <f t="shared" si="43"/>
        <v>0</v>
      </c>
      <c r="J1353" s="184"/>
      <c r="K1353" s="185">
        <f t="shared" si="44"/>
        <v>0</v>
      </c>
      <c r="L1353" s="185">
        <v>15</v>
      </c>
      <c r="M1353" s="185">
        <f t="shared" si="45"/>
        <v>0</v>
      </c>
      <c r="N1353" s="185">
        <v>0</v>
      </c>
      <c r="O1353" s="185">
        <f t="shared" si="46"/>
        <v>0</v>
      </c>
      <c r="P1353" s="185">
        <v>0</v>
      </c>
      <c r="Q1353" s="185">
        <f t="shared" si="47"/>
        <v>0</v>
      </c>
      <c r="R1353" s="185"/>
      <c r="S1353" s="185" t="s">
        <v>2976</v>
      </c>
      <c r="T1353" s="186" t="s">
        <v>2977</v>
      </c>
      <c r="U1353" s="161">
        <v>0</v>
      </c>
      <c r="V1353" s="161">
        <f t="shared" si="48"/>
        <v>0</v>
      </c>
      <c r="W1353" s="161"/>
      <c r="X1353" s="152"/>
      <c r="Y1353" s="152"/>
      <c r="Z1353" s="152"/>
      <c r="AA1353" s="152"/>
      <c r="AB1353" s="152"/>
      <c r="AC1353" s="152"/>
      <c r="AD1353" s="152"/>
      <c r="AE1353" s="152"/>
      <c r="AF1353" s="152"/>
      <c r="AG1353" s="152" t="s">
        <v>3031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outlineLevel="1" x14ac:dyDescent="0.2">
      <c r="A1354" s="180">
        <v>410</v>
      </c>
      <c r="B1354" s="181" t="s">
        <v>2539</v>
      </c>
      <c r="C1354" s="191" t="s">
        <v>2540</v>
      </c>
      <c r="D1354" s="182" t="s">
        <v>3076</v>
      </c>
      <c r="E1354" s="183">
        <v>9</v>
      </c>
      <c r="F1354" s="184"/>
      <c r="G1354" s="185">
        <f t="shared" si="42"/>
        <v>0</v>
      </c>
      <c r="H1354" s="184"/>
      <c r="I1354" s="185">
        <f t="shared" si="43"/>
        <v>0</v>
      </c>
      <c r="J1354" s="184"/>
      <c r="K1354" s="185">
        <f t="shared" si="44"/>
        <v>0</v>
      </c>
      <c r="L1354" s="185">
        <v>15</v>
      </c>
      <c r="M1354" s="185">
        <f t="shared" si="45"/>
        <v>0</v>
      </c>
      <c r="N1354" s="185">
        <v>0</v>
      </c>
      <c r="O1354" s="185">
        <f t="shared" si="46"/>
        <v>0</v>
      </c>
      <c r="P1354" s="185">
        <v>0</v>
      </c>
      <c r="Q1354" s="185">
        <f t="shared" si="47"/>
        <v>0</v>
      </c>
      <c r="R1354" s="185"/>
      <c r="S1354" s="185" t="s">
        <v>2976</v>
      </c>
      <c r="T1354" s="186" t="s">
        <v>2977</v>
      </c>
      <c r="U1354" s="161">
        <v>0</v>
      </c>
      <c r="V1354" s="161">
        <f t="shared" si="48"/>
        <v>0</v>
      </c>
      <c r="W1354" s="161"/>
      <c r="X1354" s="152"/>
      <c r="Y1354" s="152"/>
      <c r="Z1354" s="152"/>
      <c r="AA1354" s="152"/>
      <c r="AB1354" s="152"/>
      <c r="AC1354" s="152"/>
      <c r="AD1354" s="152"/>
      <c r="AE1354" s="152"/>
      <c r="AF1354" s="152"/>
      <c r="AG1354" s="152" t="s">
        <v>3031</v>
      </c>
      <c r="AH1354" s="152"/>
      <c r="AI1354" s="152"/>
      <c r="AJ1354" s="152"/>
      <c r="AK1354" s="152"/>
      <c r="AL1354" s="152"/>
      <c r="AM1354" s="152"/>
      <c r="AN1354" s="152"/>
      <c r="AO1354" s="152"/>
      <c r="AP1354" s="152"/>
      <c r="AQ1354" s="152"/>
      <c r="AR1354" s="152"/>
      <c r="AS1354" s="152"/>
      <c r="AT1354" s="152"/>
      <c r="AU1354" s="152"/>
      <c r="AV1354" s="152"/>
      <c r="AW1354" s="152"/>
      <c r="AX1354" s="152"/>
      <c r="AY1354" s="152"/>
      <c r="AZ1354" s="152"/>
      <c r="BA1354" s="152"/>
      <c r="BB1354" s="152"/>
      <c r="BC1354" s="152"/>
      <c r="BD1354" s="152"/>
      <c r="BE1354" s="152"/>
      <c r="BF1354" s="152"/>
      <c r="BG1354" s="152"/>
      <c r="BH1354" s="152"/>
    </row>
    <row r="1355" spans="1:60" outlineLevel="1" x14ac:dyDescent="0.2">
      <c r="A1355" s="180">
        <v>411</v>
      </c>
      <c r="B1355" s="181" t="s">
        <v>2541</v>
      </c>
      <c r="C1355" s="191" t="s">
        <v>2542</v>
      </c>
      <c r="D1355" s="182" t="s">
        <v>3076</v>
      </c>
      <c r="E1355" s="183">
        <v>9</v>
      </c>
      <c r="F1355" s="184"/>
      <c r="G1355" s="185">
        <f t="shared" si="42"/>
        <v>0</v>
      </c>
      <c r="H1355" s="184"/>
      <c r="I1355" s="185">
        <f t="shared" si="43"/>
        <v>0</v>
      </c>
      <c r="J1355" s="184"/>
      <c r="K1355" s="185">
        <f t="shared" si="44"/>
        <v>0</v>
      </c>
      <c r="L1355" s="185">
        <v>15</v>
      </c>
      <c r="M1355" s="185">
        <f t="shared" si="45"/>
        <v>0</v>
      </c>
      <c r="N1355" s="185">
        <v>0</v>
      </c>
      <c r="O1355" s="185">
        <f t="shared" si="46"/>
        <v>0</v>
      </c>
      <c r="P1355" s="185">
        <v>0</v>
      </c>
      <c r="Q1355" s="185">
        <f t="shared" si="47"/>
        <v>0</v>
      </c>
      <c r="R1355" s="185"/>
      <c r="S1355" s="185" t="s">
        <v>2976</v>
      </c>
      <c r="T1355" s="186" t="s">
        <v>2977</v>
      </c>
      <c r="U1355" s="161">
        <v>0</v>
      </c>
      <c r="V1355" s="161">
        <f t="shared" si="48"/>
        <v>0</v>
      </c>
      <c r="W1355" s="161"/>
      <c r="X1355" s="152"/>
      <c r="Y1355" s="152"/>
      <c r="Z1355" s="152"/>
      <c r="AA1355" s="152"/>
      <c r="AB1355" s="152"/>
      <c r="AC1355" s="152"/>
      <c r="AD1355" s="152"/>
      <c r="AE1355" s="152"/>
      <c r="AF1355" s="152"/>
      <c r="AG1355" s="152" t="s">
        <v>3031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 x14ac:dyDescent="0.2">
      <c r="A1356" s="180">
        <v>412</v>
      </c>
      <c r="B1356" s="181" t="s">
        <v>2543</v>
      </c>
      <c r="C1356" s="191" t="s">
        <v>2544</v>
      </c>
      <c r="D1356" s="182" t="s">
        <v>3076</v>
      </c>
      <c r="E1356" s="183">
        <v>3</v>
      </c>
      <c r="F1356" s="184"/>
      <c r="G1356" s="185">
        <f t="shared" si="42"/>
        <v>0</v>
      </c>
      <c r="H1356" s="184"/>
      <c r="I1356" s="185">
        <f t="shared" si="43"/>
        <v>0</v>
      </c>
      <c r="J1356" s="184"/>
      <c r="K1356" s="185">
        <f t="shared" si="44"/>
        <v>0</v>
      </c>
      <c r="L1356" s="185">
        <v>15</v>
      </c>
      <c r="M1356" s="185">
        <f t="shared" si="45"/>
        <v>0</v>
      </c>
      <c r="N1356" s="185">
        <v>0</v>
      </c>
      <c r="O1356" s="185">
        <f t="shared" si="46"/>
        <v>0</v>
      </c>
      <c r="P1356" s="185">
        <v>0</v>
      </c>
      <c r="Q1356" s="185">
        <f t="shared" si="47"/>
        <v>0</v>
      </c>
      <c r="R1356" s="185"/>
      <c r="S1356" s="185" t="s">
        <v>2976</v>
      </c>
      <c r="T1356" s="186" t="s">
        <v>2977</v>
      </c>
      <c r="U1356" s="161">
        <v>0</v>
      </c>
      <c r="V1356" s="161">
        <f t="shared" si="48"/>
        <v>0</v>
      </c>
      <c r="W1356" s="161"/>
      <c r="X1356" s="152"/>
      <c r="Y1356" s="152"/>
      <c r="Z1356" s="152"/>
      <c r="AA1356" s="152"/>
      <c r="AB1356" s="152"/>
      <c r="AC1356" s="152"/>
      <c r="AD1356" s="152"/>
      <c r="AE1356" s="152"/>
      <c r="AF1356" s="152"/>
      <c r="AG1356" s="152" t="s">
        <v>3031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 x14ac:dyDescent="0.2">
      <c r="A1357" s="180">
        <v>413</v>
      </c>
      <c r="B1357" s="181" t="s">
        <v>2545</v>
      </c>
      <c r="C1357" s="191" t="s">
        <v>2546</v>
      </c>
      <c r="D1357" s="182" t="s">
        <v>3076</v>
      </c>
      <c r="E1357" s="183">
        <v>6</v>
      </c>
      <c r="F1357" s="184"/>
      <c r="G1357" s="185">
        <f t="shared" si="42"/>
        <v>0</v>
      </c>
      <c r="H1357" s="184"/>
      <c r="I1357" s="185">
        <f t="shared" si="43"/>
        <v>0</v>
      </c>
      <c r="J1357" s="184"/>
      <c r="K1357" s="185">
        <f t="shared" si="44"/>
        <v>0</v>
      </c>
      <c r="L1357" s="185">
        <v>15</v>
      </c>
      <c r="M1357" s="185">
        <f t="shared" si="45"/>
        <v>0</v>
      </c>
      <c r="N1357" s="185">
        <v>0</v>
      </c>
      <c r="O1357" s="185">
        <f t="shared" si="46"/>
        <v>0</v>
      </c>
      <c r="P1357" s="185">
        <v>0</v>
      </c>
      <c r="Q1357" s="185">
        <f t="shared" si="47"/>
        <v>0</v>
      </c>
      <c r="R1357" s="185"/>
      <c r="S1357" s="185" t="s">
        <v>2976</v>
      </c>
      <c r="T1357" s="186" t="s">
        <v>2977</v>
      </c>
      <c r="U1357" s="161">
        <v>0</v>
      </c>
      <c r="V1357" s="161">
        <f t="shared" si="48"/>
        <v>0</v>
      </c>
      <c r="W1357" s="161"/>
      <c r="X1357" s="152"/>
      <c r="Y1357" s="152"/>
      <c r="Z1357" s="152"/>
      <c r="AA1357" s="152"/>
      <c r="AB1357" s="152"/>
      <c r="AC1357" s="152"/>
      <c r="AD1357" s="152"/>
      <c r="AE1357" s="152"/>
      <c r="AF1357" s="152"/>
      <c r="AG1357" s="152" t="s">
        <v>3031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 x14ac:dyDescent="0.2">
      <c r="A1358" s="180">
        <v>414</v>
      </c>
      <c r="B1358" s="181" t="s">
        <v>2547</v>
      </c>
      <c r="C1358" s="191" t="s">
        <v>2548</v>
      </c>
      <c r="D1358" s="182" t="s">
        <v>3076</v>
      </c>
      <c r="E1358" s="183">
        <v>9</v>
      </c>
      <c r="F1358" s="184"/>
      <c r="G1358" s="185">
        <f t="shared" si="42"/>
        <v>0</v>
      </c>
      <c r="H1358" s="184"/>
      <c r="I1358" s="185">
        <f t="shared" si="43"/>
        <v>0</v>
      </c>
      <c r="J1358" s="184"/>
      <c r="K1358" s="185">
        <f t="shared" si="44"/>
        <v>0</v>
      </c>
      <c r="L1358" s="185">
        <v>15</v>
      </c>
      <c r="M1358" s="185">
        <f t="shared" si="45"/>
        <v>0</v>
      </c>
      <c r="N1358" s="185">
        <v>0</v>
      </c>
      <c r="O1358" s="185">
        <f t="shared" si="46"/>
        <v>0</v>
      </c>
      <c r="P1358" s="185">
        <v>0</v>
      </c>
      <c r="Q1358" s="185">
        <f t="shared" si="47"/>
        <v>0</v>
      </c>
      <c r="R1358" s="185"/>
      <c r="S1358" s="185" t="s">
        <v>2976</v>
      </c>
      <c r="T1358" s="186" t="s">
        <v>2977</v>
      </c>
      <c r="U1358" s="161">
        <v>0</v>
      </c>
      <c r="V1358" s="161">
        <f t="shared" si="48"/>
        <v>0</v>
      </c>
      <c r="W1358" s="161"/>
      <c r="X1358" s="152"/>
      <c r="Y1358" s="152"/>
      <c r="Z1358" s="152"/>
      <c r="AA1358" s="152"/>
      <c r="AB1358" s="152"/>
      <c r="AC1358" s="152"/>
      <c r="AD1358" s="152"/>
      <c r="AE1358" s="152"/>
      <c r="AF1358" s="152"/>
      <c r="AG1358" s="152" t="s">
        <v>3031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outlineLevel="1" x14ac:dyDescent="0.2">
      <c r="A1359" s="180">
        <v>415</v>
      </c>
      <c r="B1359" s="181" t="s">
        <v>2549</v>
      </c>
      <c r="C1359" s="191" t="s">
        <v>2550</v>
      </c>
      <c r="D1359" s="182" t="s">
        <v>3076</v>
      </c>
      <c r="E1359" s="183">
        <v>3</v>
      </c>
      <c r="F1359" s="184"/>
      <c r="G1359" s="185">
        <f t="shared" si="42"/>
        <v>0</v>
      </c>
      <c r="H1359" s="184"/>
      <c r="I1359" s="185">
        <f t="shared" si="43"/>
        <v>0</v>
      </c>
      <c r="J1359" s="184"/>
      <c r="K1359" s="185">
        <f t="shared" si="44"/>
        <v>0</v>
      </c>
      <c r="L1359" s="185">
        <v>15</v>
      </c>
      <c r="M1359" s="185">
        <f t="shared" si="45"/>
        <v>0</v>
      </c>
      <c r="N1359" s="185">
        <v>0</v>
      </c>
      <c r="O1359" s="185">
        <f t="shared" si="46"/>
        <v>0</v>
      </c>
      <c r="P1359" s="185">
        <v>0</v>
      </c>
      <c r="Q1359" s="185">
        <f t="shared" si="47"/>
        <v>0</v>
      </c>
      <c r="R1359" s="185"/>
      <c r="S1359" s="185" t="s">
        <v>2976</v>
      </c>
      <c r="T1359" s="186" t="s">
        <v>2977</v>
      </c>
      <c r="U1359" s="161">
        <v>0</v>
      </c>
      <c r="V1359" s="161">
        <f t="shared" si="48"/>
        <v>0</v>
      </c>
      <c r="W1359" s="161"/>
      <c r="X1359" s="152"/>
      <c r="Y1359" s="152"/>
      <c r="Z1359" s="152"/>
      <c r="AA1359" s="152"/>
      <c r="AB1359" s="152"/>
      <c r="AC1359" s="152"/>
      <c r="AD1359" s="152"/>
      <c r="AE1359" s="152"/>
      <c r="AF1359" s="152"/>
      <c r="AG1359" s="152" t="s">
        <v>3031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 x14ac:dyDescent="0.2">
      <c r="A1360" s="180">
        <v>416</v>
      </c>
      <c r="B1360" s="181" t="s">
        <v>2551</v>
      </c>
      <c r="C1360" s="191" t="s">
        <v>2552</v>
      </c>
      <c r="D1360" s="182" t="s">
        <v>3076</v>
      </c>
      <c r="E1360" s="183">
        <v>1</v>
      </c>
      <c r="F1360" s="184"/>
      <c r="G1360" s="185">
        <f t="shared" si="42"/>
        <v>0</v>
      </c>
      <c r="H1360" s="184"/>
      <c r="I1360" s="185">
        <f t="shared" si="43"/>
        <v>0</v>
      </c>
      <c r="J1360" s="184"/>
      <c r="K1360" s="185">
        <f t="shared" si="44"/>
        <v>0</v>
      </c>
      <c r="L1360" s="185">
        <v>15</v>
      </c>
      <c r="M1360" s="185">
        <f t="shared" si="45"/>
        <v>0</v>
      </c>
      <c r="N1360" s="185">
        <v>0</v>
      </c>
      <c r="O1360" s="185">
        <f t="shared" si="46"/>
        <v>0</v>
      </c>
      <c r="P1360" s="185">
        <v>0</v>
      </c>
      <c r="Q1360" s="185">
        <f t="shared" si="47"/>
        <v>0</v>
      </c>
      <c r="R1360" s="185"/>
      <c r="S1360" s="185" t="s">
        <v>2976</v>
      </c>
      <c r="T1360" s="186" t="s">
        <v>2977</v>
      </c>
      <c r="U1360" s="161">
        <v>0</v>
      </c>
      <c r="V1360" s="161">
        <f t="shared" si="48"/>
        <v>0</v>
      </c>
      <c r="W1360" s="161"/>
      <c r="X1360" s="152"/>
      <c r="Y1360" s="152"/>
      <c r="Z1360" s="152"/>
      <c r="AA1360" s="152"/>
      <c r="AB1360" s="152"/>
      <c r="AC1360" s="152"/>
      <c r="AD1360" s="152"/>
      <c r="AE1360" s="152"/>
      <c r="AF1360" s="152"/>
      <c r="AG1360" s="152" t="s">
        <v>3031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 x14ac:dyDescent="0.2">
      <c r="A1361" s="180">
        <v>417</v>
      </c>
      <c r="B1361" s="181" t="s">
        <v>2553</v>
      </c>
      <c r="C1361" s="191" t="s">
        <v>2554</v>
      </c>
      <c r="D1361" s="182" t="s">
        <v>3076</v>
      </c>
      <c r="E1361" s="183">
        <v>3</v>
      </c>
      <c r="F1361" s="184"/>
      <c r="G1361" s="185">
        <f t="shared" si="42"/>
        <v>0</v>
      </c>
      <c r="H1361" s="184"/>
      <c r="I1361" s="185">
        <f t="shared" si="43"/>
        <v>0</v>
      </c>
      <c r="J1361" s="184"/>
      <c r="K1361" s="185">
        <f t="shared" si="44"/>
        <v>0</v>
      </c>
      <c r="L1361" s="185">
        <v>15</v>
      </c>
      <c r="M1361" s="185">
        <f t="shared" si="45"/>
        <v>0</v>
      </c>
      <c r="N1361" s="185">
        <v>0</v>
      </c>
      <c r="O1361" s="185">
        <f t="shared" si="46"/>
        <v>0</v>
      </c>
      <c r="P1361" s="185">
        <v>0</v>
      </c>
      <c r="Q1361" s="185">
        <f t="shared" si="47"/>
        <v>0</v>
      </c>
      <c r="R1361" s="185"/>
      <c r="S1361" s="185" t="s">
        <v>2976</v>
      </c>
      <c r="T1361" s="186" t="s">
        <v>2977</v>
      </c>
      <c r="U1361" s="161">
        <v>0</v>
      </c>
      <c r="V1361" s="161">
        <f t="shared" si="48"/>
        <v>0</v>
      </c>
      <c r="W1361" s="161"/>
      <c r="X1361" s="152"/>
      <c r="Y1361" s="152"/>
      <c r="Z1361" s="152"/>
      <c r="AA1361" s="152"/>
      <c r="AB1361" s="152"/>
      <c r="AC1361" s="152"/>
      <c r="AD1361" s="152"/>
      <c r="AE1361" s="152"/>
      <c r="AF1361" s="152"/>
      <c r="AG1361" s="152" t="s">
        <v>3031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 x14ac:dyDescent="0.2">
      <c r="A1362" s="180">
        <v>418</v>
      </c>
      <c r="B1362" s="181" t="s">
        <v>2555</v>
      </c>
      <c r="C1362" s="191" t="s">
        <v>2556</v>
      </c>
      <c r="D1362" s="182" t="s">
        <v>3076</v>
      </c>
      <c r="E1362" s="183">
        <v>3</v>
      </c>
      <c r="F1362" s="184"/>
      <c r="G1362" s="185">
        <f t="shared" si="42"/>
        <v>0</v>
      </c>
      <c r="H1362" s="184"/>
      <c r="I1362" s="185">
        <f t="shared" si="43"/>
        <v>0</v>
      </c>
      <c r="J1362" s="184"/>
      <c r="K1362" s="185">
        <f t="shared" si="44"/>
        <v>0</v>
      </c>
      <c r="L1362" s="185">
        <v>15</v>
      </c>
      <c r="M1362" s="185">
        <f t="shared" si="45"/>
        <v>0</v>
      </c>
      <c r="N1362" s="185">
        <v>0</v>
      </c>
      <c r="O1362" s="185">
        <f t="shared" si="46"/>
        <v>0</v>
      </c>
      <c r="P1362" s="185">
        <v>0</v>
      </c>
      <c r="Q1362" s="185">
        <f t="shared" si="47"/>
        <v>0</v>
      </c>
      <c r="R1362" s="185"/>
      <c r="S1362" s="185" t="s">
        <v>2976</v>
      </c>
      <c r="T1362" s="186" t="s">
        <v>2977</v>
      </c>
      <c r="U1362" s="161">
        <v>0</v>
      </c>
      <c r="V1362" s="161">
        <f t="shared" si="48"/>
        <v>0</v>
      </c>
      <c r="W1362" s="161"/>
      <c r="X1362" s="152"/>
      <c r="Y1362" s="152"/>
      <c r="Z1362" s="152"/>
      <c r="AA1362" s="152"/>
      <c r="AB1362" s="152"/>
      <c r="AC1362" s="152"/>
      <c r="AD1362" s="152"/>
      <c r="AE1362" s="152"/>
      <c r="AF1362" s="152"/>
      <c r="AG1362" s="152" t="s">
        <v>3031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outlineLevel="1" x14ac:dyDescent="0.2">
      <c r="A1363" s="180">
        <v>419</v>
      </c>
      <c r="B1363" s="181" t="s">
        <v>2557</v>
      </c>
      <c r="C1363" s="191" t="s">
        <v>2558</v>
      </c>
      <c r="D1363" s="182" t="s">
        <v>3076</v>
      </c>
      <c r="E1363" s="183">
        <v>7</v>
      </c>
      <c r="F1363" s="184"/>
      <c r="G1363" s="185">
        <f t="shared" si="42"/>
        <v>0</v>
      </c>
      <c r="H1363" s="184"/>
      <c r="I1363" s="185">
        <f t="shared" si="43"/>
        <v>0</v>
      </c>
      <c r="J1363" s="184"/>
      <c r="K1363" s="185">
        <f t="shared" si="44"/>
        <v>0</v>
      </c>
      <c r="L1363" s="185">
        <v>15</v>
      </c>
      <c r="M1363" s="185">
        <f t="shared" si="45"/>
        <v>0</v>
      </c>
      <c r="N1363" s="185">
        <v>0</v>
      </c>
      <c r="O1363" s="185">
        <f t="shared" si="46"/>
        <v>0</v>
      </c>
      <c r="P1363" s="185">
        <v>0</v>
      </c>
      <c r="Q1363" s="185">
        <f t="shared" si="47"/>
        <v>0</v>
      </c>
      <c r="R1363" s="185"/>
      <c r="S1363" s="185" t="s">
        <v>2976</v>
      </c>
      <c r="T1363" s="186" t="s">
        <v>2977</v>
      </c>
      <c r="U1363" s="161">
        <v>0</v>
      </c>
      <c r="V1363" s="161">
        <f t="shared" si="48"/>
        <v>0</v>
      </c>
      <c r="W1363" s="161"/>
      <c r="X1363" s="152"/>
      <c r="Y1363" s="152"/>
      <c r="Z1363" s="152"/>
      <c r="AA1363" s="152"/>
      <c r="AB1363" s="152"/>
      <c r="AC1363" s="152"/>
      <c r="AD1363" s="152"/>
      <c r="AE1363" s="152"/>
      <c r="AF1363" s="152"/>
      <c r="AG1363" s="152" t="s">
        <v>3031</v>
      </c>
      <c r="AH1363" s="152"/>
      <c r="AI1363" s="152"/>
      <c r="AJ1363" s="152"/>
      <c r="AK1363" s="152"/>
      <c r="AL1363" s="152"/>
      <c r="AM1363" s="152"/>
      <c r="AN1363" s="152"/>
      <c r="AO1363" s="152"/>
      <c r="AP1363" s="152"/>
      <c r="AQ1363" s="152"/>
      <c r="AR1363" s="152"/>
      <c r="AS1363" s="152"/>
      <c r="AT1363" s="152"/>
      <c r="AU1363" s="152"/>
      <c r="AV1363" s="152"/>
      <c r="AW1363" s="152"/>
      <c r="AX1363" s="152"/>
      <c r="AY1363" s="152"/>
      <c r="AZ1363" s="152"/>
      <c r="BA1363" s="152"/>
      <c r="BB1363" s="152"/>
      <c r="BC1363" s="152"/>
      <c r="BD1363" s="152"/>
      <c r="BE1363" s="152"/>
      <c r="BF1363" s="152"/>
      <c r="BG1363" s="152"/>
      <c r="BH1363" s="152"/>
    </row>
    <row r="1364" spans="1:60" outlineLevel="1" x14ac:dyDescent="0.2">
      <c r="A1364" s="180">
        <v>420</v>
      </c>
      <c r="B1364" s="181" t="s">
        <v>2559</v>
      </c>
      <c r="C1364" s="191" t="s">
        <v>2560</v>
      </c>
      <c r="D1364" s="182" t="s">
        <v>3076</v>
      </c>
      <c r="E1364" s="183">
        <v>9</v>
      </c>
      <c r="F1364" s="184"/>
      <c r="G1364" s="185">
        <f t="shared" si="42"/>
        <v>0</v>
      </c>
      <c r="H1364" s="184"/>
      <c r="I1364" s="185">
        <f t="shared" si="43"/>
        <v>0</v>
      </c>
      <c r="J1364" s="184"/>
      <c r="K1364" s="185">
        <f t="shared" si="44"/>
        <v>0</v>
      </c>
      <c r="L1364" s="185">
        <v>15</v>
      </c>
      <c r="M1364" s="185">
        <f t="shared" si="45"/>
        <v>0</v>
      </c>
      <c r="N1364" s="185">
        <v>0</v>
      </c>
      <c r="O1364" s="185">
        <f t="shared" si="46"/>
        <v>0</v>
      </c>
      <c r="P1364" s="185">
        <v>0</v>
      </c>
      <c r="Q1364" s="185">
        <f t="shared" si="47"/>
        <v>0</v>
      </c>
      <c r="R1364" s="185"/>
      <c r="S1364" s="185" t="s">
        <v>2976</v>
      </c>
      <c r="T1364" s="186" t="s">
        <v>2977</v>
      </c>
      <c r="U1364" s="161">
        <v>0</v>
      </c>
      <c r="V1364" s="161">
        <f t="shared" si="48"/>
        <v>0</v>
      </c>
      <c r="W1364" s="161"/>
      <c r="X1364" s="152"/>
      <c r="Y1364" s="152"/>
      <c r="Z1364" s="152"/>
      <c r="AA1364" s="152"/>
      <c r="AB1364" s="152"/>
      <c r="AC1364" s="152"/>
      <c r="AD1364" s="152"/>
      <c r="AE1364" s="152"/>
      <c r="AF1364" s="152"/>
      <c r="AG1364" s="152" t="s">
        <v>3031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 x14ac:dyDescent="0.2">
      <c r="A1365" s="180">
        <v>421</v>
      </c>
      <c r="B1365" s="181" t="s">
        <v>2561</v>
      </c>
      <c r="C1365" s="191" t="s">
        <v>2562</v>
      </c>
      <c r="D1365" s="182" t="s">
        <v>3076</v>
      </c>
      <c r="E1365" s="183">
        <v>15</v>
      </c>
      <c r="F1365" s="184"/>
      <c r="G1365" s="185">
        <f t="shared" si="42"/>
        <v>0</v>
      </c>
      <c r="H1365" s="184"/>
      <c r="I1365" s="185">
        <f t="shared" si="43"/>
        <v>0</v>
      </c>
      <c r="J1365" s="184"/>
      <c r="K1365" s="185">
        <f t="shared" si="44"/>
        <v>0</v>
      </c>
      <c r="L1365" s="185">
        <v>15</v>
      </c>
      <c r="M1365" s="185">
        <f t="shared" si="45"/>
        <v>0</v>
      </c>
      <c r="N1365" s="185">
        <v>0</v>
      </c>
      <c r="O1365" s="185">
        <f t="shared" si="46"/>
        <v>0</v>
      </c>
      <c r="P1365" s="185">
        <v>0</v>
      </c>
      <c r="Q1365" s="185">
        <f t="shared" si="47"/>
        <v>0</v>
      </c>
      <c r="R1365" s="185"/>
      <c r="S1365" s="185" t="s">
        <v>2976</v>
      </c>
      <c r="T1365" s="186" t="s">
        <v>2977</v>
      </c>
      <c r="U1365" s="161">
        <v>0</v>
      </c>
      <c r="V1365" s="161">
        <f t="shared" si="48"/>
        <v>0</v>
      </c>
      <c r="W1365" s="161"/>
      <c r="X1365" s="152"/>
      <c r="Y1365" s="152"/>
      <c r="Z1365" s="152"/>
      <c r="AA1365" s="152"/>
      <c r="AB1365" s="152"/>
      <c r="AC1365" s="152"/>
      <c r="AD1365" s="152"/>
      <c r="AE1365" s="152"/>
      <c r="AF1365" s="152"/>
      <c r="AG1365" s="152" t="s">
        <v>3031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 x14ac:dyDescent="0.2">
      <c r="A1366" s="180">
        <v>422</v>
      </c>
      <c r="B1366" s="181" t="s">
        <v>2563</v>
      </c>
      <c r="C1366" s="191" t="s">
        <v>2564</v>
      </c>
      <c r="D1366" s="182" t="s">
        <v>3076</v>
      </c>
      <c r="E1366" s="183">
        <v>24</v>
      </c>
      <c r="F1366" s="184"/>
      <c r="G1366" s="185">
        <f t="shared" si="42"/>
        <v>0</v>
      </c>
      <c r="H1366" s="184"/>
      <c r="I1366" s="185">
        <f t="shared" si="43"/>
        <v>0</v>
      </c>
      <c r="J1366" s="184"/>
      <c r="K1366" s="185">
        <f t="shared" si="44"/>
        <v>0</v>
      </c>
      <c r="L1366" s="185">
        <v>15</v>
      </c>
      <c r="M1366" s="185">
        <f t="shared" si="45"/>
        <v>0</v>
      </c>
      <c r="N1366" s="185">
        <v>0</v>
      </c>
      <c r="O1366" s="185">
        <f t="shared" si="46"/>
        <v>0</v>
      </c>
      <c r="P1366" s="185">
        <v>0</v>
      </c>
      <c r="Q1366" s="185">
        <f t="shared" si="47"/>
        <v>0</v>
      </c>
      <c r="R1366" s="185"/>
      <c r="S1366" s="185" t="s">
        <v>2976</v>
      </c>
      <c r="T1366" s="186" t="s">
        <v>2977</v>
      </c>
      <c r="U1366" s="161">
        <v>0</v>
      </c>
      <c r="V1366" s="161">
        <f t="shared" si="48"/>
        <v>0</v>
      </c>
      <c r="W1366" s="161"/>
      <c r="X1366" s="152"/>
      <c r="Y1366" s="152"/>
      <c r="Z1366" s="152"/>
      <c r="AA1366" s="152"/>
      <c r="AB1366" s="152"/>
      <c r="AC1366" s="152"/>
      <c r="AD1366" s="152"/>
      <c r="AE1366" s="152"/>
      <c r="AF1366" s="152"/>
      <c r="AG1366" s="152" t="s">
        <v>3031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 x14ac:dyDescent="0.2">
      <c r="A1367" s="167" t="s">
        <v>2971</v>
      </c>
      <c r="B1367" s="168" t="s">
        <v>2910</v>
      </c>
      <c r="C1367" s="188" t="s">
        <v>2911</v>
      </c>
      <c r="D1367" s="169"/>
      <c r="E1367" s="170"/>
      <c r="F1367" s="171"/>
      <c r="G1367" s="171">
        <f>SUMIF(AG1368:AG1422,"&lt;&gt;NOR",G1368:G1422)</f>
        <v>0</v>
      </c>
      <c r="H1367" s="171"/>
      <c r="I1367" s="171">
        <f>SUM(I1368:I1422)</f>
        <v>0</v>
      </c>
      <c r="J1367" s="171"/>
      <c r="K1367" s="171">
        <f>SUM(K1368:K1422)</f>
        <v>0</v>
      </c>
      <c r="L1367" s="171"/>
      <c r="M1367" s="171">
        <f>SUM(M1368:M1422)</f>
        <v>0</v>
      </c>
      <c r="N1367" s="171"/>
      <c r="O1367" s="171">
        <f>SUM(O1368:O1422)</f>
        <v>0</v>
      </c>
      <c r="P1367" s="171"/>
      <c r="Q1367" s="171">
        <f>SUM(Q1368:Q1422)</f>
        <v>0</v>
      </c>
      <c r="R1367" s="171"/>
      <c r="S1367" s="171"/>
      <c r="T1367" s="172"/>
      <c r="U1367" s="166"/>
      <c r="V1367" s="166">
        <f>SUM(V1368:V1422)</f>
        <v>0</v>
      </c>
      <c r="W1367" s="166"/>
      <c r="AG1367" t="s">
        <v>2972</v>
      </c>
    </row>
    <row r="1368" spans="1:60" outlineLevel="1" x14ac:dyDescent="0.2">
      <c r="A1368" s="173">
        <v>423</v>
      </c>
      <c r="B1368" s="174" t="s">
        <v>2565</v>
      </c>
      <c r="C1368" s="189" t="s">
        <v>2566</v>
      </c>
      <c r="D1368" s="175" t="s">
        <v>2975</v>
      </c>
      <c r="E1368" s="176">
        <v>88.996300000000005</v>
      </c>
      <c r="F1368" s="177"/>
      <c r="G1368" s="178">
        <f>ROUND(E1368*F1368,2)</f>
        <v>0</v>
      </c>
      <c r="H1368" s="177"/>
      <c r="I1368" s="178">
        <f>ROUND(E1368*H1368,2)</f>
        <v>0</v>
      </c>
      <c r="J1368" s="177"/>
      <c r="K1368" s="178">
        <f>ROUND(E1368*J1368,2)</f>
        <v>0</v>
      </c>
      <c r="L1368" s="178">
        <v>15</v>
      </c>
      <c r="M1368" s="178">
        <f>G1368*(1+L1368/100)</f>
        <v>0</v>
      </c>
      <c r="N1368" s="178">
        <v>0</v>
      </c>
      <c r="O1368" s="178">
        <f>ROUND(E1368*N1368,2)</f>
        <v>0</v>
      </c>
      <c r="P1368" s="178">
        <v>0</v>
      </c>
      <c r="Q1368" s="178">
        <f>ROUND(E1368*P1368,2)</f>
        <v>0</v>
      </c>
      <c r="R1368" s="178"/>
      <c r="S1368" s="178" t="s">
        <v>2976</v>
      </c>
      <c r="T1368" s="179" t="s">
        <v>2977</v>
      </c>
      <c r="U1368" s="161">
        <v>0</v>
      </c>
      <c r="V1368" s="161">
        <f>ROUND(E1368*U1368,2)</f>
        <v>0</v>
      </c>
      <c r="W1368" s="161"/>
      <c r="X1368" s="152"/>
      <c r="Y1368" s="152"/>
      <c r="Z1368" s="152"/>
      <c r="AA1368" s="152"/>
      <c r="AB1368" s="152"/>
      <c r="AC1368" s="152"/>
      <c r="AD1368" s="152"/>
      <c r="AE1368" s="152"/>
      <c r="AF1368" s="152"/>
      <c r="AG1368" s="152" t="s">
        <v>2068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 x14ac:dyDescent="0.2">
      <c r="A1369" s="159"/>
      <c r="B1369" s="160"/>
      <c r="C1369" s="190" t="s">
        <v>2567</v>
      </c>
      <c r="D1369" s="162"/>
      <c r="E1369" s="163">
        <v>39.400000000000006</v>
      </c>
      <c r="F1369" s="161"/>
      <c r="G1369" s="161"/>
      <c r="H1369" s="161"/>
      <c r="I1369" s="161"/>
      <c r="J1369" s="161"/>
      <c r="K1369" s="161"/>
      <c r="L1369" s="161"/>
      <c r="M1369" s="161"/>
      <c r="N1369" s="161"/>
      <c r="O1369" s="161"/>
      <c r="P1369" s="161"/>
      <c r="Q1369" s="161"/>
      <c r="R1369" s="161"/>
      <c r="S1369" s="161"/>
      <c r="T1369" s="161"/>
      <c r="U1369" s="161"/>
      <c r="V1369" s="161"/>
      <c r="W1369" s="161"/>
      <c r="X1369" s="152"/>
      <c r="Y1369" s="152"/>
      <c r="Z1369" s="152"/>
      <c r="AA1369" s="152"/>
      <c r="AB1369" s="152"/>
      <c r="AC1369" s="152"/>
      <c r="AD1369" s="152"/>
      <c r="AE1369" s="152"/>
      <c r="AF1369" s="152"/>
      <c r="AG1369" s="152" t="s">
        <v>2980</v>
      </c>
      <c r="AH1369" s="152">
        <v>0</v>
      </c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 x14ac:dyDescent="0.2">
      <c r="A1370" s="159"/>
      <c r="B1370" s="160"/>
      <c r="C1370" s="190" t="s">
        <v>2568</v>
      </c>
      <c r="D1370" s="162"/>
      <c r="E1370" s="163">
        <v>49.59</v>
      </c>
      <c r="F1370" s="161"/>
      <c r="G1370" s="161"/>
      <c r="H1370" s="161"/>
      <c r="I1370" s="161"/>
      <c r="J1370" s="161"/>
      <c r="K1370" s="161"/>
      <c r="L1370" s="161"/>
      <c r="M1370" s="161"/>
      <c r="N1370" s="161"/>
      <c r="O1370" s="161"/>
      <c r="P1370" s="161"/>
      <c r="Q1370" s="161"/>
      <c r="R1370" s="161"/>
      <c r="S1370" s="161"/>
      <c r="T1370" s="161"/>
      <c r="U1370" s="161"/>
      <c r="V1370" s="161"/>
      <c r="W1370" s="161"/>
      <c r="X1370" s="152"/>
      <c r="Y1370" s="152"/>
      <c r="Z1370" s="152"/>
      <c r="AA1370" s="152"/>
      <c r="AB1370" s="152"/>
      <c r="AC1370" s="152"/>
      <c r="AD1370" s="152"/>
      <c r="AE1370" s="152"/>
      <c r="AF1370" s="152"/>
      <c r="AG1370" s="152" t="s">
        <v>2980</v>
      </c>
      <c r="AH1370" s="152">
        <v>0</v>
      </c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 x14ac:dyDescent="0.2">
      <c r="A1371" s="180">
        <v>424</v>
      </c>
      <c r="B1371" s="181" t="s">
        <v>2569</v>
      </c>
      <c r="C1371" s="191" t="s">
        <v>2570</v>
      </c>
      <c r="D1371" s="182" t="s">
        <v>2975</v>
      </c>
      <c r="E1371" s="183">
        <v>88.996300000000005</v>
      </c>
      <c r="F1371" s="184"/>
      <c r="G1371" s="185">
        <f t="shared" ref="G1371:G1402" si="49">ROUND(E1371*F1371,2)</f>
        <v>0</v>
      </c>
      <c r="H1371" s="184"/>
      <c r="I1371" s="185">
        <f t="shared" ref="I1371:I1402" si="50">ROUND(E1371*H1371,2)</f>
        <v>0</v>
      </c>
      <c r="J1371" s="184"/>
      <c r="K1371" s="185">
        <f t="shared" ref="K1371:K1402" si="51">ROUND(E1371*J1371,2)</f>
        <v>0</v>
      </c>
      <c r="L1371" s="185">
        <v>15</v>
      </c>
      <c r="M1371" s="185">
        <f t="shared" ref="M1371:M1402" si="52">G1371*(1+L1371/100)</f>
        <v>0</v>
      </c>
      <c r="N1371" s="185">
        <v>0</v>
      </c>
      <c r="O1371" s="185">
        <f t="shared" ref="O1371:O1402" si="53">ROUND(E1371*N1371,2)</f>
        <v>0</v>
      </c>
      <c r="P1371" s="185">
        <v>0</v>
      </c>
      <c r="Q1371" s="185">
        <f t="shared" ref="Q1371:Q1402" si="54">ROUND(E1371*P1371,2)</f>
        <v>0</v>
      </c>
      <c r="R1371" s="185"/>
      <c r="S1371" s="178" t="s">
        <v>3733</v>
      </c>
      <c r="T1371" s="179" t="s">
        <v>3733</v>
      </c>
      <c r="U1371" s="161">
        <v>0</v>
      </c>
      <c r="V1371" s="161">
        <f t="shared" ref="V1371:V1402" si="55">ROUND(E1371*U1371,2)</f>
        <v>0</v>
      </c>
      <c r="W1371" s="161"/>
      <c r="X1371" s="152"/>
      <c r="Y1371" s="152"/>
      <c r="Z1371" s="152"/>
      <c r="AA1371" s="152"/>
      <c r="AB1371" s="152"/>
      <c r="AC1371" s="152"/>
      <c r="AD1371" s="152"/>
      <c r="AE1371" s="152"/>
      <c r="AF1371" s="152"/>
      <c r="AG1371" s="152" t="s">
        <v>2068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 x14ac:dyDescent="0.2">
      <c r="A1372" s="180">
        <v>425</v>
      </c>
      <c r="B1372" s="181" t="s">
        <v>2571</v>
      </c>
      <c r="C1372" s="191" t="s">
        <v>2572</v>
      </c>
      <c r="D1372" s="182" t="s">
        <v>3076</v>
      </c>
      <c r="E1372" s="183">
        <v>1</v>
      </c>
      <c r="F1372" s="184"/>
      <c r="G1372" s="185">
        <f t="shared" si="49"/>
        <v>0</v>
      </c>
      <c r="H1372" s="184"/>
      <c r="I1372" s="185">
        <f t="shared" si="50"/>
        <v>0</v>
      </c>
      <c r="J1372" s="184"/>
      <c r="K1372" s="185">
        <f t="shared" si="51"/>
        <v>0</v>
      </c>
      <c r="L1372" s="185">
        <v>15</v>
      </c>
      <c r="M1372" s="185">
        <f t="shared" si="52"/>
        <v>0</v>
      </c>
      <c r="N1372" s="185">
        <v>0</v>
      </c>
      <c r="O1372" s="185">
        <f t="shared" si="53"/>
        <v>0</v>
      </c>
      <c r="P1372" s="185">
        <v>0</v>
      </c>
      <c r="Q1372" s="185">
        <f t="shared" si="54"/>
        <v>0</v>
      </c>
      <c r="R1372" s="185"/>
      <c r="S1372" s="185" t="s">
        <v>2976</v>
      </c>
      <c r="T1372" s="186" t="s">
        <v>2977</v>
      </c>
      <c r="U1372" s="161">
        <v>0</v>
      </c>
      <c r="V1372" s="161">
        <f t="shared" si="55"/>
        <v>0</v>
      </c>
      <c r="W1372" s="161"/>
      <c r="X1372" s="152"/>
      <c r="Y1372" s="152"/>
      <c r="Z1372" s="152"/>
      <c r="AA1372" s="152"/>
      <c r="AB1372" s="152"/>
      <c r="AC1372" s="152"/>
      <c r="AD1372" s="152"/>
      <c r="AE1372" s="152"/>
      <c r="AF1372" s="152"/>
      <c r="AG1372" s="152" t="s">
        <v>3031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 x14ac:dyDescent="0.2">
      <c r="A1373" s="180">
        <v>426</v>
      </c>
      <c r="B1373" s="181" t="s">
        <v>2573</v>
      </c>
      <c r="C1373" s="191" t="s">
        <v>2574</v>
      </c>
      <c r="D1373" s="182" t="s">
        <v>3076</v>
      </c>
      <c r="E1373" s="183">
        <v>1</v>
      </c>
      <c r="F1373" s="184"/>
      <c r="G1373" s="185">
        <f t="shared" si="49"/>
        <v>0</v>
      </c>
      <c r="H1373" s="184"/>
      <c r="I1373" s="185">
        <f t="shared" si="50"/>
        <v>0</v>
      </c>
      <c r="J1373" s="184"/>
      <c r="K1373" s="185">
        <f t="shared" si="51"/>
        <v>0</v>
      </c>
      <c r="L1373" s="185">
        <v>15</v>
      </c>
      <c r="M1373" s="185">
        <f t="shared" si="52"/>
        <v>0</v>
      </c>
      <c r="N1373" s="185">
        <v>0</v>
      </c>
      <c r="O1373" s="185">
        <f t="shared" si="53"/>
        <v>0</v>
      </c>
      <c r="P1373" s="185">
        <v>0</v>
      </c>
      <c r="Q1373" s="185">
        <f t="shared" si="54"/>
        <v>0</v>
      </c>
      <c r="R1373" s="185"/>
      <c r="S1373" s="185" t="s">
        <v>2976</v>
      </c>
      <c r="T1373" s="186" t="s">
        <v>2977</v>
      </c>
      <c r="U1373" s="161">
        <v>0</v>
      </c>
      <c r="V1373" s="161">
        <f t="shared" si="55"/>
        <v>0</v>
      </c>
      <c r="W1373" s="161"/>
      <c r="X1373" s="152"/>
      <c r="Y1373" s="152"/>
      <c r="Z1373" s="152"/>
      <c r="AA1373" s="152"/>
      <c r="AB1373" s="152"/>
      <c r="AC1373" s="152"/>
      <c r="AD1373" s="152"/>
      <c r="AE1373" s="152"/>
      <c r="AF1373" s="152"/>
      <c r="AG1373" s="152" t="s">
        <v>3031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outlineLevel="1" x14ac:dyDescent="0.2">
      <c r="A1374" s="180">
        <v>427</v>
      </c>
      <c r="B1374" s="181" t="s">
        <v>2575</v>
      </c>
      <c r="C1374" s="191" t="s">
        <v>2576</v>
      </c>
      <c r="D1374" s="182" t="s">
        <v>3076</v>
      </c>
      <c r="E1374" s="183">
        <v>1</v>
      </c>
      <c r="F1374" s="184"/>
      <c r="G1374" s="185">
        <f t="shared" si="49"/>
        <v>0</v>
      </c>
      <c r="H1374" s="184"/>
      <c r="I1374" s="185">
        <f t="shared" si="50"/>
        <v>0</v>
      </c>
      <c r="J1374" s="184"/>
      <c r="K1374" s="185">
        <f t="shared" si="51"/>
        <v>0</v>
      </c>
      <c r="L1374" s="185">
        <v>15</v>
      </c>
      <c r="M1374" s="185">
        <f t="shared" si="52"/>
        <v>0</v>
      </c>
      <c r="N1374" s="185">
        <v>0</v>
      </c>
      <c r="O1374" s="185">
        <f t="shared" si="53"/>
        <v>0</v>
      </c>
      <c r="P1374" s="185">
        <v>0</v>
      </c>
      <c r="Q1374" s="185">
        <f t="shared" si="54"/>
        <v>0</v>
      </c>
      <c r="R1374" s="185"/>
      <c r="S1374" s="185" t="s">
        <v>2976</v>
      </c>
      <c r="T1374" s="186" t="s">
        <v>2977</v>
      </c>
      <c r="U1374" s="161">
        <v>0</v>
      </c>
      <c r="V1374" s="161">
        <f t="shared" si="55"/>
        <v>0</v>
      </c>
      <c r="W1374" s="161"/>
      <c r="X1374" s="152"/>
      <c r="Y1374" s="152"/>
      <c r="Z1374" s="152"/>
      <c r="AA1374" s="152"/>
      <c r="AB1374" s="152"/>
      <c r="AC1374" s="152"/>
      <c r="AD1374" s="152"/>
      <c r="AE1374" s="152"/>
      <c r="AF1374" s="152"/>
      <c r="AG1374" s="152" t="s">
        <v>3031</v>
      </c>
      <c r="AH1374" s="152"/>
      <c r="AI1374" s="152"/>
      <c r="AJ1374" s="152"/>
      <c r="AK1374" s="152"/>
      <c r="AL1374" s="152"/>
      <c r="AM1374" s="152"/>
      <c r="AN1374" s="152"/>
      <c r="AO1374" s="152"/>
      <c r="AP1374" s="152"/>
      <c r="AQ1374" s="152"/>
      <c r="AR1374" s="152"/>
      <c r="AS1374" s="152"/>
      <c r="AT1374" s="152"/>
      <c r="AU1374" s="152"/>
      <c r="AV1374" s="152"/>
      <c r="AW1374" s="152"/>
      <c r="AX1374" s="152"/>
      <c r="AY1374" s="152"/>
      <c r="AZ1374" s="152"/>
      <c r="BA1374" s="152"/>
      <c r="BB1374" s="152"/>
      <c r="BC1374" s="152"/>
      <c r="BD1374" s="152"/>
      <c r="BE1374" s="152"/>
      <c r="BF1374" s="152"/>
      <c r="BG1374" s="152"/>
      <c r="BH1374" s="152"/>
    </row>
    <row r="1375" spans="1:60" outlineLevel="1" x14ac:dyDescent="0.2">
      <c r="A1375" s="180">
        <v>428</v>
      </c>
      <c r="B1375" s="181" t="s">
        <v>2577</v>
      </c>
      <c r="C1375" s="191" t="s">
        <v>2578</v>
      </c>
      <c r="D1375" s="182" t="s">
        <v>3076</v>
      </c>
      <c r="E1375" s="183">
        <v>2</v>
      </c>
      <c r="F1375" s="184"/>
      <c r="G1375" s="185">
        <f t="shared" si="49"/>
        <v>0</v>
      </c>
      <c r="H1375" s="184"/>
      <c r="I1375" s="185">
        <f t="shared" si="50"/>
        <v>0</v>
      </c>
      <c r="J1375" s="184"/>
      <c r="K1375" s="185">
        <f t="shared" si="51"/>
        <v>0</v>
      </c>
      <c r="L1375" s="185">
        <v>15</v>
      </c>
      <c r="M1375" s="185">
        <f t="shared" si="52"/>
        <v>0</v>
      </c>
      <c r="N1375" s="185">
        <v>0</v>
      </c>
      <c r="O1375" s="185">
        <f t="shared" si="53"/>
        <v>0</v>
      </c>
      <c r="P1375" s="185">
        <v>0</v>
      </c>
      <c r="Q1375" s="185">
        <f t="shared" si="54"/>
        <v>0</v>
      </c>
      <c r="R1375" s="185"/>
      <c r="S1375" s="185" t="s">
        <v>2976</v>
      </c>
      <c r="T1375" s="186" t="s">
        <v>2977</v>
      </c>
      <c r="U1375" s="161">
        <v>0</v>
      </c>
      <c r="V1375" s="161">
        <f t="shared" si="55"/>
        <v>0</v>
      </c>
      <c r="W1375" s="161"/>
      <c r="X1375" s="152"/>
      <c r="Y1375" s="152"/>
      <c r="Z1375" s="152"/>
      <c r="AA1375" s="152"/>
      <c r="AB1375" s="152"/>
      <c r="AC1375" s="152"/>
      <c r="AD1375" s="152"/>
      <c r="AE1375" s="152"/>
      <c r="AF1375" s="152"/>
      <c r="AG1375" s="152" t="s">
        <v>3031</v>
      </c>
      <c r="AH1375" s="152"/>
      <c r="AI1375" s="152"/>
      <c r="AJ1375" s="152"/>
      <c r="AK1375" s="152"/>
      <c r="AL1375" s="152"/>
      <c r="AM1375" s="152"/>
      <c r="AN1375" s="152"/>
      <c r="AO1375" s="152"/>
      <c r="AP1375" s="152"/>
      <c r="AQ1375" s="152"/>
      <c r="AR1375" s="152"/>
      <c r="AS1375" s="152"/>
      <c r="AT1375" s="152"/>
      <c r="AU1375" s="152"/>
      <c r="AV1375" s="152"/>
      <c r="AW1375" s="152"/>
      <c r="AX1375" s="152"/>
      <c r="AY1375" s="152"/>
      <c r="AZ1375" s="152"/>
      <c r="BA1375" s="152"/>
      <c r="BB1375" s="152"/>
      <c r="BC1375" s="152"/>
      <c r="BD1375" s="152"/>
      <c r="BE1375" s="152"/>
      <c r="BF1375" s="152"/>
      <c r="BG1375" s="152"/>
      <c r="BH1375" s="152"/>
    </row>
    <row r="1376" spans="1:60" outlineLevel="1" x14ac:dyDescent="0.2">
      <c r="A1376" s="180">
        <v>429</v>
      </c>
      <c r="B1376" s="181" t="s">
        <v>2579</v>
      </c>
      <c r="C1376" s="191" t="s">
        <v>2580</v>
      </c>
      <c r="D1376" s="182" t="s">
        <v>3076</v>
      </c>
      <c r="E1376" s="183">
        <v>1</v>
      </c>
      <c r="F1376" s="184"/>
      <c r="G1376" s="185">
        <f t="shared" si="49"/>
        <v>0</v>
      </c>
      <c r="H1376" s="184"/>
      <c r="I1376" s="185">
        <f t="shared" si="50"/>
        <v>0</v>
      </c>
      <c r="J1376" s="184"/>
      <c r="K1376" s="185">
        <f t="shared" si="51"/>
        <v>0</v>
      </c>
      <c r="L1376" s="185">
        <v>15</v>
      </c>
      <c r="M1376" s="185">
        <f t="shared" si="52"/>
        <v>0</v>
      </c>
      <c r="N1376" s="185">
        <v>0</v>
      </c>
      <c r="O1376" s="185">
        <f t="shared" si="53"/>
        <v>0</v>
      </c>
      <c r="P1376" s="185">
        <v>0</v>
      </c>
      <c r="Q1376" s="185">
        <f t="shared" si="54"/>
        <v>0</v>
      </c>
      <c r="R1376" s="185"/>
      <c r="S1376" s="185" t="s">
        <v>2976</v>
      </c>
      <c r="T1376" s="186" t="s">
        <v>2977</v>
      </c>
      <c r="U1376" s="161">
        <v>0</v>
      </c>
      <c r="V1376" s="161">
        <f t="shared" si="55"/>
        <v>0</v>
      </c>
      <c r="W1376" s="161"/>
      <c r="X1376" s="152"/>
      <c r="Y1376" s="152"/>
      <c r="Z1376" s="152"/>
      <c r="AA1376" s="152"/>
      <c r="AB1376" s="152"/>
      <c r="AC1376" s="152"/>
      <c r="AD1376" s="152"/>
      <c r="AE1376" s="152"/>
      <c r="AF1376" s="152"/>
      <c r="AG1376" s="152" t="s">
        <v>3031</v>
      </c>
      <c r="AH1376" s="152"/>
      <c r="AI1376" s="152"/>
      <c r="AJ1376" s="152"/>
      <c r="AK1376" s="152"/>
      <c r="AL1376" s="152"/>
      <c r="AM1376" s="152"/>
      <c r="AN1376" s="152"/>
      <c r="AO1376" s="152"/>
      <c r="AP1376" s="152"/>
      <c r="AQ1376" s="152"/>
      <c r="AR1376" s="152"/>
      <c r="AS1376" s="152"/>
      <c r="AT1376" s="152"/>
      <c r="AU1376" s="152"/>
      <c r="AV1376" s="152"/>
      <c r="AW1376" s="152"/>
      <c r="AX1376" s="152"/>
      <c r="AY1376" s="152"/>
      <c r="AZ1376" s="152"/>
      <c r="BA1376" s="152"/>
      <c r="BB1376" s="152"/>
      <c r="BC1376" s="152"/>
      <c r="BD1376" s="152"/>
      <c r="BE1376" s="152"/>
      <c r="BF1376" s="152"/>
      <c r="BG1376" s="152"/>
      <c r="BH1376" s="152"/>
    </row>
    <row r="1377" spans="1:60" outlineLevel="1" x14ac:dyDescent="0.2">
      <c r="A1377" s="180">
        <v>430</v>
      </c>
      <c r="B1377" s="181" t="s">
        <v>2581</v>
      </c>
      <c r="C1377" s="191" t="s">
        <v>2582</v>
      </c>
      <c r="D1377" s="182" t="s">
        <v>3076</v>
      </c>
      <c r="E1377" s="183">
        <v>2</v>
      </c>
      <c r="F1377" s="184"/>
      <c r="G1377" s="185">
        <f t="shared" si="49"/>
        <v>0</v>
      </c>
      <c r="H1377" s="184"/>
      <c r="I1377" s="185">
        <f t="shared" si="50"/>
        <v>0</v>
      </c>
      <c r="J1377" s="184"/>
      <c r="K1377" s="185">
        <f t="shared" si="51"/>
        <v>0</v>
      </c>
      <c r="L1377" s="185">
        <v>15</v>
      </c>
      <c r="M1377" s="185">
        <f t="shared" si="52"/>
        <v>0</v>
      </c>
      <c r="N1377" s="185">
        <v>0</v>
      </c>
      <c r="O1377" s="185">
        <f t="shared" si="53"/>
        <v>0</v>
      </c>
      <c r="P1377" s="185">
        <v>0</v>
      </c>
      <c r="Q1377" s="185">
        <f t="shared" si="54"/>
        <v>0</v>
      </c>
      <c r="R1377" s="185"/>
      <c r="S1377" s="185" t="s">
        <v>2976</v>
      </c>
      <c r="T1377" s="186" t="s">
        <v>2977</v>
      </c>
      <c r="U1377" s="161">
        <v>0</v>
      </c>
      <c r="V1377" s="161">
        <f t="shared" si="55"/>
        <v>0</v>
      </c>
      <c r="W1377" s="161"/>
      <c r="X1377" s="152"/>
      <c r="Y1377" s="152"/>
      <c r="Z1377" s="152"/>
      <c r="AA1377" s="152"/>
      <c r="AB1377" s="152"/>
      <c r="AC1377" s="152"/>
      <c r="AD1377" s="152"/>
      <c r="AE1377" s="152"/>
      <c r="AF1377" s="152"/>
      <c r="AG1377" s="152" t="s">
        <v>3031</v>
      </c>
      <c r="AH1377" s="152"/>
      <c r="AI1377" s="152"/>
      <c r="AJ1377" s="152"/>
      <c r="AK1377" s="152"/>
      <c r="AL1377" s="152"/>
      <c r="AM1377" s="152"/>
      <c r="AN1377" s="152"/>
      <c r="AO1377" s="152"/>
      <c r="AP1377" s="152"/>
      <c r="AQ1377" s="152"/>
      <c r="AR1377" s="152"/>
      <c r="AS1377" s="152"/>
      <c r="AT1377" s="152"/>
      <c r="AU1377" s="152"/>
      <c r="AV1377" s="152"/>
      <c r="AW1377" s="152"/>
      <c r="AX1377" s="152"/>
      <c r="AY1377" s="152"/>
      <c r="AZ1377" s="152"/>
      <c r="BA1377" s="152"/>
      <c r="BB1377" s="152"/>
      <c r="BC1377" s="152"/>
      <c r="BD1377" s="152"/>
      <c r="BE1377" s="152"/>
      <c r="BF1377" s="152"/>
      <c r="BG1377" s="152"/>
      <c r="BH1377" s="152"/>
    </row>
    <row r="1378" spans="1:60" outlineLevel="1" x14ac:dyDescent="0.2">
      <c r="A1378" s="180">
        <v>431</v>
      </c>
      <c r="B1378" s="181" t="s">
        <v>2583</v>
      </c>
      <c r="C1378" s="191" t="s">
        <v>2584</v>
      </c>
      <c r="D1378" s="182" t="s">
        <v>3076</v>
      </c>
      <c r="E1378" s="183">
        <v>2</v>
      </c>
      <c r="F1378" s="184"/>
      <c r="G1378" s="185">
        <f t="shared" si="49"/>
        <v>0</v>
      </c>
      <c r="H1378" s="184"/>
      <c r="I1378" s="185">
        <f t="shared" si="50"/>
        <v>0</v>
      </c>
      <c r="J1378" s="184"/>
      <c r="K1378" s="185">
        <f t="shared" si="51"/>
        <v>0</v>
      </c>
      <c r="L1378" s="185">
        <v>15</v>
      </c>
      <c r="M1378" s="185">
        <f t="shared" si="52"/>
        <v>0</v>
      </c>
      <c r="N1378" s="185">
        <v>0</v>
      </c>
      <c r="O1378" s="185">
        <f t="shared" si="53"/>
        <v>0</v>
      </c>
      <c r="P1378" s="185">
        <v>0</v>
      </c>
      <c r="Q1378" s="185">
        <f t="shared" si="54"/>
        <v>0</v>
      </c>
      <c r="R1378" s="185"/>
      <c r="S1378" s="185" t="s">
        <v>2976</v>
      </c>
      <c r="T1378" s="186" t="s">
        <v>2977</v>
      </c>
      <c r="U1378" s="161">
        <v>0</v>
      </c>
      <c r="V1378" s="161">
        <f t="shared" si="55"/>
        <v>0</v>
      </c>
      <c r="W1378" s="161"/>
      <c r="X1378" s="152"/>
      <c r="Y1378" s="152"/>
      <c r="Z1378" s="152"/>
      <c r="AA1378" s="152"/>
      <c r="AB1378" s="152"/>
      <c r="AC1378" s="152"/>
      <c r="AD1378" s="152"/>
      <c r="AE1378" s="152"/>
      <c r="AF1378" s="152"/>
      <c r="AG1378" s="152" t="s">
        <v>3031</v>
      </c>
      <c r="AH1378" s="152"/>
      <c r="AI1378" s="152"/>
      <c r="AJ1378" s="152"/>
      <c r="AK1378" s="152"/>
      <c r="AL1378" s="152"/>
      <c r="AM1378" s="152"/>
      <c r="AN1378" s="152"/>
      <c r="AO1378" s="152"/>
      <c r="AP1378" s="152"/>
      <c r="AQ1378" s="152"/>
      <c r="AR1378" s="152"/>
      <c r="AS1378" s="152"/>
      <c r="AT1378" s="152"/>
      <c r="AU1378" s="152"/>
      <c r="AV1378" s="152"/>
      <c r="AW1378" s="152"/>
      <c r="AX1378" s="152"/>
      <c r="AY1378" s="152"/>
      <c r="AZ1378" s="152"/>
      <c r="BA1378" s="152"/>
      <c r="BB1378" s="152"/>
      <c r="BC1378" s="152"/>
      <c r="BD1378" s="152"/>
      <c r="BE1378" s="152"/>
      <c r="BF1378" s="152"/>
      <c r="BG1378" s="152"/>
      <c r="BH1378" s="152"/>
    </row>
    <row r="1379" spans="1:60" outlineLevel="1" x14ac:dyDescent="0.2">
      <c r="A1379" s="180">
        <v>432</v>
      </c>
      <c r="B1379" s="181" t="s">
        <v>2585</v>
      </c>
      <c r="C1379" s="191" t="s">
        <v>2586</v>
      </c>
      <c r="D1379" s="182" t="s">
        <v>3076</v>
      </c>
      <c r="E1379" s="183">
        <v>2</v>
      </c>
      <c r="F1379" s="184"/>
      <c r="G1379" s="185">
        <f t="shared" si="49"/>
        <v>0</v>
      </c>
      <c r="H1379" s="184"/>
      <c r="I1379" s="185">
        <f t="shared" si="50"/>
        <v>0</v>
      </c>
      <c r="J1379" s="184"/>
      <c r="K1379" s="185">
        <f t="shared" si="51"/>
        <v>0</v>
      </c>
      <c r="L1379" s="185">
        <v>15</v>
      </c>
      <c r="M1379" s="185">
        <f t="shared" si="52"/>
        <v>0</v>
      </c>
      <c r="N1379" s="185">
        <v>0</v>
      </c>
      <c r="O1379" s="185">
        <f t="shared" si="53"/>
        <v>0</v>
      </c>
      <c r="P1379" s="185">
        <v>0</v>
      </c>
      <c r="Q1379" s="185">
        <f t="shared" si="54"/>
        <v>0</v>
      </c>
      <c r="R1379" s="185"/>
      <c r="S1379" s="185" t="s">
        <v>2976</v>
      </c>
      <c r="T1379" s="186" t="s">
        <v>2977</v>
      </c>
      <c r="U1379" s="161">
        <v>0</v>
      </c>
      <c r="V1379" s="161">
        <f t="shared" si="55"/>
        <v>0</v>
      </c>
      <c r="W1379" s="161"/>
      <c r="X1379" s="152"/>
      <c r="Y1379" s="152"/>
      <c r="Z1379" s="152"/>
      <c r="AA1379" s="152"/>
      <c r="AB1379" s="152"/>
      <c r="AC1379" s="152"/>
      <c r="AD1379" s="152"/>
      <c r="AE1379" s="152"/>
      <c r="AF1379" s="152"/>
      <c r="AG1379" s="152" t="s">
        <v>3031</v>
      </c>
      <c r="AH1379" s="152"/>
      <c r="AI1379" s="152"/>
      <c r="AJ1379" s="152"/>
      <c r="AK1379" s="152"/>
      <c r="AL1379" s="152"/>
      <c r="AM1379" s="152"/>
      <c r="AN1379" s="152"/>
      <c r="AO1379" s="152"/>
      <c r="AP1379" s="152"/>
      <c r="AQ1379" s="152"/>
      <c r="AR1379" s="152"/>
      <c r="AS1379" s="152"/>
      <c r="AT1379" s="152"/>
      <c r="AU1379" s="152"/>
      <c r="AV1379" s="152"/>
      <c r="AW1379" s="152"/>
      <c r="AX1379" s="152"/>
      <c r="AY1379" s="152"/>
      <c r="AZ1379" s="152"/>
      <c r="BA1379" s="152"/>
      <c r="BB1379" s="152"/>
      <c r="BC1379" s="152"/>
      <c r="BD1379" s="152"/>
      <c r="BE1379" s="152"/>
      <c r="BF1379" s="152"/>
      <c r="BG1379" s="152"/>
      <c r="BH1379" s="152"/>
    </row>
    <row r="1380" spans="1:60" outlineLevel="1" x14ac:dyDescent="0.2">
      <c r="A1380" s="180">
        <v>433</v>
      </c>
      <c r="B1380" s="181" t="s">
        <v>2587</v>
      </c>
      <c r="C1380" s="191" t="s">
        <v>2588</v>
      </c>
      <c r="D1380" s="182" t="s">
        <v>3076</v>
      </c>
      <c r="E1380" s="183">
        <v>1</v>
      </c>
      <c r="F1380" s="184"/>
      <c r="G1380" s="185">
        <f t="shared" si="49"/>
        <v>0</v>
      </c>
      <c r="H1380" s="184"/>
      <c r="I1380" s="185">
        <f t="shared" si="50"/>
        <v>0</v>
      </c>
      <c r="J1380" s="184"/>
      <c r="K1380" s="185">
        <f t="shared" si="51"/>
        <v>0</v>
      </c>
      <c r="L1380" s="185">
        <v>15</v>
      </c>
      <c r="M1380" s="185">
        <f t="shared" si="52"/>
        <v>0</v>
      </c>
      <c r="N1380" s="185">
        <v>0</v>
      </c>
      <c r="O1380" s="185">
        <f t="shared" si="53"/>
        <v>0</v>
      </c>
      <c r="P1380" s="185">
        <v>0</v>
      </c>
      <c r="Q1380" s="185">
        <f t="shared" si="54"/>
        <v>0</v>
      </c>
      <c r="R1380" s="185"/>
      <c r="S1380" s="185" t="s">
        <v>2976</v>
      </c>
      <c r="T1380" s="186" t="s">
        <v>2977</v>
      </c>
      <c r="U1380" s="161">
        <v>0</v>
      </c>
      <c r="V1380" s="161">
        <f t="shared" si="55"/>
        <v>0</v>
      </c>
      <c r="W1380" s="161"/>
      <c r="X1380" s="152"/>
      <c r="Y1380" s="152"/>
      <c r="Z1380" s="152"/>
      <c r="AA1380" s="152"/>
      <c r="AB1380" s="152"/>
      <c r="AC1380" s="152"/>
      <c r="AD1380" s="152"/>
      <c r="AE1380" s="152"/>
      <c r="AF1380" s="152"/>
      <c r="AG1380" s="152" t="s">
        <v>3031</v>
      </c>
      <c r="AH1380" s="152"/>
      <c r="AI1380" s="152"/>
      <c r="AJ1380" s="152"/>
      <c r="AK1380" s="152"/>
      <c r="AL1380" s="152"/>
      <c r="AM1380" s="152"/>
      <c r="AN1380" s="152"/>
      <c r="AO1380" s="152"/>
      <c r="AP1380" s="152"/>
      <c r="AQ1380" s="152"/>
      <c r="AR1380" s="152"/>
      <c r="AS1380" s="152"/>
      <c r="AT1380" s="152"/>
      <c r="AU1380" s="152"/>
      <c r="AV1380" s="152"/>
      <c r="AW1380" s="152"/>
      <c r="AX1380" s="152"/>
      <c r="AY1380" s="152"/>
      <c r="AZ1380" s="152"/>
      <c r="BA1380" s="152"/>
      <c r="BB1380" s="152"/>
      <c r="BC1380" s="152"/>
      <c r="BD1380" s="152"/>
      <c r="BE1380" s="152"/>
      <c r="BF1380" s="152"/>
      <c r="BG1380" s="152"/>
      <c r="BH1380" s="152"/>
    </row>
    <row r="1381" spans="1:60" outlineLevel="1" x14ac:dyDescent="0.2">
      <c r="A1381" s="180">
        <v>434</v>
      </c>
      <c r="B1381" s="181" t="s">
        <v>2589</v>
      </c>
      <c r="C1381" s="191" t="s">
        <v>2590</v>
      </c>
      <c r="D1381" s="182" t="s">
        <v>3076</v>
      </c>
      <c r="E1381" s="183">
        <v>1</v>
      </c>
      <c r="F1381" s="184"/>
      <c r="G1381" s="185">
        <f t="shared" si="49"/>
        <v>0</v>
      </c>
      <c r="H1381" s="184"/>
      <c r="I1381" s="185">
        <f t="shared" si="50"/>
        <v>0</v>
      </c>
      <c r="J1381" s="184"/>
      <c r="K1381" s="185">
        <f t="shared" si="51"/>
        <v>0</v>
      </c>
      <c r="L1381" s="185">
        <v>15</v>
      </c>
      <c r="M1381" s="185">
        <f t="shared" si="52"/>
        <v>0</v>
      </c>
      <c r="N1381" s="185">
        <v>0</v>
      </c>
      <c r="O1381" s="185">
        <f t="shared" si="53"/>
        <v>0</v>
      </c>
      <c r="P1381" s="185">
        <v>0</v>
      </c>
      <c r="Q1381" s="185">
        <f t="shared" si="54"/>
        <v>0</v>
      </c>
      <c r="R1381" s="185"/>
      <c r="S1381" s="185" t="s">
        <v>2976</v>
      </c>
      <c r="T1381" s="186" t="s">
        <v>2977</v>
      </c>
      <c r="U1381" s="161">
        <v>0</v>
      </c>
      <c r="V1381" s="161">
        <f t="shared" si="55"/>
        <v>0</v>
      </c>
      <c r="W1381" s="161"/>
      <c r="X1381" s="152"/>
      <c r="Y1381" s="152"/>
      <c r="Z1381" s="152"/>
      <c r="AA1381" s="152"/>
      <c r="AB1381" s="152"/>
      <c r="AC1381" s="152"/>
      <c r="AD1381" s="152"/>
      <c r="AE1381" s="152"/>
      <c r="AF1381" s="152"/>
      <c r="AG1381" s="152" t="s">
        <v>3031</v>
      </c>
      <c r="AH1381" s="152"/>
      <c r="AI1381" s="152"/>
      <c r="AJ1381" s="152"/>
      <c r="AK1381" s="152"/>
      <c r="AL1381" s="152"/>
      <c r="AM1381" s="152"/>
      <c r="AN1381" s="152"/>
      <c r="AO1381" s="152"/>
      <c r="AP1381" s="152"/>
      <c r="AQ1381" s="152"/>
      <c r="AR1381" s="152"/>
      <c r="AS1381" s="152"/>
      <c r="AT1381" s="152"/>
      <c r="AU1381" s="152"/>
      <c r="AV1381" s="152"/>
      <c r="AW1381" s="152"/>
      <c r="AX1381" s="152"/>
      <c r="AY1381" s="152"/>
      <c r="AZ1381" s="152"/>
      <c r="BA1381" s="152"/>
      <c r="BB1381" s="152"/>
      <c r="BC1381" s="152"/>
      <c r="BD1381" s="152"/>
      <c r="BE1381" s="152"/>
      <c r="BF1381" s="152"/>
      <c r="BG1381" s="152"/>
      <c r="BH1381" s="152"/>
    </row>
    <row r="1382" spans="1:60" outlineLevel="1" x14ac:dyDescent="0.2">
      <c r="A1382" s="180">
        <v>435</v>
      </c>
      <c r="B1382" s="181" t="s">
        <v>2591</v>
      </c>
      <c r="C1382" s="191" t="s">
        <v>2592</v>
      </c>
      <c r="D1382" s="182" t="s">
        <v>3076</v>
      </c>
      <c r="E1382" s="183">
        <v>1</v>
      </c>
      <c r="F1382" s="184"/>
      <c r="G1382" s="185">
        <f t="shared" si="49"/>
        <v>0</v>
      </c>
      <c r="H1382" s="184"/>
      <c r="I1382" s="185">
        <f t="shared" si="50"/>
        <v>0</v>
      </c>
      <c r="J1382" s="184"/>
      <c r="K1382" s="185">
        <f t="shared" si="51"/>
        <v>0</v>
      </c>
      <c r="L1382" s="185">
        <v>15</v>
      </c>
      <c r="M1382" s="185">
        <f t="shared" si="52"/>
        <v>0</v>
      </c>
      <c r="N1382" s="185">
        <v>0</v>
      </c>
      <c r="O1382" s="185">
        <f t="shared" si="53"/>
        <v>0</v>
      </c>
      <c r="P1382" s="185">
        <v>0</v>
      </c>
      <c r="Q1382" s="185">
        <f t="shared" si="54"/>
        <v>0</v>
      </c>
      <c r="R1382" s="185"/>
      <c r="S1382" s="185" t="s">
        <v>2976</v>
      </c>
      <c r="T1382" s="186" t="s">
        <v>2977</v>
      </c>
      <c r="U1382" s="161">
        <v>0</v>
      </c>
      <c r="V1382" s="161">
        <f t="shared" si="55"/>
        <v>0</v>
      </c>
      <c r="W1382" s="161"/>
      <c r="X1382" s="152"/>
      <c r="Y1382" s="152"/>
      <c r="Z1382" s="152"/>
      <c r="AA1382" s="152"/>
      <c r="AB1382" s="152"/>
      <c r="AC1382" s="152"/>
      <c r="AD1382" s="152"/>
      <c r="AE1382" s="152"/>
      <c r="AF1382" s="152"/>
      <c r="AG1382" s="152" t="s">
        <v>3031</v>
      </c>
      <c r="AH1382" s="152"/>
      <c r="AI1382" s="152"/>
      <c r="AJ1382" s="152"/>
      <c r="AK1382" s="152"/>
      <c r="AL1382" s="152"/>
      <c r="AM1382" s="152"/>
      <c r="AN1382" s="152"/>
      <c r="AO1382" s="152"/>
      <c r="AP1382" s="152"/>
      <c r="AQ1382" s="152"/>
      <c r="AR1382" s="152"/>
      <c r="AS1382" s="152"/>
      <c r="AT1382" s="152"/>
      <c r="AU1382" s="152"/>
      <c r="AV1382" s="152"/>
      <c r="AW1382" s="152"/>
      <c r="AX1382" s="152"/>
      <c r="AY1382" s="152"/>
      <c r="AZ1382" s="152"/>
      <c r="BA1382" s="152"/>
      <c r="BB1382" s="152"/>
      <c r="BC1382" s="152"/>
      <c r="BD1382" s="152"/>
      <c r="BE1382" s="152"/>
      <c r="BF1382" s="152"/>
      <c r="BG1382" s="152"/>
      <c r="BH1382" s="152"/>
    </row>
    <row r="1383" spans="1:60" outlineLevel="1" x14ac:dyDescent="0.2">
      <c r="A1383" s="180">
        <v>436</v>
      </c>
      <c r="B1383" s="181" t="s">
        <v>2593</v>
      </c>
      <c r="C1383" s="191" t="s">
        <v>2594</v>
      </c>
      <c r="D1383" s="182" t="s">
        <v>3076</v>
      </c>
      <c r="E1383" s="183">
        <v>1</v>
      </c>
      <c r="F1383" s="184"/>
      <c r="G1383" s="185">
        <f t="shared" si="49"/>
        <v>0</v>
      </c>
      <c r="H1383" s="184"/>
      <c r="I1383" s="185">
        <f t="shared" si="50"/>
        <v>0</v>
      </c>
      <c r="J1383" s="184"/>
      <c r="K1383" s="185">
        <f t="shared" si="51"/>
        <v>0</v>
      </c>
      <c r="L1383" s="185">
        <v>15</v>
      </c>
      <c r="M1383" s="185">
        <f t="shared" si="52"/>
        <v>0</v>
      </c>
      <c r="N1383" s="185">
        <v>0</v>
      </c>
      <c r="O1383" s="185">
        <f t="shared" si="53"/>
        <v>0</v>
      </c>
      <c r="P1383" s="185">
        <v>0</v>
      </c>
      <c r="Q1383" s="185">
        <f t="shared" si="54"/>
        <v>0</v>
      </c>
      <c r="R1383" s="185"/>
      <c r="S1383" s="185" t="s">
        <v>2976</v>
      </c>
      <c r="T1383" s="186" t="s">
        <v>2977</v>
      </c>
      <c r="U1383" s="161">
        <v>0</v>
      </c>
      <c r="V1383" s="161">
        <f t="shared" si="55"/>
        <v>0</v>
      </c>
      <c r="W1383" s="161"/>
      <c r="X1383" s="152"/>
      <c r="Y1383" s="152"/>
      <c r="Z1383" s="152"/>
      <c r="AA1383" s="152"/>
      <c r="AB1383" s="152"/>
      <c r="AC1383" s="152"/>
      <c r="AD1383" s="152"/>
      <c r="AE1383" s="152"/>
      <c r="AF1383" s="152"/>
      <c r="AG1383" s="152" t="s">
        <v>3031</v>
      </c>
      <c r="AH1383" s="152"/>
      <c r="AI1383" s="152"/>
      <c r="AJ1383" s="152"/>
      <c r="AK1383" s="152"/>
      <c r="AL1383" s="152"/>
      <c r="AM1383" s="152"/>
      <c r="AN1383" s="152"/>
      <c r="AO1383" s="152"/>
      <c r="AP1383" s="152"/>
      <c r="AQ1383" s="152"/>
      <c r="AR1383" s="152"/>
      <c r="AS1383" s="152"/>
      <c r="AT1383" s="152"/>
      <c r="AU1383" s="152"/>
      <c r="AV1383" s="152"/>
      <c r="AW1383" s="152"/>
      <c r="AX1383" s="152"/>
      <c r="AY1383" s="152"/>
      <c r="AZ1383" s="152"/>
      <c r="BA1383" s="152"/>
      <c r="BB1383" s="152"/>
      <c r="BC1383" s="152"/>
      <c r="BD1383" s="152"/>
      <c r="BE1383" s="152"/>
      <c r="BF1383" s="152"/>
      <c r="BG1383" s="152"/>
      <c r="BH1383" s="152"/>
    </row>
    <row r="1384" spans="1:60" outlineLevel="1" x14ac:dyDescent="0.2">
      <c r="A1384" s="180">
        <v>437</v>
      </c>
      <c r="B1384" s="181" t="s">
        <v>2595</v>
      </c>
      <c r="C1384" s="191" t="s">
        <v>2596</v>
      </c>
      <c r="D1384" s="182" t="s">
        <v>3076</v>
      </c>
      <c r="E1384" s="183">
        <v>1</v>
      </c>
      <c r="F1384" s="184"/>
      <c r="G1384" s="185">
        <f t="shared" si="49"/>
        <v>0</v>
      </c>
      <c r="H1384" s="184"/>
      <c r="I1384" s="185">
        <f t="shared" si="50"/>
        <v>0</v>
      </c>
      <c r="J1384" s="184"/>
      <c r="K1384" s="185">
        <f t="shared" si="51"/>
        <v>0</v>
      </c>
      <c r="L1384" s="185">
        <v>15</v>
      </c>
      <c r="M1384" s="185">
        <f t="shared" si="52"/>
        <v>0</v>
      </c>
      <c r="N1384" s="185">
        <v>0</v>
      </c>
      <c r="O1384" s="185">
        <f t="shared" si="53"/>
        <v>0</v>
      </c>
      <c r="P1384" s="185">
        <v>0</v>
      </c>
      <c r="Q1384" s="185">
        <f t="shared" si="54"/>
        <v>0</v>
      </c>
      <c r="R1384" s="185"/>
      <c r="S1384" s="185" t="s">
        <v>2976</v>
      </c>
      <c r="T1384" s="186" t="s">
        <v>2977</v>
      </c>
      <c r="U1384" s="161">
        <v>0</v>
      </c>
      <c r="V1384" s="161">
        <f t="shared" si="55"/>
        <v>0</v>
      </c>
      <c r="W1384" s="161"/>
      <c r="X1384" s="152"/>
      <c r="Y1384" s="152"/>
      <c r="Z1384" s="152"/>
      <c r="AA1384" s="152"/>
      <c r="AB1384" s="152"/>
      <c r="AC1384" s="152"/>
      <c r="AD1384" s="152"/>
      <c r="AE1384" s="152"/>
      <c r="AF1384" s="152"/>
      <c r="AG1384" s="152" t="s">
        <v>3031</v>
      </c>
      <c r="AH1384" s="152"/>
      <c r="AI1384" s="152"/>
      <c r="AJ1384" s="152"/>
      <c r="AK1384" s="152"/>
      <c r="AL1384" s="152"/>
      <c r="AM1384" s="152"/>
      <c r="AN1384" s="152"/>
      <c r="AO1384" s="152"/>
      <c r="AP1384" s="152"/>
      <c r="AQ1384" s="152"/>
      <c r="AR1384" s="152"/>
      <c r="AS1384" s="152"/>
      <c r="AT1384" s="152"/>
      <c r="AU1384" s="152"/>
      <c r="AV1384" s="152"/>
      <c r="AW1384" s="152"/>
      <c r="AX1384" s="152"/>
      <c r="AY1384" s="152"/>
      <c r="AZ1384" s="152"/>
      <c r="BA1384" s="152"/>
      <c r="BB1384" s="152"/>
      <c r="BC1384" s="152"/>
      <c r="BD1384" s="152"/>
      <c r="BE1384" s="152"/>
      <c r="BF1384" s="152"/>
      <c r="BG1384" s="152"/>
      <c r="BH1384" s="152"/>
    </row>
    <row r="1385" spans="1:60" outlineLevel="1" x14ac:dyDescent="0.2">
      <c r="A1385" s="180">
        <v>438</v>
      </c>
      <c r="B1385" s="181" t="s">
        <v>2597</v>
      </c>
      <c r="C1385" s="191" t="s">
        <v>2598</v>
      </c>
      <c r="D1385" s="182" t="s">
        <v>3076</v>
      </c>
      <c r="E1385" s="183">
        <v>1</v>
      </c>
      <c r="F1385" s="184"/>
      <c r="G1385" s="185">
        <f t="shared" si="49"/>
        <v>0</v>
      </c>
      <c r="H1385" s="184"/>
      <c r="I1385" s="185">
        <f t="shared" si="50"/>
        <v>0</v>
      </c>
      <c r="J1385" s="184"/>
      <c r="K1385" s="185">
        <f t="shared" si="51"/>
        <v>0</v>
      </c>
      <c r="L1385" s="185">
        <v>15</v>
      </c>
      <c r="M1385" s="185">
        <f t="shared" si="52"/>
        <v>0</v>
      </c>
      <c r="N1385" s="185">
        <v>0</v>
      </c>
      <c r="O1385" s="185">
        <f t="shared" si="53"/>
        <v>0</v>
      </c>
      <c r="P1385" s="185">
        <v>0</v>
      </c>
      <c r="Q1385" s="185">
        <f t="shared" si="54"/>
        <v>0</v>
      </c>
      <c r="R1385" s="185"/>
      <c r="S1385" s="185" t="s">
        <v>2976</v>
      </c>
      <c r="T1385" s="186" t="s">
        <v>2977</v>
      </c>
      <c r="U1385" s="161">
        <v>0</v>
      </c>
      <c r="V1385" s="161">
        <f t="shared" si="55"/>
        <v>0</v>
      </c>
      <c r="W1385" s="161"/>
      <c r="X1385" s="152"/>
      <c r="Y1385" s="152"/>
      <c r="Z1385" s="152"/>
      <c r="AA1385" s="152"/>
      <c r="AB1385" s="152"/>
      <c r="AC1385" s="152"/>
      <c r="AD1385" s="152"/>
      <c r="AE1385" s="152"/>
      <c r="AF1385" s="152"/>
      <c r="AG1385" s="152" t="s">
        <v>3031</v>
      </c>
      <c r="AH1385" s="152"/>
      <c r="AI1385" s="152"/>
      <c r="AJ1385" s="152"/>
      <c r="AK1385" s="152"/>
      <c r="AL1385" s="152"/>
      <c r="AM1385" s="152"/>
      <c r="AN1385" s="152"/>
      <c r="AO1385" s="152"/>
      <c r="AP1385" s="152"/>
      <c r="AQ1385" s="152"/>
      <c r="AR1385" s="152"/>
      <c r="AS1385" s="152"/>
      <c r="AT1385" s="152"/>
      <c r="AU1385" s="152"/>
      <c r="AV1385" s="152"/>
      <c r="AW1385" s="152"/>
      <c r="AX1385" s="152"/>
      <c r="AY1385" s="152"/>
      <c r="AZ1385" s="152"/>
      <c r="BA1385" s="152"/>
      <c r="BB1385" s="152"/>
      <c r="BC1385" s="152"/>
      <c r="BD1385" s="152"/>
      <c r="BE1385" s="152"/>
      <c r="BF1385" s="152"/>
      <c r="BG1385" s="152"/>
      <c r="BH1385" s="152"/>
    </row>
    <row r="1386" spans="1:60" outlineLevel="1" x14ac:dyDescent="0.2">
      <c r="A1386" s="180">
        <v>439</v>
      </c>
      <c r="B1386" s="181" t="s">
        <v>2599</v>
      </c>
      <c r="C1386" s="191" t="s">
        <v>2600</v>
      </c>
      <c r="D1386" s="182" t="s">
        <v>3076</v>
      </c>
      <c r="E1386" s="183">
        <v>1</v>
      </c>
      <c r="F1386" s="184"/>
      <c r="G1386" s="185">
        <f t="shared" si="49"/>
        <v>0</v>
      </c>
      <c r="H1386" s="184"/>
      <c r="I1386" s="185">
        <f t="shared" si="50"/>
        <v>0</v>
      </c>
      <c r="J1386" s="184"/>
      <c r="K1386" s="185">
        <f t="shared" si="51"/>
        <v>0</v>
      </c>
      <c r="L1386" s="185">
        <v>15</v>
      </c>
      <c r="M1386" s="185">
        <f t="shared" si="52"/>
        <v>0</v>
      </c>
      <c r="N1386" s="185">
        <v>0</v>
      </c>
      <c r="O1386" s="185">
        <f t="shared" si="53"/>
        <v>0</v>
      </c>
      <c r="P1386" s="185">
        <v>0</v>
      </c>
      <c r="Q1386" s="185">
        <f t="shared" si="54"/>
        <v>0</v>
      </c>
      <c r="R1386" s="185"/>
      <c r="S1386" s="185" t="s">
        <v>2976</v>
      </c>
      <c r="T1386" s="186" t="s">
        <v>2977</v>
      </c>
      <c r="U1386" s="161">
        <v>0</v>
      </c>
      <c r="V1386" s="161">
        <f t="shared" si="55"/>
        <v>0</v>
      </c>
      <c r="W1386" s="161"/>
      <c r="X1386" s="152"/>
      <c r="Y1386" s="152"/>
      <c r="Z1386" s="152"/>
      <c r="AA1386" s="152"/>
      <c r="AB1386" s="152"/>
      <c r="AC1386" s="152"/>
      <c r="AD1386" s="152"/>
      <c r="AE1386" s="152"/>
      <c r="AF1386" s="152"/>
      <c r="AG1386" s="152" t="s">
        <v>3031</v>
      </c>
      <c r="AH1386" s="152"/>
      <c r="AI1386" s="152"/>
      <c r="AJ1386" s="152"/>
      <c r="AK1386" s="152"/>
      <c r="AL1386" s="152"/>
      <c r="AM1386" s="152"/>
      <c r="AN1386" s="152"/>
      <c r="AO1386" s="152"/>
      <c r="AP1386" s="152"/>
      <c r="AQ1386" s="152"/>
      <c r="AR1386" s="152"/>
      <c r="AS1386" s="152"/>
      <c r="AT1386" s="152"/>
      <c r="AU1386" s="152"/>
      <c r="AV1386" s="152"/>
      <c r="AW1386" s="152"/>
      <c r="AX1386" s="152"/>
      <c r="AY1386" s="152"/>
      <c r="AZ1386" s="152"/>
      <c r="BA1386" s="152"/>
      <c r="BB1386" s="152"/>
      <c r="BC1386" s="152"/>
      <c r="BD1386" s="152"/>
      <c r="BE1386" s="152"/>
      <c r="BF1386" s="152"/>
      <c r="BG1386" s="152"/>
      <c r="BH1386" s="152"/>
    </row>
    <row r="1387" spans="1:60" outlineLevel="1" x14ac:dyDescent="0.2">
      <c r="A1387" s="180">
        <v>440</v>
      </c>
      <c r="B1387" s="181" t="s">
        <v>2601</v>
      </c>
      <c r="C1387" s="191" t="s">
        <v>2602</v>
      </c>
      <c r="D1387" s="182" t="s">
        <v>3076</v>
      </c>
      <c r="E1387" s="183">
        <v>1</v>
      </c>
      <c r="F1387" s="184"/>
      <c r="G1387" s="185">
        <f t="shared" si="49"/>
        <v>0</v>
      </c>
      <c r="H1387" s="184"/>
      <c r="I1387" s="185">
        <f t="shared" si="50"/>
        <v>0</v>
      </c>
      <c r="J1387" s="184"/>
      <c r="K1387" s="185">
        <f t="shared" si="51"/>
        <v>0</v>
      </c>
      <c r="L1387" s="185">
        <v>15</v>
      </c>
      <c r="M1387" s="185">
        <f t="shared" si="52"/>
        <v>0</v>
      </c>
      <c r="N1387" s="185">
        <v>0</v>
      </c>
      <c r="O1387" s="185">
        <f t="shared" si="53"/>
        <v>0</v>
      </c>
      <c r="P1387" s="185">
        <v>0</v>
      </c>
      <c r="Q1387" s="185">
        <f t="shared" si="54"/>
        <v>0</v>
      </c>
      <c r="R1387" s="185"/>
      <c r="S1387" s="185" t="s">
        <v>2976</v>
      </c>
      <c r="T1387" s="186" t="s">
        <v>2977</v>
      </c>
      <c r="U1387" s="161">
        <v>0</v>
      </c>
      <c r="V1387" s="161">
        <f t="shared" si="55"/>
        <v>0</v>
      </c>
      <c r="W1387" s="161"/>
      <c r="X1387" s="152"/>
      <c r="Y1387" s="152"/>
      <c r="Z1387" s="152"/>
      <c r="AA1387" s="152"/>
      <c r="AB1387" s="152"/>
      <c r="AC1387" s="152"/>
      <c r="AD1387" s="152"/>
      <c r="AE1387" s="152"/>
      <c r="AF1387" s="152"/>
      <c r="AG1387" s="152" t="s">
        <v>3031</v>
      </c>
      <c r="AH1387" s="152"/>
      <c r="AI1387" s="152"/>
      <c r="AJ1387" s="152"/>
      <c r="AK1387" s="152"/>
      <c r="AL1387" s="152"/>
      <c r="AM1387" s="152"/>
      <c r="AN1387" s="152"/>
      <c r="AO1387" s="152"/>
      <c r="AP1387" s="152"/>
      <c r="AQ1387" s="152"/>
      <c r="AR1387" s="152"/>
      <c r="AS1387" s="152"/>
      <c r="AT1387" s="152"/>
      <c r="AU1387" s="152"/>
      <c r="AV1387" s="152"/>
      <c r="AW1387" s="152"/>
      <c r="AX1387" s="152"/>
      <c r="AY1387" s="152"/>
      <c r="AZ1387" s="152"/>
      <c r="BA1387" s="152"/>
      <c r="BB1387" s="152"/>
      <c r="BC1387" s="152"/>
      <c r="BD1387" s="152"/>
      <c r="BE1387" s="152"/>
      <c r="BF1387" s="152"/>
      <c r="BG1387" s="152"/>
      <c r="BH1387" s="152"/>
    </row>
    <row r="1388" spans="1:60" outlineLevel="1" x14ac:dyDescent="0.2">
      <c r="A1388" s="180">
        <v>441</v>
      </c>
      <c r="B1388" s="181" t="s">
        <v>2603</v>
      </c>
      <c r="C1388" s="191" t="s">
        <v>2604</v>
      </c>
      <c r="D1388" s="182" t="s">
        <v>3408</v>
      </c>
      <c r="E1388" s="183">
        <v>114.04</v>
      </c>
      <c r="F1388" s="184"/>
      <c r="G1388" s="185">
        <f t="shared" si="49"/>
        <v>0</v>
      </c>
      <c r="H1388" s="184"/>
      <c r="I1388" s="185">
        <f t="shared" si="50"/>
        <v>0</v>
      </c>
      <c r="J1388" s="184"/>
      <c r="K1388" s="185">
        <f t="shared" si="51"/>
        <v>0</v>
      </c>
      <c r="L1388" s="185">
        <v>15</v>
      </c>
      <c r="M1388" s="185">
        <f t="shared" si="52"/>
        <v>0</v>
      </c>
      <c r="N1388" s="185">
        <v>0</v>
      </c>
      <c r="O1388" s="185">
        <f t="shared" si="53"/>
        <v>0</v>
      </c>
      <c r="P1388" s="185">
        <v>0</v>
      </c>
      <c r="Q1388" s="185">
        <f t="shared" si="54"/>
        <v>0</v>
      </c>
      <c r="R1388" s="185"/>
      <c r="S1388" s="185" t="s">
        <v>2976</v>
      </c>
      <c r="T1388" s="186" t="s">
        <v>2977</v>
      </c>
      <c r="U1388" s="161">
        <v>0</v>
      </c>
      <c r="V1388" s="161">
        <f t="shared" si="55"/>
        <v>0</v>
      </c>
      <c r="W1388" s="161"/>
      <c r="X1388" s="152"/>
      <c r="Y1388" s="152"/>
      <c r="Z1388" s="152"/>
      <c r="AA1388" s="152"/>
      <c r="AB1388" s="152"/>
      <c r="AC1388" s="152"/>
      <c r="AD1388" s="152"/>
      <c r="AE1388" s="152"/>
      <c r="AF1388" s="152"/>
      <c r="AG1388" s="152" t="s">
        <v>3031</v>
      </c>
      <c r="AH1388" s="152"/>
      <c r="AI1388" s="152"/>
      <c r="AJ1388" s="152"/>
      <c r="AK1388" s="152"/>
      <c r="AL1388" s="152"/>
      <c r="AM1388" s="152"/>
      <c r="AN1388" s="152"/>
      <c r="AO1388" s="152"/>
      <c r="AP1388" s="152"/>
      <c r="AQ1388" s="152"/>
      <c r="AR1388" s="152"/>
      <c r="AS1388" s="152"/>
      <c r="AT1388" s="152"/>
      <c r="AU1388" s="152"/>
      <c r="AV1388" s="152"/>
      <c r="AW1388" s="152"/>
      <c r="AX1388" s="152"/>
      <c r="AY1388" s="152"/>
      <c r="AZ1388" s="152"/>
      <c r="BA1388" s="152"/>
      <c r="BB1388" s="152"/>
      <c r="BC1388" s="152"/>
      <c r="BD1388" s="152"/>
      <c r="BE1388" s="152"/>
      <c r="BF1388" s="152"/>
      <c r="BG1388" s="152"/>
      <c r="BH1388" s="152"/>
    </row>
    <row r="1389" spans="1:60" outlineLevel="1" x14ac:dyDescent="0.2">
      <c r="A1389" s="180">
        <v>442</v>
      </c>
      <c r="B1389" s="181" t="s">
        <v>2605</v>
      </c>
      <c r="C1389" s="191" t="s">
        <v>2606</v>
      </c>
      <c r="D1389" s="182" t="s">
        <v>3408</v>
      </c>
      <c r="E1389" s="183">
        <v>248.9</v>
      </c>
      <c r="F1389" s="184"/>
      <c r="G1389" s="185">
        <f t="shared" si="49"/>
        <v>0</v>
      </c>
      <c r="H1389" s="184"/>
      <c r="I1389" s="185">
        <f t="shared" si="50"/>
        <v>0</v>
      </c>
      <c r="J1389" s="184"/>
      <c r="K1389" s="185">
        <f t="shared" si="51"/>
        <v>0</v>
      </c>
      <c r="L1389" s="185">
        <v>15</v>
      </c>
      <c r="M1389" s="185">
        <f t="shared" si="52"/>
        <v>0</v>
      </c>
      <c r="N1389" s="185">
        <v>0</v>
      </c>
      <c r="O1389" s="185">
        <f t="shared" si="53"/>
        <v>0</v>
      </c>
      <c r="P1389" s="185">
        <v>0</v>
      </c>
      <c r="Q1389" s="185">
        <f t="shared" si="54"/>
        <v>0</v>
      </c>
      <c r="R1389" s="185"/>
      <c r="S1389" s="185" t="s">
        <v>2976</v>
      </c>
      <c r="T1389" s="186" t="s">
        <v>2977</v>
      </c>
      <c r="U1389" s="161">
        <v>0</v>
      </c>
      <c r="V1389" s="161">
        <f t="shared" si="55"/>
        <v>0</v>
      </c>
      <c r="W1389" s="161"/>
      <c r="X1389" s="152"/>
      <c r="Y1389" s="152"/>
      <c r="Z1389" s="152"/>
      <c r="AA1389" s="152"/>
      <c r="AB1389" s="152"/>
      <c r="AC1389" s="152"/>
      <c r="AD1389" s="152"/>
      <c r="AE1389" s="152"/>
      <c r="AF1389" s="152"/>
      <c r="AG1389" s="152" t="s">
        <v>3031</v>
      </c>
      <c r="AH1389" s="152"/>
      <c r="AI1389" s="152"/>
      <c r="AJ1389" s="152"/>
      <c r="AK1389" s="152"/>
      <c r="AL1389" s="152"/>
      <c r="AM1389" s="152"/>
      <c r="AN1389" s="152"/>
      <c r="AO1389" s="152"/>
      <c r="AP1389" s="152"/>
      <c r="AQ1389" s="152"/>
      <c r="AR1389" s="152"/>
      <c r="AS1389" s="152"/>
      <c r="AT1389" s="152"/>
      <c r="AU1389" s="152"/>
      <c r="AV1389" s="152"/>
      <c r="AW1389" s="152"/>
      <c r="AX1389" s="152"/>
      <c r="AY1389" s="152"/>
      <c r="AZ1389" s="152"/>
      <c r="BA1389" s="152"/>
      <c r="BB1389" s="152"/>
      <c r="BC1389" s="152"/>
      <c r="BD1389" s="152"/>
      <c r="BE1389" s="152"/>
      <c r="BF1389" s="152"/>
      <c r="BG1389" s="152"/>
      <c r="BH1389" s="152"/>
    </row>
    <row r="1390" spans="1:60" outlineLevel="1" x14ac:dyDescent="0.2">
      <c r="A1390" s="180">
        <v>443</v>
      </c>
      <c r="B1390" s="181" t="s">
        <v>2607</v>
      </c>
      <c r="C1390" s="191" t="s">
        <v>2608</v>
      </c>
      <c r="D1390" s="182" t="s">
        <v>3408</v>
      </c>
      <c r="E1390" s="183">
        <v>218.13000000000002</v>
      </c>
      <c r="F1390" s="184"/>
      <c r="G1390" s="185">
        <f t="shared" si="49"/>
        <v>0</v>
      </c>
      <c r="H1390" s="184"/>
      <c r="I1390" s="185">
        <f t="shared" si="50"/>
        <v>0</v>
      </c>
      <c r="J1390" s="184"/>
      <c r="K1390" s="185">
        <f t="shared" si="51"/>
        <v>0</v>
      </c>
      <c r="L1390" s="185">
        <v>15</v>
      </c>
      <c r="M1390" s="185">
        <f t="shared" si="52"/>
        <v>0</v>
      </c>
      <c r="N1390" s="185">
        <v>0</v>
      </c>
      <c r="O1390" s="185">
        <f t="shared" si="53"/>
        <v>0</v>
      </c>
      <c r="P1390" s="185">
        <v>0</v>
      </c>
      <c r="Q1390" s="185">
        <f t="shared" si="54"/>
        <v>0</v>
      </c>
      <c r="R1390" s="185"/>
      <c r="S1390" s="185" t="s">
        <v>2976</v>
      </c>
      <c r="T1390" s="186" t="s">
        <v>2977</v>
      </c>
      <c r="U1390" s="161">
        <v>0</v>
      </c>
      <c r="V1390" s="161">
        <f t="shared" si="55"/>
        <v>0</v>
      </c>
      <c r="W1390" s="161"/>
      <c r="X1390" s="152"/>
      <c r="Y1390" s="152"/>
      <c r="Z1390" s="152"/>
      <c r="AA1390" s="152"/>
      <c r="AB1390" s="152"/>
      <c r="AC1390" s="152"/>
      <c r="AD1390" s="152"/>
      <c r="AE1390" s="152"/>
      <c r="AF1390" s="152"/>
      <c r="AG1390" s="152" t="s">
        <v>3031</v>
      </c>
      <c r="AH1390" s="152"/>
      <c r="AI1390" s="152"/>
      <c r="AJ1390" s="152"/>
      <c r="AK1390" s="152"/>
      <c r="AL1390" s="152"/>
      <c r="AM1390" s="152"/>
      <c r="AN1390" s="152"/>
      <c r="AO1390" s="152"/>
      <c r="AP1390" s="152"/>
      <c r="AQ1390" s="152"/>
      <c r="AR1390" s="152"/>
      <c r="AS1390" s="152"/>
      <c r="AT1390" s="152"/>
      <c r="AU1390" s="152"/>
      <c r="AV1390" s="152"/>
      <c r="AW1390" s="152"/>
      <c r="AX1390" s="152"/>
      <c r="AY1390" s="152"/>
      <c r="AZ1390" s="152"/>
      <c r="BA1390" s="152"/>
      <c r="BB1390" s="152"/>
      <c r="BC1390" s="152"/>
      <c r="BD1390" s="152"/>
      <c r="BE1390" s="152"/>
      <c r="BF1390" s="152"/>
      <c r="BG1390" s="152"/>
      <c r="BH1390" s="152"/>
    </row>
    <row r="1391" spans="1:60" outlineLevel="1" x14ac:dyDescent="0.2">
      <c r="A1391" s="180">
        <v>444</v>
      </c>
      <c r="B1391" s="181" t="s">
        <v>2609</v>
      </c>
      <c r="C1391" s="191" t="s">
        <v>2610</v>
      </c>
      <c r="D1391" s="182" t="s">
        <v>3408</v>
      </c>
      <c r="E1391" s="183">
        <v>204.3</v>
      </c>
      <c r="F1391" s="184"/>
      <c r="G1391" s="185">
        <f t="shared" si="49"/>
        <v>0</v>
      </c>
      <c r="H1391" s="184"/>
      <c r="I1391" s="185">
        <f t="shared" si="50"/>
        <v>0</v>
      </c>
      <c r="J1391" s="184"/>
      <c r="K1391" s="185">
        <f t="shared" si="51"/>
        <v>0</v>
      </c>
      <c r="L1391" s="185">
        <v>15</v>
      </c>
      <c r="M1391" s="185">
        <f t="shared" si="52"/>
        <v>0</v>
      </c>
      <c r="N1391" s="185">
        <v>0</v>
      </c>
      <c r="O1391" s="185">
        <f t="shared" si="53"/>
        <v>0</v>
      </c>
      <c r="P1391" s="185">
        <v>0</v>
      </c>
      <c r="Q1391" s="185">
        <f t="shared" si="54"/>
        <v>0</v>
      </c>
      <c r="R1391" s="185"/>
      <c r="S1391" s="185" t="s">
        <v>2976</v>
      </c>
      <c r="T1391" s="186" t="s">
        <v>2977</v>
      </c>
      <c r="U1391" s="161">
        <v>0</v>
      </c>
      <c r="V1391" s="161">
        <f t="shared" si="55"/>
        <v>0</v>
      </c>
      <c r="W1391" s="161"/>
      <c r="X1391" s="152"/>
      <c r="Y1391" s="152"/>
      <c r="Z1391" s="152"/>
      <c r="AA1391" s="152"/>
      <c r="AB1391" s="152"/>
      <c r="AC1391" s="152"/>
      <c r="AD1391" s="152"/>
      <c r="AE1391" s="152"/>
      <c r="AF1391" s="152"/>
      <c r="AG1391" s="152" t="s">
        <v>3031</v>
      </c>
      <c r="AH1391" s="152"/>
      <c r="AI1391" s="152"/>
      <c r="AJ1391" s="152"/>
      <c r="AK1391" s="152"/>
      <c r="AL1391" s="152"/>
      <c r="AM1391" s="152"/>
      <c r="AN1391" s="152"/>
      <c r="AO1391" s="152"/>
      <c r="AP1391" s="152"/>
      <c r="AQ1391" s="152"/>
      <c r="AR1391" s="152"/>
      <c r="AS1391" s="152"/>
      <c r="AT1391" s="152"/>
      <c r="AU1391" s="152"/>
      <c r="AV1391" s="152"/>
      <c r="AW1391" s="152"/>
      <c r="AX1391" s="152"/>
      <c r="AY1391" s="152"/>
      <c r="AZ1391" s="152"/>
      <c r="BA1391" s="152"/>
      <c r="BB1391" s="152"/>
      <c r="BC1391" s="152"/>
      <c r="BD1391" s="152"/>
      <c r="BE1391" s="152"/>
      <c r="BF1391" s="152"/>
      <c r="BG1391" s="152"/>
      <c r="BH1391" s="152"/>
    </row>
    <row r="1392" spans="1:60" outlineLevel="1" x14ac:dyDescent="0.2">
      <c r="A1392" s="180">
        <v>445</v>
      </c>
      <c r="B1392" s="181" t="s">
        <v>2611</v>
      </c>
      <c r="C1392" s="191" t="s">
        <v>2612</v>
      </c>
      <c r="D1392" s="182" t="s">
        <v>2613</v>
      </c>
      <c r="E1392" s="183">
        <v>1</v>
      </c>
      <c r="F1392" s="184"/>
      <c r="G1392" s="185">
        <f t="shared" si="49"/>
        <v>0</v>
      </c>
      <c r="H1392" s="184"/>
      <c r="I1392" s="185">
        <f t="shared" si="50"/>
        <v>0</v>
      </c>
      <c r="J1392" s="184"/>
      <c r="K1392" s="185">
        <f t="shared" si="51"/>
        <v>0</v>
      </c>
      <c r="L1392" s="185">
        <v>15</v>
      </c>
      <c r="M1392" s="185">
        <f t="shared" si="52"/>
        <v>0</v>
      </c>
      <c r="N1392" s="185">
        <v>0</v>
      </c>
      <c r="O1392" s="185">
        <f t="shared" si="53"/>
        <v>0</v>
      </c>
      <c r="P1392" s="185">
        <v>0</v>
      </c>
      <c r="Q1392" s="185">
        <f t="shared" si="54"/>
        <v>0</v>
      </c>
      <c r="R1392" s="185"/>
      <c r="S1392" s="185" t="s">
        <v>2976</v>
      </c>
      <c r="T1392" s="186" t="s">
        <v>2977</v>
      </c>
      <c r="U1392" s="161">
        <v>0</v>
      </c>
      <c r="V1392" s="161">
        <f t="shared" si="55"/>
        <v>0</v>
      </c>
      <c r="W1392" s="161"/>
      <c r="X1392" s="152"/>
      <c r="Y1392" s="152"/>
      <c r="Z1392" s="152"/>
      <c r="AA1392" s="152"/>
      <c r="AB1392" s="152"/>
      <c r="AC1392" s="152"/>
      <c r="AD1392" s="152"/>
      <c r="AE1392" s="152"/>
      <c r="AF1392" s="152"/>
      <c r="AG1392" s="152" t="s">
        <v>3031</v>
      </c>
      <c r="AH1392" s="152"/>
      <c r="AI1392" s="152"/>
      <c r="AJ1392" s="152"/>
      <c r="AK1392" s="152"/>
      <c r="AL1392" s="152"/>
      <c r="AM1392" s="152"/>
      <c r="AN1392" s="152"/>
      <c r="AO1392" s="152"/>
      <c r="AP1392" s="152"/>
      <c r="AQ1392" s="152"/>
      <c r="AR1392" s="152"/>
      <c r="AS1392" s="152"/>
      <c r="AT1392" s="152"/>
      <c r="AU1392" s="152"/>
      <c r="AV1392" s="152"/>
      <c r="AW1392" s="152"/>
      <c r="AX1392" s="152"/>
      <c r="AY1392" s="152"/>
      <c r="AZ1392" s="152"/>
      <c r="BA1392" s="152"/>
      <c r="BB1392" s="152"/>
      <c r="BC1392" s="152"/>
      <c r="BD1392" s="152"/>
      <c r="BE1392" s="152"/>
      <c r="BF1392" s="152"/>
      <c r="BG1392" s="152"/>
      <c r="BH1392" s="152"/>
    </row>
    <row r="1393" spans="1:60" outlineLevel="1" x14ac:dyDescent="0.2">
      <c r="A1393" s="180">
        <v>446</v>
      </c>
      <c r="B1393" s="181" t="s">
        <v>2614</v>
      </c>
      <c r="C1393" s="191" t="s">
        <v>2615</v>
      </c>
      <c r="D1393" s="182" t="s">
        <v>3076</v>
      </c>
      <c r="E1393" s="183">
        <v>3</v>
      </c>
      <c r="F1393" s="184"/>
      <c r="G1393" s="185">
        <f t="shared" si="49"/>
        <v>0</v>
      </c>
      <c r="H1393" s="184"/>
      <c r="I1393" s="185">
        <f t="shared" si="50"/>
        <v>0</v>
      </c>
      <c r="J1393" s="184"/>
      <c r="K1393" s="185">
        <f t="shared" si="51"/>
        <v>0</v>
      </c>
      <c r="L1393" s="185">
        <v>15</v>
      </c>
      <c r="M1393" s="185">
        <f t="shared" si="52"/>
        <v>0</v>
      </c>
      <c r="N1393" s="185">
        <v>0</v>
      </c>
      <c r="O1393" s="185">
        <f t="shared" si="53"/>
        <v>0</v>
      </c>
      <c r="P1393" s="185">
        <v>0</v>
      </c>
      <c r="Q1393" s="185">
        <f t="shared" si="54"/>
        <v>0</v>
      </c>
      <c r="R1393" s="185"/>
      <c r="S1393" s="185" t="s">
        <v>2976</v>
      </c>
      <c r="T1393" s="186" t="s">
        <v>2977</v>
      </c>
      <c r="U1393" s="161">
        <v>0</v>
      </c>
      <c r="V1393" s="161">
        <f t="shared" si="55"/>
        <v>0</v>
      </c>
      <c r="W1393" s="161"/>
      <c r="X1393" s="152"/>
      <c r="Y1393" s="152"/>
      <c r="Z1393" s="152"/>
      <c r="AA1393" s="152"/>
      <c r="AB1393" s="152"/>
      <c r="AC1393" s="152"/>
      <c r="AD1393" s="152"/>
      <c r="AE1393" s="152"/>
      <c r="AF1393" s="152"/>
      <c r="AG1393" s="152" t="s">
        <v>3031</v>
      </c>
      <c r="AH1393" s="152"/>
      <c r="AI1393" s="152"/>
      <c r="AJ1393" s="152"/>
      <c r="AK1393" s="152"/>
      <c r="AL1393" s="152"/>
      <c r="AM1393" s="152"/>
      <c r="AN1393" s="152"/>
      <c r="AO1393" s="152"/>
      <c r="AP1393" s="152"/>
      <c r="AQ1393" s="152"/>
      <c r="AR1393" s="152"/>
      <c r="AS1393" s="152"/>
      <c r="AT1393" s="152"/>
      <c r="AU1393" s="152"/>
      <c r="AV1393" s="152"/>
      <c r="AW1393" s="152"/>
      <c r="AX1393" s="152"/>
      <c r="AY1393" s="152"/>
      <c r="AZ1393" s="152"/>
      <c r="BA1393" s="152"/>
      <c r="BB1393" s="152"/>
      <c r="BC1393" s="152"/>
      <c r="BD1393" s="152"/>
      <c r="BE1393" s="152"/>
      <c r="BF1393" s="152"/>
      <c r="BG1393" s="152"/>
      <c r="BH1393" s="152"/>
    </row>
    <row r="1394" spans="1:60" outlineLevel="1" x14ac:dyDescent="0.2">
      <c r="A1394" s="180">
        <v>447</v>
      </c>
      <c r="B1394" s="181" t="s">
        <v>2616</v>
      </c>
      <c r="C1394" s="191" t="s">
        <v>2617</v>
      </c>
      <c r="D1394" s="182" t="s">
        <v>3408</v>
      </c>
      <c r="E1394" s="183">
        <v>37.25</v>
      </c>
      <c r="F1394" s="184"/>
      <c r="G1394" s="185">
        <f t="shared" si="49"/>
        <v>0</v>
      </c>
      <c r="H1394" s="184"/>
      <c r="I1394" s="185">
        <f t="shared" si="50"/>
        <v>0</v>
      </c>
      <c r="J1394" s="184"/>
      <c r="K1394" s="185">
        <f t="shared" si="51"/>
        <v>0</v>
      </c>
      <c r="L1394" s="185">
        <v>15</v>
      </c>
      <c r="M1394" s="185">
        <f t="shared" si="52"/>
        <v>0</v>
      </c>
      <c r="N1394" s="185">
        <v>0</v>
      </c>
      <c r="O1394" s="185">
        <f t="shared" si="53"/>
        <v>0</v>
      </c>
      <c r="P1394" s="185">
        <v>0</v>
      </c>
      <c r="Q1394" s="185">
        <f t="shared" si="54"/>
        <v>0</v>
      </c>
      <c r="R1394" s="185"/>
      <c r="S1394" s="185" t="s">
        <v>2976</v>
      </c>
      <c r="T1394" s="186" t="s">
        <v>2977</v>
      </c>
      <c r="U1394" s="161">
        <v>0</v>
      </c>
      <c r="V1394" s="161">
        <f t="shared" si="55"/>
        <v>0</v>
      </c>
      <c r="W1394" s="161"/>
      <c r="X1394" s="152"/>
      <c r="Y1394" s="152"/>
      <c r="Z1394" s="152"/>
      <c r="AA1394" s="152"/>
      <c r="AB1394" s="152"/>
      <c r="AC1394" s="152"/>
      <c r="AD1394" s="152"/>
      <c r="AE1394" s="152"/>
      <c r="AF1394" s="152"/>
      <c r="AG1394" s="152" t="s">
        <v>3031</v>
      </c>
      <c r="AH1394" s="152"/>
      <c r="AI1394" s="152"/>
      <c r="AJ1394" s="152"/>
      <c r="AK1394" s="152"/>
      <c r="AL1394" s="152"/>
      <c r="AM1394" s="152"/>
      <c r="AN1394" s="152"/>
      <c r="AO1394" s="152"/>
      <c r="AP1394" s="152"/>
      <c r="AQ1394" s="152"/>
      <c r="AR1394" s="152"/>
      <c r="AS1394" s="152"/>
      <c r="AT1394" s="152"/>
      <c r="AU1394" s="152"/>
      <c r="AV1394" s="152"/>
      <c r="AW1394" s="152"/>
      <c r="AX1394" s="152"/>
      <c r="AY1394" s="152"/>
      <c r="AZ1394" s="152"/>
      <c r="BA1394" s="152"/>
      <c r="BB1394" s="152"/>
      <c r="BC1394" s="152"/>
      <c r="BD1394" s="152"/>
      <c r="BE1394" s="152"/>
      <c r="BF1394" s="152"/>
      <c r="BG1394" s="152"/>
      <c r="BH1394" s="152"/>
    </row>
    <row r="1395" spans="1:60" outlineLevel="1" x14ac:dyDescent="0.2">
      <c r="A1395" s="180">
        <v>448</v>
      </c>
      <c r="B1395" s="181" t="s">
        <v>2618</v>
      </c>
      <c r="C1395" s="191" t="s">
        <v>2619</v>
      </c>
      <c r="D1395" s="182" t="s">
        <v>3408</v>
      </c>
      <c r="E1395" s="183">
        <v>19.150000000000002</v>
      </c>
      <c r="F1395" s="184"/>
      <c r="G1395" s="185">
        <f t="shared" si="49"/>
        <v>0</v>
      </c>
      <c r="H1395" s="184"/>
      <c r="I1395" s="185">
        <f t="shared" si="50"/>
        <v>0</v>
      </c>
      <c r="J1395" s="184"/>
      <c r="K1395" s="185">
        <f t="shared" si="51"/>
        <v>0</v>
      </c>
      <c r="L1395" s="185">
        <v>15</v>
      </c>
      <c r="M1395" s="185">
        <f t="shared" si="52"/>
        <v>0</v>
      </c>
      <c r="N1395" s="185">
        <v>0</v>
      </c>
      <c r="O1395" s="185">
        <f t="shared" si="53"/>
        <v>0</v>
      </c>
      <c r="P1395" s="185">
        <v>0</v>
      </c>
      <c r="Q1395" s="185">
        <f t="shared" si="54"/>
        <v>0</v>
      </c>
      <c r="R1395" s="185"/>
      <c r="S1395" s="185" t="s">
        <v>2976</v>
      </c>
      <c r="T1395" s="186" t="s">
        <v>2977</v>
      </c>
      <c r="U1395" s="161">
        <v>0</v>
      </c>
      <c r="V1395" s="161">
        <f t="shared" si="55"/>
        <v>0</v>
      </c>
      <c r="W1395" s="161"/>
      <c r="X1395" s="152"/>
      <c r="Y1395" s="152"/>
      <c r="Z1395" s="152"/>
      <c r="AA1395" s="152"/>
      <c r="AB1395" s="152"/>
      <c r="AC1395" s="152"/>
      <c r="AD1395" s="152"/>
      <c r="AE1395" s="152"/>
      <c r="AF1395" s="152"/>
      <c r="AG1395" s="152" t="s">
        <v>3031</v>
      </c>
      <c r="AH1395" s="152"/>
      <c r="AI1395" s="152"/>
      <c r="AJ1395" s="152"/>
      <c r="AK1395" s="152"/>
      <c r="AL1395" s="152"/>
      <c r="AM1395" s="152"/>
      <c r="AN1395" s="152"/>
      <c r="AO1395" s="152"/>
      <c r="AP1395" s="152"/>
      <c r="AQ1395" s="152"/>
      <c r="AR1395" s="152"/>
      <c r="AS1395" s="152"/>
      <c r="AT1395" s="152"/>
      <c r="AU1395" s="152"/>
      <c r="AV1395" s="152"/>
      <c r="AW1395" s="152"/>
      <c r="AX1395" s="152"/>
      <c r="AY1395" s="152"/>
      <c r="AZ1395" s="152"/>
      <c r="BA1395" s="152"/>
      <c r="BB1395" s="152"/>
      <c r="BC1395" s="152"/>
      <c r="BD1395" s="152"/>
      <c r="BE1395" s="152"/>
      <c r="BF1395" s="152"/>
      <c r="BG1395" s="152"/>
      <c r="BH1395" s="152"/>
    </row>
    <row r="1396" spans="1:60" outlineLevel="1" x14ac:dyDescent="0.2">
      <c r="A1396" s="180">
        <v>449</v>
      </c>
      <c r="B1396" s="181" t="s">
        <v>2620</v>
      </c>
      <c r="C1396" s="191" t="s">
        <v>2621</v>
      </c>
      <c r="D1396" s="182" t="s">
        <v>3408</v>
      </c>
      <c r="E1396" s="183">
        <v>63.2</v>
      </c>
      <c r="F1396" s="184"/>
      <c r="G1396" s="185">
        <f t="shared" si="49"/>
        <v>0</v>
      </c>
      <c r="H1396" s="184"/>
      <c r="I1396" s="185">
        <f t="shared" si="50"/>
        <v>0</v>
      </c>
      <c r="J1396" s="184"/>
      <c r="K1396" s="185">
        <f t="shared" si="51"/>
        <v>0</v>
      </c>
      <c r="L1396" s="185">
        <v>15</v>
      </c>
      <c r="M1396" s="185">
        <f t="shared" si="52"/>
        <v>0</v>
      </c>
      <c r="N1396" s="185">
        <v>0</v>
      </c>
      <c r="O1396" s="185">
        <f t="shared" si="53"/>
        <v>0</v>
      </c>
      <c r="P1396" s="185">
        <v>0</v>
      </c>
      <c r="Q1396" s="185">
        <f t="shared" si="54"/>
        <v>0</v>
      </c>
      <c r="R1396" s="185"/>
      <c r="S1396" s="185" t="s">
        <v>2976</v>
      </c>
      <c r="T1396" s="186" t="s">
        <v>2977</v>
      </c>
      <c r="U1396" s="161">
        <v>0</v>
      </c>
      <c r="V1396" s="161">
        <f t="shared" si="55"/>
        <v>0</v>
      </c>
      <c r="W1396" s="161"/>
      <c r="X1396" s="152"/>
      <c r="Y1396" s="152"/>
      <c r="Z1396" s="152"/>
      <c r="AA1396" s="152"/>
      <c r="AB1396" s="152"/>
      <c r="AC1396" s="152"/>
      <c r="AD1396" s="152"/>
      <c r="AE1396" s="152"/>
      <c r="AF1396" s="152"/>
      <c r="AG1396" s="152" t="s">
        <v>3031</v>
      </c>
      <c r="AH1396" s="152"/>
      <c r="AI1396" s="152"/>
      <c r="AJ1396" s="152"/>
      <c r="AK1396" s="152"/>
      <c r="AL1396" s="152"/>
      <c r="AM1396" s="152"/>
      <c r="AN1396" s="152"/>
      <c r="AO1396" s="152"/>
      <c r="AP1396" s="152"/>
      <c r="AQ1396" s="152"/>
      <c r="AR1396" s="152"/>
      <c r="AS1396" s="152"/>
      <c r="AT1396" s="152"/>
      <c r="AU1396" s="152"/>
      <c r="AV1396" s="152"/>
      <c r="AW1396" s="152"/>
      <c r="AX1396" s="152"/>
      <c r="AY1396" s="152"/>
      <c r="AZ1396" s="152"/>
      <c r="BA1396" s="152"/>
      <c r="BB1396" s="152"/>
      <c r="BC1396" s="152"/>
      <c r="BD1396" s="152"/>
      <c r="BE1396" s="152"/>
      <c r="BF1396" s="152"/>
      <c r="BG1396" s="152"/>
      <c r="BH1396" s="152"/>
    </row>
    <row r="1397" spans="1:60" outlineLevel="1" x14ac:dyDescent="0.2">
      <c r="A1397" s="180">
        <v>450</v>
      </c>
      <c r="B1397" s="181" t="s">
        <v>2622</v>
      </c>
      <c r="C1397" s="191" t="s">
        <v>2623</v>
      </c>
      <c r="D1397" s="182" t="s">
        <v>3408</v>
      </c>
      <c r="E1397" s="183">
        <v>261.70000000000005</v>
      </c>
      <c r="F1397" s="184"/>
      <c r="G1397" s="185">
        <f t="shared" si="49"/>
        <v>0</v>
      </c>
      <c r="H1397" s="184"/>
      <c r="I1397" s="185">
        <f t="shared" si="50"/>
        <v>0</v>
      </c>
      <c r="J1397" s="184"/>
      <c r="K1397" s="185">
        <f t="shared" si="51"/>
        <v>0</v>
      </c>
      <c r="L1397" s="185">
        <v>15</v>
      </c>
      <c r="M1397" s="185">
        <f t="shared" si="52"/>
        <v>0</v>
      </c>
      <c r="N1397" s="185">
        <v>0</v>
      </c>
      <c r="O1397" s="185">
        <f t="shared" si="53"/>
        <v>0</v>
      </c>
      <c r="P1397" s="185">
        <v>0</v>
      </c>
      <c r="Q1397" s="185">
        <f t="shared" si="54"/>
        <v>0</v>
      </c>
      <c r="R1397" s="185"/>
      <c r="S1397" s="185" t="s">
        <v>2976</v>
      </c>
      <c r="T1397" s="186" t="s">
        <v>2977</v>
      </c>
      <c r="U1397" s="161">
        <v>0</v>
      </c>
      <c r="V1397" s="161">
        <f t="shared" si="55"/>
        <v>0</v>
      </c>
      <c r="W1397" s="161"/>
      <c r="X1397" s="152"/>
      <c r="Y1397" s="152"/>
      <c r="Z1397" s="152"/>
      <c r="AA1397" s="152"/>
      <c r="AB1397" s="152"/>
      <c r="AC1397" s="152"/>
      <c r="AD1397" s="152"/>
      <c r="AE1397" s="152"/>
      <c r="AF1397" s="152"/>
      <c r="AG1397" s="152" t="s">
        <v>3031</v>
      </c>
      <c r="AH1397" s="152"/>
      <c r="AI1397" s="152"/>
      <c r="AJ1397" s="152"/>
      <c r="AK1397" s="152"/>
      <c r="AL1397" s="152"/>
      <c r="AM1397" s="152"/>
      <c r="AN1397" s="152"/>
      <c r="AO1397" s="152"/>
      <c r="AP1397" s="152"/>
      <c r="AQ1397" s="152"/>
      <c r="AR1397" s="152"/>
      <c r="AS1397" s="152"/>
      <c r="AT1397" s="152"/>
      <c r="AU1397" s="152"/>
      <c r="AV1397" s="152"/>
      <c r="AW1397" s="152"/>
      <c r="AX1397" s="152"/>
      <c r="AY1397" s="152"/>
      <c r="AZ1397" s="152"/>
      <c r="BA1397" s="152"/>
      <c r="BB1397" s="152"/>
      <c r="BC1397" s="152"/>
      <c r="BD1397" s="152"/>
      <c r="BE1397" s="152"/>
      <c r="BF1397" s="152"/>
      <c r="BG1397" s="152"/>
      <c r="BH1397" s="152"/>
    </row>
    <row r="1398" spans="1:60" outlineLevel="1" x14ac:dyDescent="0.2">
      <c r="A1398" s="180">
        <v>451</v>
      </c>
      <c r="B1398" s="181" t="s">
        <v>2624</v>
      </c>
      <c r="C1398" s="191" t="s">
        <v>2625</v>
      </c>
      <c r="D1398" s="182" t="s">
        <v>3076</v>
      </c>
      <c r="E1398" s="183">
        <v>1</v>
      </c>
      <c r="F1398" s="184"/>
      <c r="G1398" s="185">
        <f t="shared" si="49"/>
        <v>0</v>
      </c>
      <c r="H1398" s="184"/>
      <c r="I1398" s="185">
        <f t="shared" si="50"/>
        <v>0</v>
      </c>
      <c r="J1398" s="184"/>
      <c r="K1398" s="185">
        <f t="shared" si="51"/>
        <v>0</v>
      </c>
      <c r="L1398" s="185">
        <v>15</v>
      </c>
      <c r="M1398" s="185">
        <f t="shared" si="52"/>
        <v>0</v>
      </c>
      <c r="N1398" s="185">
        <v>0</v>
      </c>
      <c r="O1398" s="185">
        <f t="shared" si="53"/>
        <v>0</v>
      </c>
      <c r="P1398" s="185">
        <v>0</v>
      </c>
      <c r="Q1398" s="185">
        <f t="shared" si="54"/>
        <v>0</v>
      </c>
      <c r="R1398" s="185"/>
      <c r="S1398" s="185" t="s">
        <v>2976</v>
      </c>
      <c r="T1398" s="186" t="s">
        <v>2977</v>
      </c>
      <c r="U1398" s="161">
        <v>0</v>
      </c>
      <c r="V1398" s="161">
        <f t="shared" si="55"/>
        <v>0</v>
      </c>
      <c r="W1398" s="161"/>
      <c r="X1398" s="152"/>
      <c r="Y1398" s="152"/>
      <c r="Z1398" s="152"/>
      <c r="AA1398" s="152"/>
      <c r="AB1398" s="152"/>
      <c r="AC1398" s="152"/>
      <c r="AD1398" s="152"/>
      <c r="AE1398" s="152"/>
      <c r="AF1398" s="152"/>
      <c r="AG1398" s="152" t="s">
        <v>3031</v>
      </c>
      <c r="AH1398" s="152"/>
      <c r="AI1398" s="152"/>
      <c r="AJ1398" s="152"/>
      <c r="AK1398" s="152"/>
      <c r="AL1398" s="152"/>
      <c r="AM1398" s="152"/>
      <c r="AN1398" s="152"/>
      <c r="AO1398" s="152"/>
      <c r="AP1398" s="152"/>
      <c r="AQ1398" s="152"/>
      <c r="AR1398" s="152"/>
      <c r="AS1398" s="152"/>
      <c r="AT1398" s="152"/>
      <c r="AU1398" s="152"/>
      <c r="AV1398" s="152"/>
      <c r="AW1398" s="152"/>
      <c r="AX1398" s="152"/>
      <c r="AY1398" s="152"/>
      <c r="AZ1398" s="152"/>
      <c r="BA1398" s="152"/>
      <c r="BB1398" s="152"/>
      <c r="BC1398" s="152"/>
      <c r="BD1398" s="152"/>
      <c r="BE1398" s="152"/>
      <c r="BF1398" s="152"/>
      <c r="BG1398" s="152"/>
      <c r="BH1398" s="152"/>
    </row>
    <row r="1399" spans="1:60" outlineLevel="1" x14ac:dyDescent="0.2">
      <c r="A1399" s="180">
        <v>452</v>
      </c>
      <c r="B1399" s="181" t="s">
        <v>2626</v>
      </c>
      <c r="C1399" s="191" t="s">
        <v>2627</v>
      </c>
      <c r="D1399" s="182" t="s">
        <v>3408</v>
      </c>
      <c r="E1399" s="183">
        <v>55.550000000000004</v>
      </c>
      <c r="F1399" s="184"/>
      <c r="G1399" s="185">
        <f t="shared" si="49"/>
        <v>0</v>
      </c>
      <c r="H1399" s="184"/>
      <c r="I1399" s="185">
        <f t="shared" si="50"/>
        <v>0</v>
      </c>
      <c r="J1399" s="184"/>
      <c r="K1399" s="185">
        <f t="shared" si="51"/>
        <v>0</v>
      </c>
      <c r="L1399" s="185">
        <v>15</v>
      </c>
      <c r="M1399" s="185">
        <f t="shared" si="52"/>
        <v>0</v>
      </c>
      <c r="N1399" s="185">
        <v>0</v>
      </c>
      <c r="O1399" s="185">
        <f t="shared" si="53"/>
        <v>0</v>
      </c>
      <c r="P1399" s="185">
        <v>0</v>
      </c>
      <c r="Q1399" s="185">
        <f t="shared" si="54"/>
        <v>0</v>
      </c>
      <c r="R1399" s="185"/>
      <c r="S1399" s="185" t="s">
        <v>2976</v>
      </c>
      <c r="T1399" s="186" t="s">
        <v>2977</v>
      </c>
      <c r="U1399" s="161">
        <v>0</v>
      </c>
      <c r="V1399" s="161">
        <f t="shared" si="55"/>
        <v>0</v>
      </c>
      <c r="W1399" s="161"/>
      <c r="X1399" s="152"/>
      <c r="Y1399" s="152"/>
      <c r="Z1399" s="152"/>
      <c r="AA1399" s="152"/>
      <c r="AB1399" s="152"/>
      <c r="AC1399" s="152"/>
      <c r="AD1399" s="152"/>
      <c r="AE1399" s="152"/>
      <c r="AF1399" s="152"/>
      <c r="AG1399" s="152" t="s">
        <v>3031</v>
      </c>
      <c r="AH1399" s="152"/>
      <c r="AI1399" s="152"/>
      <c r="AJ1399" s="152"/>
      <c r="AK1399" s="152"/>
      <c r="AL1399" s="152"/>
      <c r="AM1399" s="152"/>
      <c r="AN1399" s="152"/>
      <c r="AO1399" s="152"/>
      <c r="AP1399" s="152"/>
      <c r="AQ1399" s="152"/>
      <c r="AR1399" s="152"/>
      <c r="AS1399" s="152"/>
      <c r="AT1399" s="152"/>
      <c r="AU1399" s="152"/>
      <c r="AV1399" s="152"/>
      <c r="AW1399" s="152"/>
      <c r="AX1399" s="152"/>
      <c r="AY1399" s="152"/>
      <c r="AZ1399" s="152"/>
      <c r="BA1399" s="152"/>
      <c r="BB1399" s="152"/>
      <c r="BC1399" s="152"/>
      <c r="BD1399" s="152"/>
      <c r="BE1399" s="152"/>
      <c r="BF1399" s="152"/>
      <c r="BG1399" s="152"/>
      <c r="BH1399" s="152"/>
    </row>
    <row r="1400" spans="1:60" outlineLevel="1" x14ac:dyDescent="0.2">
      <c r="A1400" s="180">
        <v>453</v>
      </c>
      <c r="B1400" s="181" t="s">
        <v>2628</v>
      </c>
      <c r="C1400" s="191" t="s">
        <v>365</v>
      </c>
      <c r="D1400" s="182" t="s">
        <v>3069</v>
      </c>
      <c r="E1400" s="183">
        <v>8.98</v>
      </c>
      <c r="F1400" s="184"/>
      <c r="G1400" s="185">
        <f t="shared" si="49"/>
        <v>0</v>
      </c>
      <c r="H1400" s="184"/>
      <c r="I1400" s="185">
        <f t="shared" si="50"/>
        <v>0</v>
      </c>
      <c r="J1400" s="184"/>
      <c r="K1400" s="185">
        <f t="shared" si="51"/>
        <v>0</v>
      </c>
      <c r="L1400" s="185">
        <v>15</v>
      </c>
      <c r="M1400" s="185">
        <f t="shared" si="52"/>
        <v>0</v>
      </c>
      <c r="N1400" s="185">
        <v>0</v>
      </c>
      <c r="O1400" s="185">
        <f t="shared" si="53"/>
        <v>0</v>
      </c>
      <c r="P1400" s="185">
        <v>0</v>
      </c>
      <c r="Q1400" s="185">
        <f t="shared" si="54"/>
        <v>0</v>
      </c>
      <c r="R1400" s="185"/>
      <c r="S1400" s="185" t="s">
        <v>2976</v>
      </c>
      <c r="T1400" s="186" t="s">
        <v>2977</v>
      </c>
      <c r="U1400" s="161">
        <v>0</v>
      </c>
      <c r="V1400" s="161">
        <f t="shared" si="55"/>
        <v>0</v>
      </c>
      <c r="W1400" s="161"/>
      <c r="X1400" s="152"/>
      <c r="Y1400" s="152"/>
      <c r="Z1400" s="152"/>
      <c r="AA1400" s="152"/>
      <c r="AB1400" s="152"/>
      <c r="AC1400" s="152"/>
      <c r="AD1400" s="152"/>
      <c r="AE1400" s="152"/>
      <c r="AF1400" s="152"/>
      <c r="AG1400" s="152" t="s">
        <v>3031</v>
      </c>
      <c r="AH1400" s="152"/>
      <c r="AI1400" s="152"/>
      <c r="AJ1400" s="152"/>
      <c r="AK1400" s="152"/>
      <c r="AL1400" s="152"/>
      <c r="AM1400" s="152"/>
      <c r="AN1400" s="152"/>
      <c r="AO1400" s="152"/>
      <c r="AP1400" s="152"/>
      <c r="AQ1400" s="152"/>
      <c r="AR1400" s="152"/>
      <c r="AS1400" s="152"/>
      <c r="AT1400" s="152"/>
      <c r="AU1400" s="152"/>
      <c r="AV1400" s="152"/>
      <c r="AW1400" s="152"/>
      <c r="AX1400" s="152"/>
      <c r="AY1400" s="152"/>
      <c r="AZ1400" s="152"/>
      <c r="BA1400" s="152"/>
      <c r="BB1400" s="152"/>
      <c r="BC1400" s="152"/>
      <c r="BD1400" s="152"/>
      <c r="BE1400" s="152"/>
      <c r="BF1400" s="152"/>
      <c r="BG1400" s="152"/>
      <c r="BH1400" s="152"/>
    </row>
    <row r="1401" spans="1:60" outlineLevel="1" x14ac:dyDescent="0.2">
      <c r="A1401" s="180">
        <v>454</v>
      </c>
      <c r="B1401" s="181" t="s">
        <v>2629</v>
      </c>
      <c r="C1401" s="191" t="s">
        <v>366</v>
      </c>
      <c r="D1401" s="182" t="s">
        <v>3069</v>
      </c>
      <c r="E1401" s="183">
        <v>4.58</v>
      </c>
      <c r="F1401" s="184"/>
      <c r="G1401" s="185">
        <f t="shared" si="49"/>
        <v>0</v>
      </c>
      <c r="H1401" s="184"/>
      <c r="I1401" s="185">
        <f t="shared" si="50"/>
        <v>0</v>
      </c>
      <c r="J1401" s="184"/>
      <c r="K1401" s="185">
        <f t="shared" si="51"/>
        <v>0</v>
      </c>
      <c r="L1401" s="185">
        <v>15</v>
      </c>
      <c r="M1401" s="185">
        <f t="shared" si="52"/>
        <v>0</v>
      </c>
      <c r="N1401" s="185">
        <v>0</v>
      </c>
      <c r="O1401" s="185">
        <f t="shared" si="53"/>
        <v>0</v>
      </c>
      <c r="P1401" s="185">
        <v>0</v>
      </c>
      <c r="Q1401" s="185">
        <f t="shared" si="54"/>
        <v>0</v>
      </c>
      <c r="R1401" s="185"/>
      <c r="S1401" s="185" t="s">
        <v>2976</v>
      </c>
      <c r="T1401" s="186" t="s">
        <v>2977</v>
      </c>
      <c r="U1401" s="161">
        <v>0</v>
      </c>
      <c r="V1401" s="161">
        <f t="shared" si="55"/>
        <v>0</v>
      </c>
      <c r="W1401" s="161"/>
      <c r="X1401" s="152"/>
      <c r="Y1401" s="152"/>
      <c r="Z1401" s="152"/>
      <c r="AA1401" s="152"/>
      <c r="AB1401" s="152"/>
      <c r="AC1401" s="152"/>
      <c r="AD1401" s="152"/>
      <c r="AE1401" s="152"/>
      <c r="AF1401" s="152"/>
      <c r="AG1401" s="152" t="s">
        <v>3031</v>
      </c>
      <c r="AH1401" s="152"/>
      <c r="AI1401" s="152"/>
      <c r="AJ1401" s="152"/>
      <c r="AK1401" s="152"/>
      <c r="AL1401" s="152"/>
      <c r="AM1401" s="152"/>
      <c r="AN1401" s="152"/>
      <c r="AO1401" s="152"/>
      <c r="AP1401" s="152"/>
      <c r="AQ1401" s="152"/>
      <c r="AR1401" s="152"/>
      <c r="AS1401" s="152"/>
      <c r="AT1401" s="152"/>
      <c r="AU1401" s="152"/>
      <c r="AV1401" s="152"/>
      <c r="AW1401" s="152"/>
      <c r="AX1401" s="152"/>
      <c r="AY1401" s="152"/>
      <c r="AZ1401" s="152"/>
      <c r="BA1401" s="152"/>
      <c r="BB1401" s="152"/>
      <c r="BC1401" s="152"/>
      <c r="BD1401" s="152"/>
      <c r="BE1401" s="152"/>
      <c r="BF1401" s="152"/>
      <c r="BG1401" s="152"/>
      <c r="BH1401" s="152"/>
    </row>
    <row r="1402" spans="1:60" outlineLevel="1" x14ac:dyDescent="0.2">
      <c r="A1402" s="180">
        <v>455</v>
      </c>
      <c r="B1402" s="181" t="s">
        <v>2630</v>
      </c>
      <c r="C1402" s="191" t="s">
        <v>2631</v>
      </c>
      <c r="D1402" s="182" t="s">
        <v>3076</v>
      </c>
      <c r="E1402" s="183">
        <v>6</v>
      </c>
      <c r="F1402" s="184"/>
      <c r="G1402" s="185">
        <f t="shared" si="49"/>
        <v>0</v>
      </c>
      <c r="H1402" s="184"/>
      <c r="I1402" s="185">
        <f t="shared" si="50"/>
        <v>0</v>
      </c>
      <c r="J1402" s="184"/>
      <c r="K1402" s="185">
        <f t="shared" si="51"/>
        <v>0</v>
      </c>
      <c r="L1402" s="185">
        <v>15</v>
      </c>
      <c r="M1402" s="185">
        <f t="shared" si="52"/>
        <v>0</v>
      </c>
      <c r="N1402" s="185">
        <v>0</v>
      </c>
      <c r="O1402" s="185">
        <f t="shared" si="53"/>
        <v>0</v>
      </c>
      <c r="P1402" s="185">
        <v>0</v>
      </c>
      <c r="Q1402" s="185">
        <f t="shared" si="54"/>
        <v>0</v>
      </c>
      <c r="R1402" s="185"/>
      <c r="S1402" s="185" t="s">
        <v>2976</v>
      </c>
      <c r="T1402" s="186" t="s">
        <v>2977</v>
      </c>
      <c r="U1402" s="161">
        <v>0</v>
      </c>
      <c r="V1402" s="161">
        <f t="shared" si="55"/>
        <v>0</v>
      </c>
      <c r="W1402" s="161"/>
      <c r="X1402" s="152"/>
      <c r="Y1402" s="152"/>
      <c r="Z1402" s="152"/>
      <c r="AA1402" s="152"/>
      <c r="AB1402" s="152"/>
      <c r="AC1402" s="152"/>
      <c r="AD1402" s="152"/>
      <c r="AE1402" s="152"/>
      <c r="AF1402" s="152"/>
      <c r="AG1402" s="152" t="s">
        <v>3031</v>
      </c>
      <c r="AH1402" s="152"/>
      <c r="AI1402" s="152"/>
      <c r="AJ1402" s="152"/>
      <c r="AK1402" s="152"/>
      <c r="AL1402" s="152"/>
      <c r="AM1402" s="152"/>
      <c r="AN1402" s="152"/>
      <c r="AO1402" s="152"/>
      <c r="AP1402" s="152"/>
      <c r="AQ1402" s="152"/>
      <c r="AR1402" s="152"/>
      <c r="AS1402" s="152"/>
      <c r="AT1402" s="152"/>
      <c r="AU1402" s="152"/>
      <c r="AV1402" s="152"/>
      <c r="AW1402" s="152"/>
      <c r="AX1402" s="152"/>
      <c r="AY1402" s="152"/>
      <c r="AZ1402" s="152"/>
      <c r="BA1402" s="152"/>
      <c r="BB1402" s="152"/>
      <c r="BC1402" s="152"/>
      <c r="BD1402" s="152"/>
      <c r="BE1402" s="152"/>
      <c r="BF1402" s="152"/>
      <c r="BG1402" s="152"/>
      <c r="BH1402" s="152"/>
    </row>
    <row r="1403" spans="1:60" outlineLevel="1" x14ac:dyDescent="0.2">
      <c r="A1403" s="180">
        <v>456</v>
      </c>
      <c r="B1403" s="181" t="s">
        <v>2632</v>
      </c>
      <c r="C1403" s="191" t="s">
        <v>2633</v>
      </c>
      <c r="D1403" s="182" t="s">
        <v>3076</v>
      </c>
      <c r="E1403" s="183">
        <v>1</v>
      </c>
      <c r="F1403" s="184"/>
      <c r="G1403" s="185">
        <f t="shared" ref="G1403:G1422" si="56">ROUND(E1403*F1403,2)</f>
        <v>0</v>
      </c>
      <c r="H1403" s="184"/>
      <c r="I1403" s="185">
        <f t="shared" ref="I1403:I1422" si="57">ROUND(E1403*H1403,2)</f>
        <v>0</v>
      </c>
      <c r="J1403" s="184"/>
      <c r="K1403" s="185">
        <f t="shared" ref="K1403:K1422" si="58">ROUND(E1403*J1403,2)</f>
        <v>0</v>
      </c>
      <c r="L1403" s="185">
        <v>15</v>
      </c>
      <c r="M1403" s="185">
        <f t="shared" ref="M1403:M1422" si="59">G1403*(1+L1403/100)</f>
        <v>0</v>
      </c>
      <c r="N1403" s="185">
        <v>0</v>
      </c>
      <c r="O1403" s="185">
        <f t="shared" ref="O1403:O1422" si="60">ROUND(E1403*N1403,2)</f>
        <v>0</v>
      </c>
      <c r="P1403" s="185">
        <v>0</v>
      </c>
      <c r="Q1403" s="185">
        <f t="shared" ref="Q1403:Q1422" si="61">ROUND(E1403*P1403,2)</f>
        <v>0</v>
      </c>
      <c r="R1403" s="185"/>
      <c r="S1403" s="185" t="s">
        <v>2976</v>
      </c>
      <c r="T1403" s="186" t="s">
        <v>2977</v>
      </c>
      <c r="U1403" s="161">
        <v>0</v>
      </c>
      <c r="V1403" s="161">
        <f t="shared" ref="V1403:V1422" si="62">ROUND(E1403*U1403,2)</f>
        <v>0</v>
      </c>
      <c r="W1403" s="161"/>
      <c r="X1403" s="152"/>
      <c r="Y1403" s="152"/>
      <c r="Z1403" s="152"/>
      <c r="AA1403" s="152"/>
      <c r="AB1403" s="152"/>
      <c r="AC1403" s="152"/>
      <c r="AD1403" s="152"/>
      <c r="AE1403" s="152"/>
      <c r="AF1403" s="152"/>
      <c r="AG1403" s="152" t="s">
        <v>3031</v>
      </c>
      <c r="AH1403" s="152"/>
      <c r="AI1403" s="152"/>
      <c r="AJ1403" s="152"/>
      <c r="AK1403" s="152"/>
      <c r="AL1403" s="152"/>
      <c r="AM1403" s="152"/>
      <c r="AN1403" s="152"/>
      <c r="AO1403" s="152"/>
      <c r="AP1403" s="152"/>
      <c r="AQ1403" s="152"/>
      <c r="AR1403" s="152"/>
      <c r="AS1403" s="152"/>
      <c r="AT1403" s="152"/>
      <c r="AU1403" s="152"/>
      <c r="AV1403" s="152"/>
      <c r="AW1403" s="152"/>
      <c r="AX1403" s="152"/>
      <c r="AY1403" s="152"/>
      <c r="AZ1403" s="152"/>
      <c r="BA1403" s="152"/>
      <c r="BB1403" s="152"/>
      <c r="BC1403" s="152"/>
      <c r="BD1403" s="152"/>
      <c r="BE1403" s="152"/>
      <c r="BF1403" s="152"/>
      <c r="BG1403" s="152"/>
      <c r="BH1403" s="152"/>
    </row>
    <row r="1404" spans="1:60" outlineLevel="1" x14ac:dyDescent="0.2">
      <c r="A1404" s="180">
        <v>457</v>
      </c>
      <c r="B1404" s="181" t="s">
        <v>2634</v>
      </c>
      <c r="C1404" s="191" t="s">
        <v>2635</v>
      </c>
      <c r="D1404" s="182" t="s">
        <v>3076</v>
      </c>
      <c r="E1404" s="183">
        <v>8</v>
      </c>
      <c r="F1404" s="184"/>
      <c r="G1404" s="185">
        <f t="shared" si="56"/>
        <v>0</v>
      </c>
      <c r="H1404" s="184"/>
      <c r="I1404" s="185">
        <f t="shared" si="57"/>
        <v>0</v>
      </c>
      <c r="J1404" s="184"/>
      <c r="K1404" s="185">
        <f t="shared" si="58"/>
        <v>0</v>
      </c>
      <c r="L1404" s="185">
        <v>15</v>
      </c>
      <c r="M1404" s="185">
        <f t="shared" si="59"/>
        <v>0</v>
      </c>
      <c r="N1404" s="185">
        <v>0</v>
      </c>
      <c r="O1404" s="185">
        <f t="shared" si="60"/>
        <v>0</v>
      </c>
      <c r="P1404" s="185">
        <v>0</v>
      </c>
      <c r="Q1404" s="185">
        <f t="shared" si="61"/>
        <v>0</v>
      </c>
      <c r="R1404" s="185"/>
      <c r="S1404" s="185" t="s">
        <v>2976</v>
      </c>
      <c r="T1404" s="186" t="s">
        <v>2977</v>
      </c>
      <c r="U1404" s="161">
        <v>0</v>
      </c>
      <c r="V1404" s="161">
        <f t="shared" si="62"/>
        <v>0</v>
      </c>
      <c r="W1404" s="161"/>
      <c r="X1404" s="152"/>
      <c r="Y1404" s="152"/>
      <c r="Z1404" s="152"/>
      <c r="AA1404" s="152"/>
      <c r="AB1404" s="152"/>
      <c r="AC1404" s="152"/>
      <c r="AD1404" s="152"/>
      <c r="AE1404" s="152"/>
      <c r="AF1404" s="152"/>
      <c r="AG1404" s="152" t="s">
        <v>3031</v>
      </c>
      <c r="AH1404" s="152"/>
      <c r="AI1404" s="152"/>
      <c r="AJ1404" s="152"/>
      <c r="AK1404" s="152"/>
      <c r="AL1404" s="152"/>
      <c r="AM1404" s="152"/>
      <c r="AN1404" s="152"/>
      <c r="AO1404" s="152"/>
      <c r="AP1404" s="152"/>
      <c r="AQ1404" s="152"/>
      <c r="AR1404" s="152"/>
      <c r="AS1404" s="152"/>
      <c r="AT1404" s="152"/>
      <c r="AU1404" s="152"/>
      <c r="AV1404" s="152"/>
      <c r="AW1404" s="152"/>
      <c r="AX1404" s="152"/>
      <c r="AY1404" s="152"/>
      <c r="AZ1404" s="152"/>
      <c r="BA1404" s="152"/>
      <c r="BB1404" s="152"/>
      <c r="BC1404" s="152"/>
      <c r="BD1404" s="152"/>
      <c r="BE1404" s="152"/>
      <c r="BF1404" s="152"/>
      <c r="BG1404" s="152"/>
      <c r="BH1404" s="152"/>
    </row>
    <row r="1405" spans="1:60" outlineLevel="1" x14ac:dyDescent="0.2">
      <c r="A1405" s="180">
        <v>458</v>
      </c>
      <c r="B1405" s="181" t="s">
        <v>2636</v>
      </c>
      <c r="C1405" s="191" t="s">
        <v>2637</v>
      </c>
      <c r="D1405" s="182" t="s">
        <v>3076</v>
      </c>
      <c r="E1405" s="183">
        <v>2</v>
      </c>
      <c r="F1405" s="184"/>
      <c r="G1405" s="185">
        <f t="shared" si="56"/>
        <v>0</v>
      </c>
      <c r="H1405" s="184"/>
      <c r="I1405" s="185">
        <f t="shared" si="57"/>
        <v>0</v>
      </c>
      <c r="J1405" s="184"/>
      <c r="K1405" s="185">
        <f t="shared" si="58"/>
        <v>0</v>
      </c>
      <c r="L1405" s="185">
        <v>15</v>
      </c>
      <c r="M1405" s="185">
        <f t="shared" si="59"/>
        <v>0</v>
      </c>
      <c r="N1405" s="185">
        <v>0</v>
      </c>
      <c r="O1405" s="185">
        <f t="shared" si="60"/>
        <v>0</v>
      </c>
      <c r="P1405" s="185">
        <v>0</v>
      </c>
      <c r="Q1405" s="185">
        <f t="shared" si="61"/>
        <v>0</v>
      </c>
      <c r="R1405" s="185"/>
      <c r="S1405" s="185" t="s">
        <v>2976</v>
      </c>
      <c r="T1405" s="186" t="s">
        <v>2977</v>
      </c>
      <c r="U1405" s="161">
        <v>0</v>
      </c>
      <c r="V1405" s="161">
        <f t="shared" si="62"/>
        <v>0</v>
      </c>
      <c r="W1405" s="161"/>
      <c r="X1405" s="152"/>
      <c r="Y1405" s="152"/>
      <c r="Z1405" s="152"/>
      <c r="AA1405" s="152"/>
      <c r="AB1405" s="152"/>
      <c r="AC1405" s="152"/>
      <c r="AD1405" s="152"/>
      <c r="AE1405" s="152"/>
      <c r="AF1405" s="152"/>
      <c r="AG1405" s="152" t="s">
        <v>3031</v>
      </c>
      <c r="AH1405" s="152"/>
      <c r="AI1405" s="152"/>
      <c r="AJ1405" s="152"/>
      <c r="AK1405" s="152"/>
      <c r="AL1405" s="152"/>
      <c r="AM1405" s="152"/>
      <c r="AN1405" s="152"/>
      <c r="AO1405" s="152"/>
      <c r="AP1405" s="152"/>
      <c r="AQ1405" s="152"/>
      <c r="AR1405" s="152"/>
      <c r="AS1405" s="152"/>
      <c r="AT1405" s="152"/>
      <c r="AU1405" s="152"/>
      <c r="AV1405" s="152"/>
      <c r="AW1405" s="152"/>
      <c r="AX1405" s="152"/>
      <c r="AY1405" s="152"/>
      <c r="AZ1405" s="152"/>
      <c r="BA1405" s="152"/>
      <c r="BB1405" s="152"/>
      <c r="BC1405" s="152"/>
      <c r="BD1405" s="152"/>
      <c r="BE1405" s="152"/>
      <c r="BF1405" s="152"/>
      <c r="BG1405" s="152"/>
      <c r="BH1405" s="152"/>
    </row>
    <row r="1406" spans="1:60" outlineLevel="1" x14ac:dyDescent="0.2">
      <c r="A1406" s="180">
        <v>459</v>
      </c>
      <c r="B1406" s="181" t="s">
        <v>2638</v>
      </c>
      <c r="C1406" s="191" t="s">
        <v>2639</v>
      </c>
      <c r="D1406" s="182" t="s">
        <v>3076</v>
      </c>
      <c r="E1406" s="183">
        <v>3</v>
      </c>
      <c r="F1406" s="184"/>
      <c r="G1406" s="185">
        <f t="shared" si="56"/>
        <v>0</v>
      </c>
      <c r="H1406" s="184"/>
      <c r="I1406" s="185">
        <f t="shared" si="57"/>
        <v>0</v>
      </c>
      <c r="J1406" s="184"/>
      <c r="K1406" s="185">
        <f t="shared" si="58"/>
        <v>0</v>
      </c>
      <c r="L1406" s="185">
        <v>15</v>
      </c>
      <c r="M1406" s="185">
        <f t="shared" si="59"/>
        <v>0</v>
      </c>
      <c r="N1406" s="185">
        <v>0</v>
      </c>
      <c r="O1406" s="185">
        <f t="shared" si="60"/>
        <v>0</v>
      </c>
      <c r="P1406" s="185">
        <v>0</v>
      </c>
      <c r="Q1406" s="185">
        <f t="shared" si="61"/>
        <v>0</v>
      </c>
      <c r="R1406" s="185"/>
      <c r="S1406" s="185" t="s">
        <v>2976</v>
      </c>
      <c r="T1406" s="186" t="s">
        <v>2977</v>
      </c>
      <c r="U1406" s="161">
        <v>0</v>
      </c>
      <c r="V1406" s="161">
        <f t="shared" si="62"/>
        <v>0</v>
      </c>
      <c r="W1406" s="161"/>
      <c r="X1406" s="152"/>
      <c r="Y1406" s="152"/>
      <c r="Z1406" s="152"/>
      <c r="AA1406" s="152"/>
      <c r="AB1406" s="152"/>
      <c r="AC1406" s="152"/>
      <c r="AD1406" s="152"/>
      <c r="AE1406" s="152"/>
      <c r="AF1406" s="152"/>
      <c r="AG1406" s="152" t="s">
        <v>3031</v>
      </c>
      <c r="AH1406" s="152"/>
      <c r="AI1406" s="152"/>
      <c r="AJ1406" s="152"/>
      <c r="AK1406" s="152"/>
      <c r="AL1406" s="152"/>
      <c r="AM1406" s="152"/>
      <c r="AN1406" s="152"/>
      <c r="AO1406" s="152"/>
      <c r="AP1406" s="152"/>
      <c r="AQ1406" s="152"/>
      <c r="AR1406" s="152"/>
      <c r="AS1406" s="152"/>
      <c r="AT1406" s="152"/>
      <c r="AU1406" s="152"/>
      <c r="AV1406" s="152"/>
      <c r="AW1406" s="152"/>
      <c r="AX1406" s="152"/>
      <c r="AY1406" s="152"/>
      <c r="AZ1406" s="152"/>
      <c r="BA1406" s="152"/>
      <c r="BB1406" s="152"/>
      <c r="BC1406" s="152"/>
      <c r="BD1406" s="152"/>
      <c r="BE1406" s="152"/>
      <c r="BF1406" s="152"/>
      <c r="BG1406" s="152"/>
      <c r="BH1406" s="152"/>
    </row>
    <row r="1407" spans="1:60" outlineLevel="1" x14ac:dyDescent="0.2">
      <c r="A1407" s="180">
        <v>460</v>
      </c>
      <c r="B1407" s="181" t="s">
        <v>2640</v>
      </c>
      <c r="C1407" s="191" t="s">
        <v>2641</v>
      </c>
      <c r="D1407" s="182" t="s">
        <v>3076</v>
      </c>
      <c r="E1407" s="183">
        <v>1</v>
      </c>
      <c r="F1407" s="184"/>
      <c r="G1407" s="185">
        <f t="shared" si="56"/>
        <v>0</v>
      </c>
      <c r="H1407" s="184"/>
      <c r="I1407" s="185">
        <f t="shared" si="57"/>
        <v>0</v>
      </c>
      <c r="J1407" s="184"/>
      <c r="K1407" s="185">
        <f t="shared" si="58"/>
        <v>0</v>
      </c>
      <c r="L1407" s="185">
        <v>15</v>
      </c>
      <c r="M1407" s="185">
        <f t="shared" si="59"/>
        <v>0</v>
      </c>
      <c r="N1407" s="185">
        <v>0</v>
      </c>
      <c r="O1407" s="185">
        <f t="shared" si="60"/>
        <v>0</v>
      </c>
      <c r="P1407" s="185">
        <v>0</v>
      </c>
      <c r="Q1407" s="185">
        <f t="shared" si="61"/>
        <v>0</v>
      </c>
      <c r="R1407" s="185"/>
      <c r="S1407" s="185" t="s">
        <v>2976</v>
      </c>
      <c r="T1407" s="186" t="s">
        <v>2977</v>
      </c>
      <c r="U1407" s="161">
        <v>0</v>
      </c>
      <c r="V1407" s="161">
        <f t="shared" si="62"/>
        <v>0</v>
      </c>
      <c r="W1407" s="161"/>
      <c r="X1407" s="152"/>
      <c r="Y1407" s="152"/>
      <c r="Z1407" s="152"/>
      <c r="AA1407" s="152"/>
      <c r="AB1407" s="152"/>
      <c r="AC1407" s="152"/>
      <c r="AD1407" s="152"/>
      <c r="AE1407" s="152"/>
      <c r="AF1407" s="152"/>
      <c r="AG1407" s="152" t="s">
        <v>3031</v>
      </c>
      <c r="AH1407" s="152"/>
      <c r="AI1407" s="152"/>
      <c r="AJ1407" s="152"/>
      <c r="AK1407" s="152"/>
      <c r="AL1407" s="152"/>
      <c r="AM1407" s="152"/>
      <c r="AN1407" s="152"/>
      <c r="AO1407" s="152"/>
      <c r="AP1407" s="152"/>
      <c r="AQ1407" s="152"/>
      <c r="AR1407" s="152"/>
      <c r="AS1407" s="152"/>
      <c r="AT1407" s="152"/>
      <c r="AU1407" s="152"/>
      <c r="AV1407" s="152"/>
      <c r="AW1407" s="152"/>
      <c r="AX1407" s="152"/>
      <c r="AY1407" s="152"/>
      <c r="AZ1407" s="152"/>
      <c r="BA1407" s="152"/>
      <c r="BB1407" s="152"/>
      <c r="BC1407" s="152"/>
      <c r="BD1407" s="152"/>
      <c r="BE1407" s="152"/>
      <c r="BF1407" s="152"/>
      <c r="BG1407" s="152"/>
      <c r="BH1407" s="152"/>
    </row>
    <row r="1408" spans="1:60" outlineLevel="1" x14ac:dyDescent="0.2">
      <c r="A1408" s="180">
        <v>461</v>
      </c>
      <c r="B1408" s="181" t="s">
        <v>2642</v>
      </c>
      <c r="C1408" s="191" t="s">
        <v>2643</v>
      </c>
      <c r="D1408" s="182" t="s">
        <v>3076</v>
      </c>
      <c r="E1408" s="183">
        <v>9</v>
      </c>
      <c r="F1408" s="184"/>
      <c r="G1408" s="185">
        <f t="shared" si="56"/>
        <v>0</v>
      </c>
      <c r="H1408" s="184"/>
      <c r="I1408" s="185">
        <f t="shared" si="57"/>
        <v>0</v>
      </c>
      <c r="J1408" s="184"/>
      <c r="K1408" s="185">
        <f t="shared" si="58"/>
        <v>0</v>
      </c>
      <c r="L1408" s="185">
        <v>15</v>
      </c>
      <c r="M1408" s="185">
        <f t="shared" si="59"/>
        <v>0</v>
      </c>
      <c r="N1408" s="185">
        <v>0</v>
      </c>
      <c r="O1408" s="185">
        <f t="shared" si="60"/>
        <v>0</v>
      </c>
      <c r="P1408" s="185">
        <v>0</v>
      </c>
      <c r="Q1408" s="185">
        <f t="shared" si="61"/>
        <v>0</v>
      </c>
      <c r="R1408" s="185"/>
      <c r="S1408" s="185" t="s">
        <v>2976</v>
      </c>
      <c r="T1408" s="186" t="s">
        <v>2977</v>
      </c>
      <c r="U1408" s="161">
        <v>0</v>
      </c>
      <c r="V1408" s="161">
        <f t="shared" si="62"/>
        <v>0</v>
      </c>
      <c r="W1408" s="161"/>
      <c r="X1408" s="152"/>
      <c r="Y1408" s="152"/>
      <c r="Z1408" s="152"/>
      <c r="AA1408" s="152"/>
      <c r="AB1408" s="152"/>
      <c r="AC1408" s="152"/>
      <c r="AD1408" s="152"/>
      <c r="AE1408" s="152"/>
      <c r="AF1408" s="152"/>
      <c r="AG1408" s="152" t="s">
        <v>3031</v>
      </c>
      <c r="AH1408" s="152"/>
      <c r="AI1408" s="152"/>
      <c r="AJ1408" s="152"/>
      <c r="AK1408" s="152"/>
      <c r="AL1408" s="152"/>
      <c r="AM1408" s="152"/>
      <c r="AN1408" s="152"/>
      <c r="AO1408" s="152"/>
      <c r="AP1408" s="152"/>
      <c r="AQ1408" s="152"/>
      <c r="AR1408" s="152"/>
      <c r="AS1408" s="152"/>
      <c r="AT1408" s="152"/>
      <c r="AU1408" s="152"/>
      <c r="AV1408" s="152"/>
      <c r="AW1408" s="152"/>
      <c r="AX1408" s="152"/>
      <c r="AY1408" s="152"/>
      <c r="AZ1408" s="152"/>
      <c r="BA1408" s="152"/>
      <c r="BB1408" s="152"/>
      <c r="BC1408" s="152"/>
      <c r="BD1408" s="152"/>
      <c r="BE1408" s="152"/>
      <c r="BF1408" s="152"/>
      <c r="BG1408" s="152"/>
      <c r="BH1408" s="152"/>
    </row>
    <row r="1409" spans="1:60" outlineLevel="1" x14ac:dyDescent="0.2">
      <c r="A1409" s="180">
        <v>462</v>
      </c>
      <c r="B1409" s="181" t="s">
        <v>2644</v>
      </c>
      <c r="C1409" s="191" t="s">
        <v>2645</v>
      </c>
      <c r="D1409" s="182" t="s">
        <v>3069</v>
      </c>
      <c r="E1409" s="183">
        <v>8.8000000000000007</v>
      </c>
      <c r="F1409" s="184"/>
      <c r="G1409" s="185">
        <f t="shared" si="56"/>
        <v>0</v>
      </c>
      <c r="H1409" s="184"/>
      <c r="I1409" s="185">
        <f t="shared" si="57"/>
        <v>0</v>
      </c>
      <c r="J1409" s="184"/>
      <c r="K1409" s="185">
        <f t="shared" si="58"/>
        <v>0</v>
      </c>
      <c r="L1409" s="185">
        <v>15</v>
      </c>
      <c r="M1409" s="185">
        <f t="shared" si="59"/>
        <v>0</v>
      </c>
      <c r="N1409" s="185">
        <v>0</v>
      </c>
      <c r="O1409" s="185">
        <f t="shared" si="60"/>
        <v>0</v>
      </c>
      <c r="P1409" s="185">
        <v>0</v>
      </c>
      <c r="Q1409" s="185">
        <f t="shared" si="61"/>
        <v>0</v>
      </c>
      <c r="R1409" s="185"/>
      <c r="S1409" s="185" t="s">
        <v>2976</v>
      </c>
      <c r="T1409" s="186" t="s">
        <v>2977</v>
      </c>
      <c r="U1409" s="161">
        <v>0</v>
      </c>
      <c r="V1409" s="161">
        <f t="shared" si="62"/>
        <v>0</v>
      </c>
      <c r="W1409" s="161"/>
      <c r="X1409" s="152"/>
      <c r="Y1409" s="152"/>
      <c r="Z1409" s="152"/>
      <c r="AA1409" s="152"/>
      <c r="AB1409" s="152"/>
      <c r="AC1409" s="152"/>
      <c r="AD1409" s="152"/>
      <c r="AE1409" s="152"/>
      <c r="AF1409" s="152"/>
      <c r="AG1409" s="152" t="s">
        <v>3031</v>
      </c>
      <c r="AH1409" s="152"/>
      <c r="AI1409" s="152"/>
      <c r="AJ1409" s="152"/>
      <c r="AK1409" s="152"/>
      <c r="AL1409" s="152"/>
      <c r="AM1409" s="152"/>
      <c r="AN1409" s="152"/>
      <c r="AO1409" s="152"/>
      <c r="AP1409" s="152"/>
      <c r="AQ1409" s="152"/>
      <c r="AR1409" s="152"/>
      <c r="AS1409" s="152"/>
      <c r="AT1409" s="152"/>
      <c r="AU1409" s="152"/>
      <c r="AV1409" s="152"/>
      <c r="AW1409" s="152"/>
      <c r="AX1409" s="152"/>
      <c r="AY1409" s="152"/>
      <c r="AZ1409" s="152"/>
      <c r="BA1409" s="152"/>
      <c r="BB1409" s="152"/>
      <c r="BC1409" s="152"/>
      <c r="BD1409" s="152"/>
      <c r="BE1409" s="152"/>
      <c r="BF1409" s="152"/>
      <c r="BG1409" s="152"/>
      <c r="BH1409" s="152"/>
    </row>
    <row r="1410" spans="1:60" outlineLevel="1" x14ac:dyDescent="0.2">
      <c r="A1410" s="180">
        <v>463</v>
      </c>
      <c r="B1410" s="181" t="s">
        <v>2646</v>
      </c>
      <c r="C1410" s="191" t="s">
        <v>2647</v>
      </c>
      <c r="D1410" s="182" t="s">
        <v>3069</v>
      </c>
      <c r="E1410" s="183">
        <v>2.7</v>
      </c>
      <c r="F1410" s="184"/>
      <c r="G1410" s="185">
        <f t="shared" si="56"/>
        <v>0</v>
      </c>
      <c r="H1410" s="184"/>
      <c r="I1410" s="185">
        <f t="shared" si="57"/>
        <v>0</v>
      </c>
      <c r="J1410" s="184"/>
      <c r="K1410" s="185">
        <f t="shared" si="58"/>
        <v>0</v>
      </c>
      <c r="L1410" s="185">
        <v>15</v>
      </c>
      <c r="M1410" s="185">
        <f t="shared" si="59"/>
        <v>0</v>
      </c>
      <c r="N1410" s="185">
        <v>0</v>
      </c>
      <c r="O1410" s="185">
        <f t="shared" si="60"/>
        <v>0</v>
      </c>
      <c r="P1410" s="185">
        <v>0</v>
      </c>
      <c r="Q1410" s="185">
        <f t="shared" si="61"/>
        <v>0</v>
      </c>
      <c r="R1410" s="185"/>
      <c r="S1410" s="185" t="s">
        <v>2976</v>
      </c>
      <c r="T1410" s="186" t="s">
        <v>2977</v>
      </c>
      <c r="U1410" s="161">
        <v>0</v>
      </c>
      <c r="V1410" s="161">
        <f t="shared" si="62"/>
        <v>0</v>
      </c>
      <c r="W1410" s="161"/>
      <c r="X1410" s="152"/>
      <c r="Y1410" s="152"/>
      <c r="Z1410" s="152"/>
      <c r="AA1410" s="152"/>
      <c r="AB1410" s="152"/>
      <c r="AC1410" s="152"/>
      <c r="AD1410" s="152"/>
      <c r="AE1410" s="152"/>
      <c r="AF1410" s="152"/>
      <c r="AG1410" s="152" t="s">
        <v>3031</v>
      </c>
      <c r="AH1410" s="152"/>
      <c r="AI1410" s="152"/>
      <c r="AJ1410" s="152"/>
      <c r="AK1410" s="152"/>
      <c r="AL1410" s="152"/>
      <c r="AM1410" s="152"/>
      <c r="AN1410" s="152"/>
      <c r="AO1410" s="152"/>
      <c r="AP1410" s="152"/>
      <c r="AQ1410" s="152"/>
      <c r="AR1410" s="152"/>
      <c r="AS1410" s="152"/>
      <c r="AT1410" s="152"/>
      <c r="AU1410" s="152"/>
      <c r="AV1410" s="152"/>
      <c r="AW1410" s="152"/>
      <c r="AX1410" s="152"/>
      <c r="AY1410" s="152"/>
      <c r="AZ1410" s="152"/>
      <c r="BA1410" s="152"/>
      <c r="BB1410" s="152"/>
      <c r="BC1410" s="152"/>
      <c r="BD1410" s="152"/>
      <c r="BE1410" s="152"/>
      <c r="BF1410" s="152"/>
      <c r="BG1410" s="152"/>
      <c r="BH1410" s="152"/>
    </row>
    <row r="1411" spans="1:60" outlineLevel="1" x14ac:dyDescent="0.2">
      <c r="A1411" s="180">
        <v>464</v>
      </c>
      <c r="B1411" s="181" t="s">
        <v>2648</v>
      </c>
      <c r="C1411" s="191" t="s">
        <v>2649</v>
      </c>
      <c r="D1411" s="182" t="s">
        <v>3069</v>
      </c>
      <c r="E1411" s="183">
        <v>4.5500000000000007</v>
      </c>
      <c r="F1411" s="184"/>
      <c r="G1411" s="185">
        <f t="shared" si="56"/>
        <v>0</v>
      </c>
      <c r="H1411" s="184"/>
      <c r="I1411" s="185">
        <f t="shared" si="57"/>
        <v>0</v>
      </c>
      <c r="J1411" s="184"/>
      <c r="K1411" s="185">
        <f t="shared" si="58"/>
        <v>0</v>
      </c>
      <c r="L1411" s="185">
        <v>15</v>
      </c>
      <c r="M1411" s="185">
        <f t="shared" si="59"/>
        <v>0</v>
      </c>
      <c r="N1411" s="185">
        <v>0</v>
      </c>
      <c r="O1411" s="185">
        <f t="shared" si="60"/>
        <v>0</v>
      </c>
      <c r="P1411" s="185">
        <v>0</v>
      </c>
      <c r="Q1411" s="185">
        <f t="shared" si="61"/>
        <v>0</v>
      </c>
      <c r="R1411" s="185"/>
      <c r="S1411" s="185" t="s">
        <v>2976</v>
      </c>
      <c r="T1411" s="186" t="s">
        <v>2977</v>
      </c>
      <c r="U1411" s="161">
        <v>0</v>
      </c>
      <c r="V1411" s="161">
        <f t="shared" si="62"/>
        <v>0</v>
      </c>
      <c r="W1411" s="161"/>
      <c r="X1411" s="152"/>
      <c r="Y1411" s="152"/>
      <c r="Z1411" s="152"/>
      <c r="AA1411" s="152"/>
      <c r="AB1411" s="152"/>
      <c r="AC1411" s="152"/>
      <c r="AD1411" s="152"/>
      <c r="AE1411" s="152"/>
      <c r="AF1411" s="152"/>
      <c r="AG1411" s="152" t="s">
        <v>3031</v>
      </c>
      <c r="AH1411" s="152"/>
      <c r="AI1411" s="152"/>
      <c r="AJ1411" s="152"/>
      <c r="AK1411" s="152"/>
      <c r="AL1411" s="152"/>
      <c r="AM1411" s="152"/>
      <c r="AN1411" s="152"/>
      <c r="AO1411" s="152"/>
      <c r="AP1411" s="152"/>
      <c r="AQ1411" s="152"/>
      <c r="AR1411" s="152"/>
      <c r="AS1411" s="152"/>
      <c r="AT1411" s="152"/>
      <c r="AU1411" s="152"/>
      <c r="AV1411" s="152"/>
      <c r="AW1411" s="152"/>
      <c r="AX1411" s="152"/>
      <c r="AY1411" s="152"/>
      <c r="AZ1411" s="152"/>
      <c r="BA1411" s="152"/>
      <c r="BB1411" s="152"/>
      <c r="BC1411" s="152"/>
      <c r="BD1411" s="152"/>
      <c r="BE1411" s="152"/>
      <c r="BF1411" s="152"/>
      <c r="BG1411" s="152"/>
      <c r="BH1411" s="152"/>
    </row>
    <row r="1412" spans="1:60" outlineLevel="1" x14ac:dyDescent="0.2">
      <c r="A1412" s="180">
        <v>465</v>
      </c>
      <c r="B1412" s="181" t="s">
        <v>2650</v>
      </c>
      <c r="C1412" s="191" t="s">
        <v>2651</v>
      </c>
      <c r="D1412" s="182" t="s">
        <v>3069</v>
      </c>
      <c r="E1412" s="183">
        <v>4.5</v>
      </c>
      <c r="F1412" s="184"/>
      <c r="G1412" s="185">
        <f t="shared" si="56"/>
        <v>0</v>
      </c>
      <c r="H1412" s="184"/>
      <c r="I1412" s="185">
        <f t="shared" si="57"/>
        <v>0</v>
      </c>
      <c r="J1412" s="184"/>
      <c r="K1412" s="185">
        <f t="shared" si="58"/>
        <v>0</v>
      </c>
      <c r="L1412" s="185">
        <v>15</v>
      </c>
      <c r="M1412" s="185">
        <f t="shared" si="59"/>
        <v>0</v>
      </c>
      <c r="N1412" s="185">
        <v>0</v>
      </c>
      <c r="O1412" s="185">
        <f t="shared" si="60"/>
        <v>0</v>
      </c>
      <c r="P1412" s="185">
        <v>0</v>
      </c>
      <c r="Q1412" s="185">
        <f t="shared" si="61"/>
        <v>0</v>
      </c>
      <c r="R1412" s="185"/>
      <c r="S1412" s="185" t="s">
        <v>2976</v>
      </c>
      <c r="T1412" s="186" t="s">
        <v>2977</v>
      </c>
      <c r="U1412" s="161">
        <v>0</v>
      </c>
      <c r="V1412" s="161">
        <f t="shared" si="62"/>
        <v>0</v>
      </c>
      <c r="W1412" s="161"/>
      <c r="X1412" s="152"/>
      <c r="Y1412" s="152"/>
      <c r="Z1412" s="152"/>
      <c r="AA1412" s="152"/>
      <c r="AB1412" s="152"/>
      <c r="AC1412" s="152"/>
      <c r="AD1412" s="152"/>
      <c r="AE1412" s="152"/>
      <c r="AF1412" s="152"/>
      <c r="AG1412" s="152" t="s">
        <v>3031</v>
      </c>
      <c r="AH1412" s="152"/>
      <c r="AI1412" s="152"/>
      <c r="AJ1412" s="152"/>
      <c r="AK1412" s="152"/>
      <c r="AL1412" s="152"/>
      <c r="AM1412" s="152"/>
      <c r="AN1412" s="152"/>
      <c r="AO1412" s="152"/>
      <c r="AP1412" s="152"/>
      <c r="AQ1412" s="152"/>
      <c r="AR1412" s="152"/>
      <c r="AS1412" s="152"/>
      <c r="AT1412" s="152"/>
      <c r="AU1412" s="152"/>
      <c r="AV1412" s="152"/>
      <c r="AW1412" s="152"/>
      <c r="AX1412" s="152"/>
      <c r="AY1412" s="152"/>
      <c r="AZ1412" s="152"/>
      <c r="BA1412" s="152"/>
      <c r="BB1412" s="152"/>
      <c r="BC1412" s="152"/>
      <c r="BD1412" s="152"/>
      <c r="BE1412" s="152"/>
      <c r="BF1412" s="152"/>
      <c r="BG1412" s="152"/>
      <c r="BH1412" s="152"/>
    </row>
    <row r="1413" spans="1:60" outlineLevel="1" x14ac:dyDescent="0.2">
      <c r="A1413" s="180">
        <v>466</v>
      </c>
      <c r="B1413" s="181" t="s">
        <v>2652</v>
      </c>
      <c r="C1413" s="191" t="s">
        <v>2653</v>
      </c>
      <c r="D1413" s="182" t="s">
        <v>3069</v>
      </c>
      <c r="E1413" s="183">
        <v>27.6</v>
      </c>
      <c r="F1413" s="184"/>
      <c r="G1413" s="185">
        <f t="shared" si="56"/>
        <v>0</v>
      </c>
      <c r="H1413" s="184"/>
      <c r="I1413" s="185">
        <f t="shared" si="57"/>
        <v>0</v>
      </c>
      <c r="J1413" s="184"/>
      <c r="K1413" s="185">
        <f t="shared" si="58"/>
        <v>0</v>
      </c>
      <c r="L1413" s="185">
        <v>15</v>
      </c>
      <c r="M1413" s="185">
        <f t="shared" si="59"/>
        <v>0</v>
      </c>
      <c r="N1413" s="185">
        <v>0</v>
      </c>
      <c r="O1413" s="185">
        <f t="shared" si="60"/>
        <v>0</v>
      </c>
      <c r="P1413" s="185">
        <v>0</v>
      </c>
      <c r="Q1413" s="185">
        <f t="shared" si="61"/>
        <v>0</v>
      </c>
      <c r="R1413" s="185"/>
      <c r="S1413" s="185" t="s">
        <v>2976</v>
      </c>
      <c r="T1413" s="186" t="s">
        <v>2977</v>
      </c>
      <c r="U1413" s="161">
        <v>0</v>
      </c>
      <c r="V1413" s="161">
        <f t="shared" si="62"/>
        <v>0</v>
      </c>
      <c r="W1413" s="161"/>
      <c r="X1413" s="152"/>
      <c r="Y1413" s="152"/>
      <c r="Z1413" s="152"/>
      <c r="AA1413" s="152"/>
      <c r="AB1413" s="152"/>
      <c r="AC1413" s="152"/>
      <c r="AD1413" s="152"/>
      <c r="AE1413" s="152"/>
      <c r="AF1413" s="152"/>
      <c r="AG1413" s="152" t="s">
        <v>3031</v>
      </c>
      <c r="AH1413" s="152"/>
      <c r="AI1413" s="152"/>
      <c r="AJ1413" s="152"/>
      <c r="AK1413" s="152"/>
      <c r="AL1413" s="152"/>
      <c r="AM1413" s="152"/>
      <c r="AN1413" s="152"/>
      <c r="AO1413" s="152"/>
      <c r="AP1413" s="152"/>
      <c r="AQ1413" s="152"/>
      <c r="AR1413" s="152"/>
      <c r="AS1413" s="152"/>
      <c r="AT1413" s="152"/>
      <c r="AU1413" s="152"/>
      <c r="AV1413" s="152"/>
      <c r="AW1413" s="152"/>
      <c r="AX1413" s="152"/>
      <c r="AY1413" s="152"/>
      <c r="AZ1413" s="152"/>
      <c r="BA1413" s="152"/>
      <c r="BB1413" s="152"/>
      <c r="BC1413" s="152"/>
      <c r="BD1413" s="152"/>
      <c r="BE1413" s="152"/>
      <c r="BF1413" s="152"/>
      <c r="BG1413" s="152"/>
      <c r="BH1413" s="152"/>
    </row>
    <row r="1414" spans="1:60" outlineLevel="1" x14ac:dyDescent="0.2">
      <c r="A1414" s="180">
        <v>467</v>
      </c>
      <c r="B1414" s="181" t="s">
        <v>2654</v>
      </c>
      <c r="C1414" s="191" t="s">
        <v>2655</v>
      </c>
      <c r="D1414" s="182" t="s">
        <v>3076</v>
      </c>
      <c r="E1414" s="183">
        <v>6</v>
      </c>
      <c r="F1414" s="184"/>
      <c r="G1414" s="185">
        <f t="shared" si="56"/>
        <v>0</v>
      </c>
      <c r="H1414" s="184"/>
      <c r="I1414" s="185">
        <f t="shared" si="57"/>
        <v>0</v>
      </c>
      <c r="J1414" s="184"/>
      <c r="K1414" s="185">
        <f t="shared" si="58"/>
        <v>0</v>
      </c>
      <c r="L1414" s="185">
        <v>15</v>
      </c>
      <c r="M1414" s="185">
        <f t="shared" si="59"/>
        <v>0</v>
      </c>
      <c r="N1414" s="185">
        <v>0</v>
      </c>
      <c r="O1414" s="185">
        <f t="shared" si="60"/>
        <v>0</v>
      </c>
      <c r="P1414" s="185">
        <v>0</v>
      </c>
      <c r="Q1414" s="185">
        <f t="shared" si="61"/>
        <v>0</v>
      </c>
      <c r="R1414" s="185"/>
      <c r="S1414" s="185" t="s">
        <v>2976</v>
      </c>
      <c r="T1414" s="186" t="s">
        <v>2977</v>
      </c>
      <c r="U1414" s="161">
        <v>0</v>
      </c>
      <c r="V1414" s="161">
        <f t="shared" si="62"/>
        <v>0</v>
      </c>
      <c r="W1414" s="161"/>
      <c r="X1414" s="152"/>
      <c r="Y1414" s="152"/>
      <c r="Z1414" s="152"/>
      <c r="AA1414" s="152"/>
      <c r="AB1414" s="152"/>
      <c r="AC1414" s="152"/>
      <c r="AD1414" s="152"/>
      <c r="AE1414" s="152"/>
      <c r="AF1414" s="152"/>
      <c r="AG1414" s="152" t="s">
        <v>3031</v>
      </c>
      <c r="AH1414" s="152"/>
      <c r="AI1414" s="152"/>
      <c r="AJ1414" s="152"/>
      <c r="AK1414" s="152"/>
      <c r="AL1414" s="152"/>
      <c r="AM1414" s="152"/>
      <c r="AN1414" s="152"/>
      <c r="AO1414" s="152"/>
      <c r="AP1414" s="152"/>
      <c r="AQ1414" s="152"/>
      <c r="AR1414" s="152"/>
      <c r="AS1414" s="152"/>
      <c r="AT1414" s="152"/>
      <c r="AU1414" s="152"/>
      <c r="AV1414" s="152"/>
      <c r="AW1414" s="152"/>
      <c r="AX1414" s="152"/>
      <c r="AY1414" s="152"/>
      <c r="AZ1414" s="152"/>
      <c r="BA1414" s="152"/>
      <c r="BB1414" s="152"/>
      <c r="BC1414" s="152"/>
      <c r="BD1414" s="152"/>
      <c r="BE1414" s="152"/>
      <c r="BF1414" s="152"/>
      <c r="BG1414" s="152"/>
      <c r="BH1414" s="152"/>
    </row>
    <row r="1415" spans="1:60" outlineLevel="1" x14ac:dyDescent="0.2">
      <c r="A1415" s="180">
        <v>468</v>
      </c>
      <c r="B1415" s="181" t="s">
        <v>2656</v>
      </c>
      <c r="C1415" s="191" t="s">
        <v>2657</v>
      </c>
      <c r="D1415" s="182" t="s">
        <v>3408</v>
      </c>
      <c r="E1415" s="183">
        <v>52.110000000000007</v>
      </c>
      <c r="F1415" s="184"/>
      <c r="G1415" s="185">
        <f t="shared" si="56"/>
        <v>0</v>
      </c>
      <c r="H1415" s="184"/>
      <c r="I1415" s="185">
        <f t="shared" si="57"/>
        <v>0</v>
      </c>
      <c r="J1415" s="184"/>
      <c r="K1415" s="185">
        <f t="shared" si="58"/>
        <v>0</v>
      </c>
      <c r="L1415" s="185">
        <v>15</v>
      </c>
      <c r="M1415" s="185">
        <f t="shared" si="59"/>
        <v>0</v>
      </c>
      <c r="N1415" s="185">
        <v>0</v>
      </c>
      <c r="O1415" s="185">
        <f t="shared" si="60"/>
        <v>0</v>
      </c>
      <c r="P1415" s="185">
        <v>0</v>
      </c>
      <c r="Q1415" s="185">
        <f t="shared" si="61"/>
        <v>0</v>
      </c>
      <c r="R1415" s="185"/>
      <c r="S1415" s="185" t="s">
        <v>2976</v>
      </c>
      <c r="T1415" s="186" t="s">
        <v>2977</v>
      </c>
      <c r="U1415" s="161">
        <v>0</v>
      </c>
      <c r="V1415" s="161">
        <f t="shared" si="62"/>
        <v>0</v>
      </c>
      <c r="W1415" s="161"/>
      <c r="X1415" s="152"/>
      <c r="Y1415" s="152"/>
      <c r="Z1415" s="152"/>
      <c r="AA1415" s="152"/>
      <c r="AB1415" s="152"/>
      <c r="AC1415" s="152"/>
      <c r="AD1415" s="152"/>
      <c r="AE1415" s="152"/>
      <c r="AF1415" s="152"/>
      <c r="AG1415" s="152" t="s">
        <v>3031</v>
      </c>
      <c r="AH1415" s="152"/>
      <c r="AI1415" s="152"/>
      <c r="AJ1415" s="152"/>
      <c r="AK1415" s="152"/>
      <c r="AL1415" s="152"/>
      <c r="AM1415" s="152"/>
      <c r="AN1415" s="152"/>
      <c r="AO1415" s="152"/>
      <c r="AP1415" s="152"/>
      <c r="AQ1415" s="152"/>
      <c r="AR1415" s="152"/>
      <c r="AS1415" s="152"/>
      <c r="AT1415" s="152"/>
      <c r="AU1415" s="152"/>
      <c r="AV1415" s="152"/>
      <c r="AW1415" s="152"/>
      <c r="AX1415" s="152"/>
      <c r="AY1415" s="152"/>
      <c r="AZ1415" s="152"/>
      <c r="BA1415" s="152"/>
      <c r="BB1415" s="152"/>
      <c r="BC1415" s="152"/>
      <c r="BD1415" s="152"/>
      <c r="BE1415" s="152"/>
      <c r="BF1415" s="152"/>
      <c r="BG1415" s="152"/>
      <c r="BH1415" s="152"/>
    </row>
    <row r="1416" spans="1:60" outlineLevel="1" x14ac:dyDescent="0.2">
      <c r="A1416" s="180">
        <v>469</v>
      </c>
      <c r="B1416" s="181" t="s">
        <v>2658</v>
      </c>
      <c r="C1416" s="191" t="s">
        <v>2659</v>
      </c>
      <c r="D1416" s="182" t="s">
        <v>3069</v>
      </c>
      <c r="E1416" s="183">
        <v>33.5</v>
      </c>
      <c r="F1416" s="184"/>
      <c r="G1416" s="185">
        <f t="shared" si="56"/>
        <v>0</v>
      </c>
      <c r="H1416" s="184"/>
      <c r="I1416" s="185">
        <f t="shared" si="57"/>
        <v>0</v>
      </c>
      <c r="J1416" s="184"/>
      <c r="K1416" s="185">
        <f t="shared" si="58"/>
        <v>0</v>
      </c>
      <c r="L1416" s="185">
        <v>15</v>
      </c>
      <c r="M1416" s="185">
        <f t="shared" si="59"/>
        <v>0</v>
      </c>
      <c r="N1416" s="185">
        <v>0</v>
      </c>
      <c r="O1416" s="185">
        <f t="shared" si="60"/>
        <v>0</v>
      </c>
      <c r="P1416" s="185">
        <v>0</v>
      </c>
      <c r="Q1416" s="185">
        <f t="shared" si="61"/>
        <v>0</v>
      </c>
      <c r="R1416" s="185"/>
      <c r="S1416" s="185" t="s">
        <v>2976</v>
      </c>
      <c r="T1416" s="186" t="s">
        <v>2977</v>
      </c>
      <c r="U1416" s="161">
        <v>0</v>
      </c>
      <c r="V1416" s="161">
        <f t="shared" si="62"/>
        <v>0</v>
      </c>
      <c r="W1416" s="161"/>
      <c r="X1416" s="152"/>
      <c r="Y1416" s="152"/>
      <c r="Z1416" s="152"/>
      <c r="AA1416" s="152"/>
      <c r="AB1416" s="152"/>
      <c r="AC1416" s="152"/>
      <c r="AD1416" s="152"/>
      <c r="AE1416" s="152"/>
      <c r="AF1416" s="152"/>
      <c r="AG1416" s="152" t="s">
        <v>3031</v>
      </c>
      <c r="AH1416" s="152"/>
      <c r="AI1416" s="152"/>
      <c r="AJ1416" s="152"/>
      <c r="AK1416" s="152"/>
      <c r="AL1416" s="152"/>
      <c r="AM1416" s="152"/>
      <c r="AN1416" s="152"/>
      <c r="AO1416" s="152"/>
      <c r="AP1416" s="152"/>
      <c r="AQ1416" s="152"/>
      <c r="AR1416" s="152"/>
      <c r="AS1416" s="152"/>
      <c r="AT1416" s="152"/>
      <c r="AU1416" s="152"/>
      <c r="AV1416" s="152"/>
      <c r="AW1416" s="152"/>
      <c r="AX1416" s="152"/>
      <c r="AY1416" s="152"/>
      <c r="AZ1416" s="152"/>
      <c r="BA1416" s="152"/>
      <c r="BB1416" s="152"/>
      <c r="BC1416" s="152"/>
      <c r="BD1416" s="152"/>
      <c r="BE1416" s="152"/>
      <c r="BF1416" s="152"/>
      <c r="BG1416" s="152"/>
      <c r="BH1416" s="152"/>
    </row>
    <row r="1417" spans="1:60" outlineLevel="1" x14ac:dyDescent="0.2">
      <c r="A1417" s="180">
        <v>470</v>
      </c>
      <c r="B1417" s="181" t="s">
        <v>2660</v>
      </c>
      <c r="C1417" s="191" t="s">
        <v>2661</v>
      </c>
      <c r="D1417" s="182" t="s">
        <v>3408</v>
      </c>
      <c r="E1417" s="183">
        <v>280.37</v>
      </c>
      <c r="F1417" s="184"/>
      <c r="G1417" s="185">
        <f t="shared" si="56"/>
        <v>0</v>
      </c>
      <c r="H1417" s="184"/>
      <c r="I1417" s="185">
        <f t="shared" si="57"/>
        <v>0</v>
      </c>
      <c r="J1417" s="184"/>
      <c r="K1417" s="185">
        <f t="shared" si="58"/>
        <v>0</v>
      </c>
      <c r="L1417" s="185">
        <v>15</v>
      </c>
      <c r="M1417" s="185">
        <f t="shared" si="59"/>
        <v>0</v>
      </c>
      <c r="N1417" s="185">
        <v>0</v>
      </c>
      <c r="O1417" s="185">
        <f t="shared" si="60"/>
        <v>0</v>
      </c>
      <c r="P1417" s="185">
        <v>0</v>
      </c>
      <c r="Q1417" s="185">
        <f t="shared" si="61"/>
        <v>0</v>
      </c>
      <c r="R1417" s="185"/>
      <c r="S1417" s="185" t="s">
        <v>2976</v>
      </c>
      <c r="T1417" s="186" t="s">
        <v>2977</v>
      </c>
      <c r="U1417" s="161">
        <v>0</v>
      </c>
      <c r="V1417" s="161">
        <f t="shared" si="62"/>
        <v>0</v>
      </c>
      <c r="W1417" s="161"/>
      <c r="X1417" s="152"/>
      <c r="Y1417" s="152"/>
      <c r="Z1417" s="152"/>
      <c r="AA1417" s="152"/>
      <c r="AB1417" s="152"/>
      <c r="AC1417" s="152"/>
      <c r="AD1417" s="152"/>
      <c r="AE1417" s="152"/>
      <c r="AF1417" s="152"/>
      <c r="AG1417" s="152" t="s">
        <v>3031</v>
      </c>
      <c r="AH1417" s="152"/>
      <c r="AI1417" s="152"/>
      <c r="AJ1417" s="152"/>
      <c r="AK1417" s="152"/>
      <c r="AL1417" s="152"/>
      <c r="AM1417" s="152"/>
      <c r="AN1417" s="152"/>
      <c r="AO1417" s="152"/>
      <c r="AP1417" s="152"/>
      <c r="AQ1417" s="152"/>
      <c r="AR1417" s="152"/>
      <c r="AS1417" s="152"/>
      <c r="AT1417" s="152"/>
      <c r="AU1417" s="152"/>
      <c r="AV1417" s="152"/>
      <c r="AW1417" s="152"/>
      <c r="AX1417" s="152"/>
      <c r="AY1417" s="152"/>
      <c r="AZ1417" s="152"/>
      <c r="BA1417" s="152"/>
      <c r="BB1417" s="152"/>
      <c r="BC1417" s="152"/>
      <c r="BD1417" s="152"/>
      <c r="BE1417" s="152"/>
      <c r="BF1417" s="152"/>
      <c r="BG1417" s="152"/>
      <c r="BH1417" s="152"/>
    </row>
    <row r="1418" spans="1:60" outlineLevel="1" x14ac:dyDescent="0.2">
      <c r="A1418" s="180">
        <v>471</v>
      </c>
      <c r="B1418" s="181" t="s">
        <v>2662</v>
      </c>
      <c r="C1418" s="191" t="s">
        <v>2663</v>
      </c>
      <c r="D1418" s="182" t="s">
        <v>3408</v>
      </c>
      <c r="E1418" s="183">
        <v>155.55000000000001</v>
      </c>
      <c r="F1418" s="184"/>
      <c r="G1418" s="185">
        <f t="shared" si="56"/>
        <v>0</v>
      </c>
      <c r="H1418" s="184"/>
      <c r="I1418" s="185">
        <f t="shared" si="57"/>
        <v>0</v>
      </c>
      <c r="J1418" s="184"/>
      <c r="K1418" s="185">
        <f t="shared" si="58"/>
        <v>0</v>
      </c>
      <c r="L1418" s="185">
        <v>15</v>
      </c>
      <c r="M1418" s="185">
        <f t="shared" si="59"/>
        <v>0</v>
      </c>
      <c r="N1418" s="185">
        <v>0</v>
      </c>
      <c r="O1418" s="185">
        <f t="shared" si="60"/>
        <v>0</v>
      </c>
      <c r="P1418" s="185">
        <v>0</v>
      </c>
      <c r="Q1418" s="185">
        <f t="shared" si="61"/>
        <v>0</v>
      </c>
      <c r="R1418" s="185"/>
      <c r="S1418" s="185" t="s">
        <v>2976</v>
      </c>
      <c r="T1418" s="186" t="s">
        <v>2977</v>
      </c>
      <c r="U1418" s="161">
        <v>0</v>
      </c>
      <c r="V1418" s="161">
        <f t="shared" si="62"/>
        <v>0</v>
      </c>
      <c r="W1418" s="161"/>
      <c r="X1418" s="152"/>
      <c r="Y1418" s="152"/>
      <c r="Z1418" s="152"/>
      <c r="AA1418" s="152"/>
      <c r="AB1418" s="152"/>
      <c r="AC1418" s="152"/>
      <c r="AD1418" s="152"/>
      <c r="AE1418" s="152"/>
      <c r="AF1418" s="152"/>
      <c r="AG1418" s="152" t="s">
        <v>3031</v>
      </c>
      <c r="AH1418" s="152"/>
      <c r="AI1418" s="152"/>
      <c r="AJ1418" s="152"/>
      <c r="AK1418" s="152"/>
      <c r="AL1418" s="152"/>
      <c r="AM1418" s="152"/>
      <c r="AN1418" s="152"/>
      <c r="AO1418" s="152"/>
      <c r="AP1418" s="152"/>
      <c r="AQ1418" s="152"/>
      <c r="AR1418" s="152"/>
      <c r="AS1418" s="152"/>
      <c r="AT1418" s="152"/>
      <c r="AU1418" s="152"/>
      <c r="AV1418" s="152"/>
      <c r="AW1418" s="152"/>
      <c r="AX1418" s="152"/>
      <c r="AY1418" s="152"/>
      <c r="AZ1418" s="152"/>
      <c r="BA1418" s="152"/>
      <c r="BB1418" s="152"/>
      <c r="BC1418" s="152"/>
      <c r="BD1418" s="152"/>
      <c r="BE1418" s="152"/>
      <c r="BF1418" s="152"/>
      <c r="BG1418" s="152"/>
      <c r="BH1418" s="152"/>
    </row>
    <row r="1419" spans="1:60" outlineLevel="1" x14ac:dyDescent="0.2">
      <c r="A1419" s="180">
        <v>472</v>
      </c>
      <c r="B1419" s="181" t="s">
        <v>2664</v>
      </c>
      <c r="C1419" s="191" t="s">
        <v>2665</v>
      </c>
      <c r="D1419" s="182" t="s">
        <v>3408</v>
      </c>
      <c r="E1419" s="183">
        <v>13.5</v>
      </c>
      <c r="F1419" s="184"/>
      <c r="G1419" s="185">
        <f t="shared" si="56"/>
        <v>0</v>
      </c>
      <c r="H1419" s="184"/>
      <c r="I1419" s="185">
        <f t="shared" si="57"/>
        <v>0</v>
      </c>
      <c r="J1419" s="184"/>
      <c r="K1419" s="185">
        <f t="shared" si="58"/>
        <v>0</v>
      </c>
      <c r="L1419" s="185">
        <v>15</v>
      </c>
      <c r="M1419" s="185">
        <f t="shared" si="59"/>
        <v>0</v>
      </c>
      <c r="N1419" s="185">
        <v>0</v>
      </c>
      <c r="O1419" s="185">
        <f t="shared" si="60"/>
        <v>0</v>
      </c>
      <c r="P1419" s="185">
        <v>0</v>
      </c>
      <c r="Q1419" s="185">
        <f t="shared" si="61"/>
        <v>0</v>
      </c>
      <c r="R1419" s="185"/>
      <c r="S1419" s="185" t="s">
        <v>2976</v>
      </c>
      <c r="T1419" s="186" t="s">
        <v>2977</v>
      </c>
      <c r="U1419" s="161">
        <v>0</v>
      </c>
      <c r="V1419" s="161">
        <f t="shared" si="62"/>
        <v>0</v>
      </c>
      <c r="W1419" s="161"/>
      <c r="X1419" s="152"/>
      <c r="Y1419" s="152"/>
      <c r="Z1419" s="152"/>
      <c r="AA1419" s="152"/>
      <c r="AB1419" s="152"/>
      <c r="AC1419" s="152"/>
      <c r="AD1419" s="152"/>
      <c r="AE1419" s="152"/>
      <c r="AF1419" s="152"/>
      <c r="AG1419" s="152" t="s">
        <v>3031</v>
      </c>
      <c r="AH1419" s="152"/>
      <c r="AI1419" s="152"/>
      <c r="AJ1419" s="152"/>
      <c r="AK1419" s="152"/>
      <c r="AL1419" s="152"/>
      <c r="AM1419" s="152"/>
      <c r="AN1419" s="152"/>
      <c r="AO1419" s="152"/>
      <c r="AP1419" s="152"/>
      <c r="AQ1419" s="152"/>
      <c r="AR1419" s="152"/>
      <c r="AS1419" s="152"/>
      <c r="AT1419" s="152"/>
      <c r="AU1419" s="152"/>
      <c r="AV1419" s="152"/>
      <c r="AW1419" s="152"/>
      <c r="AX1419" s="152"/>
      <c r="AY1419" s="152"/>
      <c r="AZ1419" s="152"/>
      <c r="BA1419" s="152"/>
      <c r="BB1419" s="152"/>
      <c r="BC1419" s="152"/>
      <c r="BD1419" s="152"/>
      <c r="BE1419" s="152"/>
      <c r="BF1419" s="152"/>
      <c r="BG1419" s="152"/>
      <c r="BH1419" s="152"/>
    </row>
    <row r="1420" spans="1:60" outlineLevel="1" x14ac:dyDescent="0.2">
      <c r="A1420" s="180">
        <v>473</v>
      </c>
      <c r="B1420" s="181" t="s">
        <v>2666</v>
      </c>
      <c r="C1420" s="191" t="s">
        <v>2667</v>
      </c>
      <c r="D1420" s="182" t="s">
        <v>3069</v>
      </c>
      <c r="E1420" s="183">
        <v>5.7</v>
      </c>
      <c r="F1420" s="184"/>
      <c r="G1420" s="185">
        <f t="shared" si="56"/>
        <v>0</v>
      </c>
      <c r="H1420" s="184"/>
      <c r="I1420" s="185">
        <f t="shared" si="57"/>
        <v>0</v>
      </c>
      <c r="J1420" s="184"/>
      <c r="K1420" s="185">
        <f t="shared" si="58"/>
        <v>0</v>
      </c>
      <c r="L1420" s="185">
        <v>15</v>
      </c>
      <c r="M1420" s="185">
        <f t="shared" si="59"/>
        <v>0</v>
      </c>
      <c r="N1420" s="185">
        <v>0</v>
      </c>
      <c r="O1420" s="185">
        <f t="shared" si="60"/>
        <v>0</v>
      </c>
      <c r="P1420" s="185">
        <v>0</v>
      </c>
      <c r="Q1420" s="185">
        <f t="shared" si="61"/>
        <v>0</v>
      </c>
      <c r="R1420" s="185"/>
      <c r="S1420" s="185" t="s">
        <v>2976</v>
      </c>
      <c r="T1420" s="186" t="s">
        <v>2977</v>
      </c>
      <c r="U1420" s="161">
        <v>0</v>
      </c>
      <c r="V1420" s="161">
        <f t="shared" si="62"/>
        <v>0</v>
      </c>
      <c r="W1420" s="161"/>
      <c r="X1420" s="152"/>
      <c r="Y1420" s="152"/>
      <c r="Z1420" s="152"/>
      <c r="AA1420" s="152"/>
      <c r="AB1420" s="152"/>
      <c r="AC1420" s="152"/>
      <c r="AD1420" s="152"/>
      <c r="AE1420" s="152"/>
      <c r="AF1420" s="152"/>
      <c r="AG1420" s="152" t="s">
        <v>3031</v>
      </c>
      <c r="AH1420" s="152"/>
      <c r="AI1420" s="152"/>
      <c r="AJ1420" s="152"/>
      <c r="AK1420" s="152"/>
      <c r="AL1420" s="152"/>
      <c r="AM1420" s="152"/>
      <c r="AN1420" s="152"/>
      <c r="AO1420" s="152"/>
      <c r="AP1420" s="152"/>
      <c r="AQ1420" s="152"/>
      <c r="AR1420" s="152"/>
      <c r="AS1420" s="152"/>
      <c r="AT1420" s="152"/>
      <c r="AU1420" s="152"/>
      <c r="AV1420" s="152"/>
      <c r="AW1420" s="152"/>
      <c r="AX1420" s="152"/>
      <c r="AY1420" s="152"/>
      <c r="AZ1420" s="152"/>
      <c r="BA1420" s="152"/>
      <c r="BB1420" s="152"/>
      <c r="BC1420" s="152"/>
      <c r="BD1420" s="152"/>
      <c r="BE1420" s="152"/>
      <c r="BF1420" s="152"/>
      <c r="BG1420" s="152"/>
      <c r="BH1420" s="152"/>
    </row>
    <row r="1421" spans="1:60" outlineLevel="1" x14ac:dyDescent="0.2">
      <c r="A1421" s="180">
        <v>474</v>
      </c>
      <c r="B1421" s="181" t="s">
        <v>2668</v>
      </c>
      <c r="C1421" s="191" t="s">
        <v>2669</v>
      </c>
      <c r="D1421" s="182" t="s">
        <v>3076</v>
      </c>
      <c r="E1421" s="183">
        <v>20</v>
      </c>
      <c r="F1421" s="184"/>
      <c r="G1421" s="185">
        <f t="shared" si="56"/>
        <v>0</v>
      </c>
      <c r="H1421" s="184"/>
      <c r="I1421" s="185">
        <f t="shared" si="57"/>
        <v>0</v>
      </c>
      <c r="J1421" s="184"/>
      <c r="K1421" s="185">
        <f t="shared" si="58"/>
        <v>0</v>
      </c>
      <c r="L1421" s="185">
        <v>15</v>
      </c>
      <c r="M1421" s="185">
        <f t="shared" si="59"/>
        <v>0</v>
      </c>
      <c r="N1421" s="185">
        <v>0</v>
      </c>
      <c r="O1421" s="185">
        <f t="shared" si="60"/>
        <v>0</v>
      </c>
      <c r="P1421" s="185">
        <v>0</v>
      </c>
      <c r="Q1421" s="185">
        <f t="shared" si="61"/>
        <v>0</v>
      </c>
      <c r="R1421" s="185"/>
      <c r="S1421" s="185" t="s">
        <v>2976</v>
      </c>
      <c r="T1421" s="186" t="s">
        <v>2977</v>
      </c>
      <c r="U1421" s="161">
        <v>0</v>
      </c>
      <c r="V1421" s="161">
        <f t="shared" si="62"/>
        <v>0</v>
      </c>
      <c r="W1421" s="161"/>
      <c r="X1421" s="152"/>
      <c r="Y1421" s="152"/>
      <c r="Z1421" s="152"/>
      <c r="AA1421" s="152"/>
      <c r="AB1421" s="152"/>
      <c r="AC1421" s="152"/>
      <c r="AD1421" s="152"/>
      <c r="AE1421" s="152"/>
      <c r="AF1421" s="152"/>
      <c r="AG1421" s="152" t="s">
        <v>2068</v>
      </c>
      <c r="AH1421" s="152"/>
      <c r="AI1421" s="152"/>
      <c r="AJ1421" s="152"/>
      <c r="AK1421" s="152"/>
      <c r="AL1421" s="152"/>
      <c r="AM1421" s="152"/>
      <c r="AN1421" s="152"/>
      <c r="AO1421" s="152"/>
      <c r="AP1421" s="152"/>
      <c r="AQ1421" s="152"/>
      <c r="AR1421" s="152"/>
      <c r="AS1421" s="152"/>
      <c r="AT1421" s="152"/>
      <c r="AU1421" s="152"/>
      <c r="AV1421" s="152"/>
      <c r="AW1421" s="152"/>
      <c r="AX1421" s="152"/>
      <c r="AY1421" s="152"/>
      <c r="AZ1421" s="152"/>
      <c r="BA1421" s="152"/>
      <c r="BB1421" s="152"/>
      <c r="BC1421" s="152"/>
      <c r="BD1421" s="152"/>
      <c r="BE1421" s="152"/>
      <c r="BF1421" s="152"/>
      <c r="BG1421" s="152"/>
      <c r="BH1421" s="152"/>
    </row>
    <row r="1422" spans="1:60" outlineLevel="1" x14ac:dyDescent="0.2">
      <c r="A1422" s="180">
        <v>475</v>
      </c>
      <c r="B1422" s="181" t="s">
        <v>2670</v>
      </c>
      <c r="C1422" s="191" t="s">
        <v>2671</v>
      </c>
      <c r="D1422" s="182" t="s">
        <v>3408</v>
      </c>
      <c r="E1422" s="183">
        <v>1000</v>
      </c>
      <c r="F1422" s="184"/>
      <c r="G1422" s="185">
        <f t="shared" si="56"/>
        <v>0</v>
      </c>
      <c r="H1422" s="184"/>
      <c r="I1422" s="185">
        <f t="shared" si="57"/>
        <v>0</v>
      </c>
      <c r="J1422" s="184"/>
      <c r="K1422" s="185">
        <f t="shared" si="58"/>
        <v>0</v>
      </c>
      <c r="L1422" s="185">
        <v>15</v>
      </c>
      <c r="M1422" s="185">
        <f t="shared" si="59"/>
        <v>0</v>
      </c>
      <c r="N1422" s="185">
        <v>0</v>
      </c>
      <c r="O1422" s="185">
        <f t="shared" si="60"/>
        <v>0</v>
      </c>
      <c r="P1422" s="185">
        <v>0</v>
      </c>
      <c r="Q1422" s="185">
        <f t="shared" si="61"/>
        <v>0</v>
      </c>
      <c r="R1422" s="185"/>
      <c r="S1422" s="185" t="s">
        <v>2976</v>
      </c>
      <c r="T1422" s="186" t="s">
        <v>2977</v>
      </c>
      <c r="U1422" s="161">
        <v>0</v>
      </c>
      <c r="V1422" s="161">
        <f t="shared" si="62"/>
        <v>0</v>
      </c>
      <c r="W1422" s="161"/>
      <c r="X1422" s="152"/>
      <c r="Y1422" s="152"/>
      <c r="Z1422" s="152"/>
      <c r="AA1422" s="152"/>
      <c r="AB1422" s="152"/>
      <c r="AC1422" s="152"/>
      <c r="AD1422" s="152"/>
      <c r="AE1422" s="152"/>
      <c r="AF1422" s="152"/>
      <c r="AG1422" s="152" t="s">
        <v>2068</v>
      </c>
      <c r="AH1422" s="152"/>
      <c r="AI1422" s="152"/>
      <c r="AJ1422" s="152"/>
      <c r="AK1422" s="152"/>
      <c r="AL1422" s="152"/>
      <c r="AM1422" s="152"/>
      <c r="AN1422" s="152"/>
      <c r="AO1422" s="152"/>
      <c r="AP1422" s="152"/>
      <c r="AQ1422" s="152"/>
      <c r="AR1422" s="152"/>
      <c r="AS1422" s="152"/>
      <c r="AT1422" s="152"/>
      <c r="AU1422" s="152"/>
      <c r="AV1422" s="152"/>
      <c r="AW1422" s="152"/>
      <c r="AX1422" s="152"/>
      <c r="AY1422" s="152"/>
      <c r="AZ1422" s="152"/>
      <c r="BA1422" s="152"/>
      <c r="BB1422" s="152"/>
      <c r="BC1422" s="152"/>
      <c r="BD1422" s="152"/>
      <c r="BE1422" s="152"/>
      <c r="BF1422" s="152"/>
      <c r="BG1422" s="152"/>
      <c r="BH1422" s="152"/>
    </row>
    <row r="1423" spans="1:60" x14ac:dyDescent="0.2">
      <c r="A1423" s="167" t="s">
        <v>2971</v>
      </c>
      <c r="B1423" s="168" t="s">
        <v>2912</v>
      </c>
      <c r="C1423" s="188" t="s">
        <v>2913</v>
      </c>
      <c r="D1423" s="169"/>
      <c r="E1423" s="170"/>
      <c r="F1423" s="171"/>
      <c r="G1423" s="171">
        <f>SUMIF(AG1424:AG1450,"&lt;&gt;NOR",G1424:G1450)</f>
        <v>0</v>
      </c>
      <c r="H1423" s="171"/>
      <c r="I1423" s="171">
        <f>SUM(I1424:I1450)</f>
        <v>0</v>
      </c>
      <c r="J1423" s="171"/>
      <c r="K1423" s="171">
        <f>SUM(K1424:K1450)</f>
        <v>0</v>
      </c>
      <c r="L1423" s="171"/>
      <c r="M1423" s="171">
        <f>SUM(M1424:M1450)</f>
        <v>0</v>
      </c>
      <c r="N1423" s="171"/>
      <c r="O1423" s="171">
        <f>SUM(O1424:O1450)</f>
        <v>0</v>
      </c>
      <c r="P1423" s="171"/>
      <c r="Q1423" s="171">
        <f>SUM(Q1424:Q1450)</f>
        <v>0</v>
      </c>
      <c r="R1423" s="171"/>
      <c r="S1423" s="171"/>
      <c r="T1423" s="172"/>
      <c r="U1423" s="166"/>
      <c r="V1423" s="166">
        <f>SUM(V1424:V1450)</f>
        <v>0</v>
      </c>
      <c r="W1423" s="166"/>
      <c r="AG1423" t="s">
        <v>2972</v>
      </c>
    </row>
    <row r="1424" spans="1:60" outlineLevel="1" x14ac:dyDescent="0.2">
      <c r="A1424" s="173">
        <v>476</v>
      </c>
      <c r="B1424" s="174" t="s">
        <v>2672</v>
      </c>
      <c r="C1424" s="189" t="s">
        <v>2673</v>
      </c>
      <c r="D1424" s="175" t="s">
        <v>3069</v>
      </c>
      <c r="E1424" s="176">
        <v>50.96</v>
      </c>
      <c r="F1424" s="177"/>
      <c r="G1424" s="178">
        <f>ROUND(E1424*F1424,2)</f>
        <v>0</v>
      </c>
      <c r="H1424" s="177"/>
      <c r="I1424" s="178">
        <f>ROUND(E1424*H1424,2)</f>
        <v>0</v>
      </c>
      <c r="J1424" s="177"/>
      <c r="K1424" s="178">
        <f>ROUND(E1424*J1424,2)</f>
        <v>0</v>
      </c>
      <c r="L1424" s="178">
        <v>15</v>
      </c>
      <c r="M1424" s="178">
        <f>G1424*(1+L1424/100)</f>
        <v>0</v>
      </c>
      <c r="N1424" s="178">
        <v>0</v>
      </c>
      <c r="O1424" s="178">
        <f>ROUND(E1424*N1424,2)</f>
        <v>0</v>
      </c>
      <c r="P1424" s="178">
        <v>0</v>
      </c>
      <c r="Q1424" s="178">
        <f>ROUND(E1424*P1424,2)</f>
        <v>0</v>
      </c>
      <c r="R1424" s="178"/>
      <c r="S1424" s="178" t="s">
        <v>2976</v>
      </c>
      <c r="T1424" s="179" t="s">
        <v>2977</v>
      </c>
      <c r="U1424" s="161">
        <v>0</v>
      </c>
      <c r="V1424" s="161">
        <f>ROUND(E1424*U1424,2)</f>
        <v>0</v>
      </c>
      <c r="W1424" s="161"/>
      <c r="X1424" s="152"/>
      <c r="Y1424" s="152"/>
      <c r="Z1424" s="152"/>
      <c r="AA1424" s="152"/>
      <c r="AB1424" s="152"/>
      <c r="AC1424" s="152"/>
      <c r="AD1424" s="152"/>
      <c r="AE1424" s="152"/>
      <c r="AF1424" s="152"/>
      <c r="AG1424" s="152" t="s">
        <v>2068</v>
      </c>
      <c r="AH1424" s="152"/>
      <c r="AI1424" s="152"/>
      <c r="AJ1424" s="152"/>
      <c r="AK1424" s="152"/>
      <c r="AL1424" s="152"/>
      <c r="AM1424" s="152"/>
      <c r="AN1424" s="152"/>
      <c r="AO1424" s="152"/>
      <c r="AP1424" s="152"/>
      <c r="AQ1424" s="152"/>
      <c r="AR1424" s="152"/>
      <c r="AS1424" s="152"/>
      <c r="AT1424" s="152"/>
      <c r="AU1424" s="152"/>
      <c r="AV1424" s="152"/>
      <c r="AW1424" s="152"/>
      <c r="AX1424" s="152"/>
      <c r="AY1424" s="152"/>
      <c r="AZ1424" s="152"/>
      <c r="BA1424" s="152"/>
      <c r="BB1424" s="152"/>
      <c r="BC1424" s="152"/>
      <c r="BD1424" s="152"/>
      <c r="BE1424" s="152"/>
      <c r="BF1424" s="152"/>
      <c r="BG1424" s="152"/>
      <c r="BH1424" s="152"/>
    </row>
    <row r="1425" spans="1:60" outlineLevel="1" x14ac:dyDescent="0.2">
      <c r="A1425" s="159"/>
      <c r="B1425" s="160"/>
      <c r="C1425" s="190" t="s">
        <v>2674</v>
      </c>
      <c r="D1425" s="162"/>
      <c r="E1425" s="163">
        <v>28.400000000000002</v>
      </c>
      <c r="F1425" s="161"/>
      <c r="G1425" s="161"/>
      <c r="H1425" s="161"/>
      <c r="I1425" s="161"/>
      <c r="J1425" s="161"/>
      <c r="K1425" s="161"/>
      <c r="L1425" s="161"/>
      <c r="M1425" s="161"/>
      <c r="N1425" s="161"/>
      <c r="O1425" s="161"/>
      <c r="P1425" s="161"/>
      <c r="Q1425" s="161"/>
      <c r="R1425" s="161"/>
      <c r="S1425" s="161"/>
      <c r="T1425" s="161"/>
      <c r="U1425" s="161"/>
      <c r="V1425" s="161"/>
      <c r="W1425" s="161"/>
      <c r="X1425" s="152"/>
      <c r="Y1425" s="152"/>
      <c r="Z1425" s="152"/>
      <c r="AA1425" s="152"/>
      <c r="AB1425" s="152"/>
      <c r="AC1425" s="152"/>
      <c r="AD1425" s="152"/>
      <c r="AE1425" s="152"/>
      <c r="AF1425" s="152"/>
      <c r="AG1425" s="152" t="s">
        <v>2980</v>
      </c>
      <c r="AH1425" s="152">
        <v>0</v>
      </c>
      <c r="AI1425" s="152"/>
      <c r="AJ1425" s="152"/>
      <c r="AK1425" s="152"/>
      <c r="AL1425" s="152"/>
      <c r="AM1425" s="152"/>
      <c r="AN1425" s="152"/>
      <c r="AO1425" s="152"/>
      <c r="AP1425" s="152"/>
      <c r="AQ1425" s="152"/>
      <c r="AR1425" s="152"/>
      <c r="AS1425" s="152"/>
      <c r="AT1425" s="152"/>
      <c r="AU1425" s="152"/>
      <c r="AV1425" s="152"/>
      <c r="AW1425" s="152"/>
      <c r="AX1425" s="152"/>
      <c r="AY1425" s="152"/>
      <c r="AZ1425" s="152"/>
      <c r="BA1425" s="152"/>
      <c r="BB1425" s="152"/>
      <c r="BC1425" s="152"/>
      <c r="BD1425" s="152"/>
      <c r="BE1425" s="152"/>
      <c r="BF1425" s="152"/>
      <c r="BG1425" s="152"/>
      <c r="BH1425" s="152"/>
    </row>
    <row r="1426" spans="1:60" outlineLevel="1" x14ac:dyDescent="0.2">
      <c r="A1426" s="159"/>
      <c r="B1426" s="160"/>
      <c r="C1426" s="190" t="s">
        <v>2675</v>
      </c>
      <c r="D1426" s="162"/>
      <c r="E1426" s="163">
        <v>-5.3</v>
      </c>
      <c r="F1426" s="161"/>
      <c r="G1426" s="161"/>
      <c r="H1426" s="161"/>
      <c r="I1426" s="161"/>
      <c r="J1426" s="161"/>
      <c r="K1426" s="161"/>
      <c r="L1426" s="161"/>
      <c r="M1426" s="161"/>
      <c r="N1426" s="161"/>
      <c r="O1426" s="161"/>
      <c r="P1426" s="161"/>
      <c r="Q1426" s="161"/>
      <c r="R1426" s="161"/>
      <c r="S1426" s="161"/>
      <c r="T1426" s="161"/>
      <c r="U1426" s="161"/>
      <c r="V1426" s="161"/>
      <c r="W1426" s="161"/>
      <c r="X1426" s="152"/>
      <c r="Y1426" s="152"/>
      <c r="Z1426" s="152"/>
      <c r="AA1426" s="152"/>
      <c r="AB1426" s="152"/>
      <c r="AC1426" s="152"/>
      <c r="AD1426" s="152"/>
      <c r="AE1426" s="152"/>
      <c r="AF1426" s="152"/>
      <c r="AG1426" s="152" t="s">
        <v>2980</v>
      </c>
      <c r="AH1426" s="152">
        <v>0</v>
      </c>
      <c r="AI1426" s="152"/>
      <c r="AJ1426" s="152"/>
      <c r="AK1426" s="152"/>
      <c r="AL1426" s="152"/>
      <c r="AM1426" s="152"/>
      <c r="AN1426" s="152"/>
      <c r="AO1426" s="152"/>
      <c r="AP1426" s="152"/>
      <c r="AQ1426" s="152"/>
      <c r="AR1426" s="152"/>
      <c r="AS1426" s="152"/>
      <c r="AT1426" s="152"/>
      <c r="AU1426" s="152"/>
      <c r="AV1426" s="152"/>
      <c r="AW1426" s="152"/>
      <c r="AX1426" s="152"/>
      <c r="AY1426" s="152"/>
      <c r="AZ1426" s="152"/>
      <c r="BA1426" s="152"/>
      <c r="BB1426" s="152"/>
      <c r="BC1426" s="152"/>
      <c r="BD1426" s="152"/>
      <c r="BE1426" s="152"/>
      <c r="BF1426" s="152"/>
      <c r="BG1426" s="152"/>
      <c r="BH1426" s="152"/>
    </row>
    <row r="1427" spans="1:60" outlineLevel="1" x14ac:dyDescent="0.2">
      <c r="A1427" s="159"/>
      <c r="B1427" s="160"/>
      <c r="C1427" s="190" t="s">
        <v>2676</v>
      </c>
      <c r="D1427" s="162"/>
      <c r="E1427" s="163">
        <v>7.1400000000000006</v>
      </c>
      <c r="F1427" s="161"/>
      <c r="G1427" s="161"/>
      <c r="H1427" s="161"/>
      <c r="I1427" s="161"/>
      <c r="J1427" s="161"/>
      <c r="K1427" s="161"/>
      <c r="L1427" s="161"/>
      <c r="M1427" s="161"/>
      <c r="N1427" s="161"/>
      <c r="O1427" s="161"/>
      <c r="P1427" s="161"/>
      <c r="Q1427" s="161"/>
      <c r="R1427" s="161"/>
      <c r="S1427" s="161"/>
      <c r="T1427" s="161"/>
      <c r="U1427" s="161"/>
      <c r="V1427" s="161"/>
      <c r="W1427" s="161"/>
      <c r="X1427" s="152"/>
      <c r="Y1427" s="152"/>
      <c r="Z1427" s="152"/>
      <c r="AA1427" s="152"/>
      <c r="AB1427" s="152"/>
      <c r="AC1427" s="152"/>
      <c r="AD1427" s="152"/>
      <c r="AE1427" s="152"/>
      <c r="AF1427" s="152"/>
      <c r="AG1427" s="152" t="s">
        <v>2980</v>
      </c>
      <c r="AH1427" s="152">
        <v>0</v>
      </c>
      <c r="AI1427" s="152"/>
      <c r="AJ1427" s="152"/>
      <c r="AK1427" s="152"/>
      <c r="AL1427" s="152"/>
      <c r="AM1427" s="152"/>
      <c r="AN1427" s="152"/>
      <c r="AO1427" s="152"/>
      <c r="AP1427" s="152"/>
      <c r="AQ1427" s="152"/>
      <c r="AR1427" s="152"/>
      <c r="AS1427" s="152"/>
      <c r="AT1427" s="152"/>
      <c r="AU1427" s="152"/>
      <c r="AV1427" s="152"/>
      <c r="AW1427" s="152"/>
      <c r="AX1427" s="152"/>
      <c r="AY1427" s="152"/>
      <c r="AZ1427" s="152"/>
      <c r="BA1427" s="152"/>
      <c r="BB1427" s="152"/>
      <c r="BC1427" s="152"/>
      <c r="BD1427" s="152"/>
      <c r="BE1427" s="152"/>
      <c r="BF1427" s="152"/>
      <c r="BG1427" s="152"/>
      <c r="BH1427" s="152"/>
    </row>
    <row r="1428" spans="1:60" outlineLevel="1" x14ac:dyDescent="0.2">
      <c r="A1428" s="159"/>
      <c r="B1428" s="160"/>
      <c r="C1428" s="190" t="s">
        <v>2677</v>
      </c>
      <c r="D1428" s="162"/>
      <c r="E1428" s="163">
        <v>6.36</v>
      </c>
      <c r="F1428" s="161"/>
      <c r="G1428" s="161"/>
      <c r="H1428" s="161"/>
      <c r="I1428" s="161"/>
      <c r="J1428" s="161"/>
      <c r="K1428" s="161"/>
      <c r="L1428" s="161"/>
      <c r="M1428" s="161"/>
      <c r="N1428" s="161"/>
      <c r="O1428" s="161"/>
      <c r="P1428" s="161"/>
      <c r="Q1428" s="161"/>
      <c r="R1428" s="161"/>
      <c r="S1428" s="161"/>
      <c r="T1428" s="161"/>
      <c r="U1428" s="161"/>
      <c r="V1428" s="161"/>
      <c r="W1428" s="161"/>
      <c r="X1428" s="152"/>
      <c r="Y1428" s="152"/>
      <c r="Z1428" s="152"/>
      <c r="AA1428" s="152"/>
      <c r="AB1428" s="152"/>
      <c r="AC1428" s="152"/>
      <c r="AD1428" s="152"/>
      <c r="AE1428" s="152"/>
      <c r="AF1428" s="152"/>
      <c r="AG1428" s="152" t="s">
        <v>2980</v>
      </c>
      <c r="AH1428" s="152">
        <v>0</v>
      </c>
      <c r="AI1428" s="152"/>
      <c r="AJ1428" s="152"/>
      <c r="AK1428" s="152"/>
      <c r="AL1428" s="152"/>
      <c r="AM1428" s="152"/>
      <c r="AN1428" s="152"/>
      <c r="AO1428" s="152"/>
      <c r="AP1428" s="152"/>
      <c r="AQ1428" s="152"/>
      <c r="AR1428" s="152"/>
      <c r="AS1428" s="152"/>
      <c r="AT1428" s="152"/>
      <c r="AU1428" s="152"/>
      <c r="AV1428" s="152"/>
      <c r="AW1428" s="152"/>
      <c r="AX1428" s="152"/>
      <c r="AY1428" s="152"/>
      <c r="AZ1428" s="152"/>
      <c r="BA1428" s="152"/>
      <c r="BB1428" s="152"/>
      <c r="BC1428" s="152"/>
      <c r="BD1428" s="152"/>
      <c r="BE1428" s="152"/>
      <c r="BF1428" s="152"/>
      <c r="BG1428" s="152"/>
      <c r="BH1428" s="152"/>
    </row>
    <row r="1429" spans="1:60" outlineLevel="1" x14ac:dyDescent="0.2">
      <c r="A1429" s="159"/>
      <c r="B1429" s="160"/>
      <c r="C1429" s="190" t="s">
        <v>2678</v>
      </c>
      <c r="D1429" s="162"/>
      <c r="E1429" s="163">
        <v>2.16</v>
      </c>
      <c r="F1429" s="161"/>
      <c r="G1429" s="161"/>
      <c r="H1429" s="161"/>
      <c r="I1429" s="161"/>
      <c r="J1429" s="161"/>
      <c r="K1429" s="161"/>
      <c r="L1429" s="161"/>
      <c r="M1429" s="161"/>
      <c r="N1429" s="161"/>
      <c r="O1429" s="161"/>
      <c r="P1429" s="161"/>
      <c r="Q1429" s="161"/>
      <c r="R1429" s="161"/>
      <c r="S1429" s="161"/>
      <c r="T1429" s="161"/>
      <c r="U1429" s="161"/>
      <c r="V1429" s="161"/>
      <c r="W1429" s="161"/>
      <c r="X1429" s="152"/>
      <c r="Y1429" s="152"/>
      <c r="Z1429" s="152"/>
      <c r="AA1429" s="152"/>
      <c r="AB1429" s="152"/>
      <c r="AC1429" s="152"/>
      <c r="AD1429" s="152"/>
      <c r="AE1429" s="152"/>
      <c r="AF1429" s="152"/>
      <c r="AG1429" s="152" t="s">
        <v>2980</v>
      </c>
      <c r="AH1429" s="152">
        <v>0</v>
      </c>
      <c r="AI1429" s="152"/>
      <c r="AJ1429" s="152"/>
      <c r="AK1429" s="152"/>
      <c r="AL1429" s="152"/>
      <c r="AM1429" s="152"/>
      <c r="AN1429" s="152"/>
      <c r="AO1429" s="152"/>
      <c r="AP1429" s="152"/>
      <c r="AQ1429" s="152"/>
      <c r="AR1429" s="152"/>
      <c r="AS1429" s="152"/>
      <c r="AT1429" s="152"/>
      <c r="AU1429" s="152"/>
      <c r="AV1429" s="152"/>
      <c r="AW1429" s="152"/>
      <c r="AX1429" s="152"/>
      <c r="AY1429" s="152"/>
      <c r="AZ1429" s="152"/>
      <c r="BA1429" s="152"/>
      <c r="BB1429" s="152"/>
      <c r="BC1429" s="152"/>
      <c r="BD1429" s="152"/>
      <c r="BE1429" s="152"/>
      <c r="BF1429" s="152"/>
      <c r="BG1429" s="152"/>
      <c r="BH1429" s="152"/>
    </row>
    <row r="1430" spans="1:60" outlineLevel="1" x14ac:dyDescent="0.2">
      <c r="A1430" s="159"/>
      <c r="B1430" s="160"/>
      <c r="C1430" s="190" t="s">
        <v>2679</v>
      </c>
      <c r="D1430" s="162"/>
      <c r="E1430" s="163">
        <v>5.04</v>
      </c>
      <c r="F1430" s="161"/>
      <c r="G1430" s="161"/>
      <c r="H1430" s="161"/>
      <c r="I1430" s="161"/>
      <c r="J1430" s="161"/>
      <c r="K1430" s="161"/>
      <c r="L1430" s="161"/>
      <c r="M1430" s="161"/>
      <c r="N1430" s="161"/>
      <c r="O1430" s="161"/>
      <c r="P1430" s="161"/>
      <c r="Q1430" s="161"/>
      <c r="R1430" s="161"/>
      <c r="S1430" s="161"/>
      <c r="T1430" s="161"/>
      <c r="U1430" s="161"/>
      <c r="V1430" s="161"/>
      <c r="W1430" s="161"/>
      <c r="X1430" s="152"/>
      <c r="Y1430" s="152"/>
      <c r="Z1430" s="152"/>
      <c r="AA1430" s="152"/>
      <c r="AB1430" s="152"/>
      <c r="AC1430" s="152"/>
      <c r="AD1430" s="152"/>
      <c r="AE1430" s="152"/>
      <c r="AF1430" s="152"/>
      <c r="AG1430" s="152" t="s">
        <v>2980</v>
      </c>
      <c r="AH1430" s="152">
        <v>0</v>
      </c>
      <c r="AI1430" s="152"/>
      <c r="AJ1430" s="152"/>
      <c r="AK1430" s="152"/>
      <c r="AL1430" s="152"/>
      <c r="AM1430" s="152"/>
      <c r="AN1430" s="152"/>
      <c r="AO1430" s="152"/>
      <c r="AP1430" s="152"/>
      <c r="AQ1430" s="152"/>
      <c r="AR1430" s="152"/>
      <c r="AS1430" s="152"/>
      <c r="AT1430" s="152"/>
      <c r="AU1430" s="152"/>
      <c r="AV1430" s="152"/>
      <c r="AW1430" s="152"/>
      <c r="AX1430" s="152"/>
      <c r="AY1430" s="152"/>
      <c r="AZ1430" s="152"/>
      <c r="BA1430" s="152"/>
      <c r="BB1430" s="152"/>
      <c r="BC1430" s="152"/>
      <c r="BD1430" s="152"/>
      <c r="BE1430" s="152"/>
      <c r="BF1430" s="152"/>
      <c r="BG1430" s="152"/>
      <c r="BH1430" s="152"/>
    </row>
    <row r="1431" spans="1:60" outlineLevel="1" x14ac:dyDescent="0.2">
      <c r="A1431" s="159"/>
      <c r="B1431" s="160"/>
      <c r="C1431" s="190" t="s">
        <v>2680</v>
      </c>
      <c r="D1431" s="162"/>
      <c r="E1431" s="163">
        <v>7.16</v>
      </c>
      <c r="F1431" s="161"/>
      <c r="G1431" s="161"/>
      <c r="H1431" s="161"/>
      <c r="I1431" s="161"/>
      <c r="J1431" s="161"/>
      <c r="K1431" s="161"/>
      <c r="L1431" s="161"/>
      <c r="M1431" s="161"/>
      <c r="N1431" s="161"/>
      <c r="O1431" s="161"/>
      <c r="P1431" s="161"/>
      <c r="Q1431" s="161"/>
      <c r="R1431" s="161"/>
      <c r="S1431" s="161"/>
      <c r="T1431" s="161"/>
      <c r="U1431" s="161"/>
      <c r="V1431" s="161"/>
      <c r="W1431" s="161"/>
      <c r="X1431" s="152"/>
      <c r="Y1431" s="152"/>
      <c r="Z1431" s="152"/>
      <c r="AA1431" s="152"/>
      <c r="AB1431" s="152"/>
      <c r="AC1431" s="152"/>
      <c r="AD1431" s="152"/>
      <c r="AE1431" s="152"/>
      <c r="AF1431" s="152"/>
      <c r="AG1431" s="152" t="s">
        <v>2980</v>
      </c>
      <c r="AH1431" s="152">
        <v>0</v>
      </c>
      <c r="AI1431" s="152"/>
      <c r="AJ1431" s="152"/>
      <c r="AK1431" s="152"/>
      <c r="AL1431" s="152"/>
      <c r="AM1431" s="152"/>
      <c r="AN1431" s="152"/>
      <c r="AO1431" s="152"/>
      <c r="AP1431" s="152"/>
      <c r="AQ1431" s="152"/>
      <c r="AR1431" s="152"/>
      <c r="AS1431" s="152"/>
      <c r="AT1431" s="152"/>
      <c r="AU1431" s="152"/>
      <c r="AV1431" s="152"/>
      <c r="AW1431" s="152"/>
      <c r="AX1431" s="152"/>
      <c r="AY1431" s="152"/>
      <c r="AZ1431" s="152"/>
      <c r="BA1431" s="152"/>
      <c r="BB1431" s="152"/>
      <c r="BC1431" s="152"/>
      <c r="BD1431" s="152"/>
      <c r="BE1431" s="152"/>
      <c r="BF1431" s="152"/>
      <c r="BG1431" s="152"/>
      <c r="BH1431" s="152"/>
    </row>
    <row r="1432" spans="1:60" outlineLevel="1" x14ac:dyDescent="0.2">
      <c r="A1432" s="173">
        <v>477</v>
      </c>
      <c r="B1432" s="174" t="s">
        <v>2681</v>
      </c>
      <c r="C1432" s="189" t="s">
        <v>2682</v>
      </c>
      <c r="D1432" s="175" t="s">
        <v>3069</v>
      </c>
      <c r="E1432" s="176">
        <v>61.800000000000004</v>
      </c>
      <c r="F1432" s="177"/>
      <c r="G1432" s="178">
        <f>ROUND(E1432*F1432,2)</f>
        <v>0</v>
      </c>
      <c r="H1432" s="177"/>
      <c r="I1432" s="178">
        <f>ROUND(E1432*H1432,2)</f>
        <v>0</v>
      </c>
      <c r="J1432" s="177"/>
      <c r="K1432" s="178">
        <f>ROUND(E1432*J1432,2)</f>
        <v>0</v>
      </c>
      <c r="L1432" s="178">
        <v>15</v>
      </c>
      <c r="M1432" s="178">
        <f>G1432*(1+L1432/100)</f>
        <v>0</v>
      </c>
      <c r="N1432" s="178">
        <v>0</v>
      </c>
      <c r="O1432" s="178">
        <f>ROUND(E1432*N1432,2)</f>
        <v>0</v>
      </c>
      <c r="P1432" s="178">
        <v>0</v>
      </c>
      <c r="Q1432" s="178">
        <f>ROUND(E1432*P1432,2)</f>
        <v>0</v>
      </c>
      <c r="R1432" s="178"/>
      <c r="S1432" s="178" t="s">
        <v>2976</v>
      </c>
      <c r="T1432" s="179" t="s">
        <v>2977</v>
      </c>
      <c r="U1432" s="161">
        <v>0</v>
      </c>
      <c r="V1432" s="161">
        <f>ROUND(E1432*U1432,2)</f>
        <v>0</v>
      </c>
      <c r="W1432" s="161"/>
      <c r="X1432" s="152"/>
      <c r="Y1432" s="152"/>
      <c r="Z1432" s="152"/>
      <c r="AA1432" s="152"/>
      <c r="AB1432" s="152"/>
      <c r="AC1432" s="152"/>
      <c r="AD1432" s="152"/>
      <c r="AE1432" s="152"/>
      <c r="AF1432" s="152"/>
      <c r="AG1432" s="152" t="s">
        <v>2068</v>
      </c>
      <c r="AH1432" s="152"/>
      <c r="AI1432" s="152"/>
      <c r="AJ1432" s="152"/>
      <c r="AK1432" s="152"/>
      <c r="AL1432" s="152"/>
      <c r="AM1432" s="152"/>
      <c r="AN1432" s="152"/>
      <c r="AO1432" s="152"/>
      <c r="AP1432" s="152"/>
      <c r="AQ1432" s="152"/>
      <c r="AR1432" s="152"/>
      <c r="AS1432" s="152"/>
      <c r="AT1432" s="152"/>
      <c r="AU1432" s="152"/>
      <c r="AV1432" s="152"/>
      <c r="AW1432" s="152"/>
      <c r="AX1432" s="152"/>
      <c r="AY1432" s="152"/>
      <c r="AZ1432" s="152"/>
      <c r="BA1432" s="152"/>
      <c r="BB1432" s="152"/>
      <c r="BC1432" s="152"/>
      <c r="BD1432" s="152"/>
      <c r="BE1432" s="152"/>
      <c r="BF1432" s="152"/>
      <c r="BG1432" s="152"/>
      <c r="BH1432" s="152"/>
    </row>
    <row r="1433" spans="1:60" outlineLevel="1" x14ac:dyDescent="0.2">
      <c r="A1433" s="159"/>
      <c r="B1433" s="160"/>
      <c r="C1433" s="190" t="s">
        <v>2683</v>
      </c>
      <c r="D1433" s="162"/>
      <c r="E1433" s="163">
        <v>6.74</v>
      </c>
      <c r="F1433" s="161"/>
      <c r="G1433" s="161"/>
      <c r="H1433" s="161"/>
      <c r="I1433" s="161"/>
      <c r="J1433" s="161"/>
      <c r="K1433" s="161"/>
      <c r="L1433" s="161"/>
      <c r="M1433" s="161"/>
      <c r="N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52"/>
      <c r="Y1433" s="152"/>
      <c r="Z1433" s="152"/>
      <c r="AA1433" s="152"/>
      <c r="AB1433" s="152"/>
      <c r="AC1433" s="152"/>
      <c r="AD1433" s="152"/>
      <c r="AE1433" s="152"/>
      <c r="AF1433" s="152"/>
      <c r="AG1433" s="152" t="s">
        <v>2980</v>
      </c>
      <c r="AH1433" s="152">
        <v>0</v>
      </c>
      <c r="AI1433" s="152"/>
      <c r="AJ1433" s="152"/>
      <c r="AK1433" s="152"/>
      <c r="AL1433" s="152"/>
      <c r="AM1433" s="152"/>
      <c r="AN1433" s="152"/>
      <c r="AO1433" s="152"/>
      <c r="AP1433" s="152"/>
      <c r="AQ1433" s="152"/>
      <c r="AR1433" s="152"/>
      <c r="AS1433" s="152"/>
      <c r="AT1433" s="152"/>
      <c r="AU1433" s="152"/>
      <c r="AV1433" s="152"/>
      <c r="AW1433" s="152"/>
      <c r="AX1433" s="152"/>
      <c r="AY1433" s="152"/>
      <c r="AZ1433" s="152"/>
      <c r="BA1433" s="152"/>
      <c r="BB1433" s="152"/>
      <c r="BC1433" s="152"/>
      <c r="BD1433" s="152"/>
      <c r="BE1433" s="152"/>
      <c r="BF1433" s="152"/>
      <c r="BG1433" s="152"/>
      <c r="BH1433" s="152"/>
    </row>
    <row r="1434" spans="1:60" outlineLevel="1" x14ac:dyDescent="0.2">
      <c r="A1434" s="159"/>
      <c r="B1434" s="160"/>
      <c r="C1434" s="190" t="s">
        <v>2684</v>
      </c>
      <c r="D1434" s="162"/>
      <c r="E1434" s="163">
        <v>7.2200000000000006</v>
      </c>
      <c r="F1434" s="161"/>
      <c r="G1434" s="161"/>
      <c r="H1434" s="161"/>
      <c r="I1434" s="161"/>
      <c r="J1434" s="161"/>
      <c r="K1434" s="161"/>
      <c r="L1434" s="161"/>
      <c r="M1434" s="161"/>
      <c r="N1434" s="161"/>
      <c r="O1434" s="161"/>
      <c r="P1434" s="161"/>
      <c r="Q1434" s="161"/>
      <c r="R1434" s="161"/>
      <c r="S1434" s="161"/>
      <c r="T1434" s="161"/>
      <c r="U1434" s="161"/>
      <c r="V1434" s="161"/>
      <c r="W1434" s="161"/>
      <c r="X1434" s="152"/>
      <c r="Y1434" s="152"/>
      <c r="Z1434" s="152"/>
      <c r="AA1434" s="152"/>
      <c r="AB1434" s="152"/>
      <c r="AC1434" s="152"/>
      <c r="AD1434" s="152"/>
      <c r="AE1434" s="152"/>
      <c r="AF1434" s="152"/>
      <c r="AG1434" s="152" t="s">
        <v>2980</v>
      </c>
      <c r="AH1434" s="152">
        <v>0</v>
      </c>
      <c r="AI1434" s="152"/>
      <c r="AJ1434" s="152"/>
      <c r="AK1434" s="152"/>
      <c r="AL1434" s="152"/>
      <c r="AM1434" s="152"/>
      <c r="AN1434" s="152"/>
      <c r="AO1434" s="152"/>
      <c r="AP1434" s="152"/>
      <c r="AQ1434" s="152"/>
      <c r="AR1434" s="152"/>
      <c r="AS1434" s="152"/>
      <c r="AT1434" s="152"/>
      <c r="AU1434" s="152"/>
      <c r="AV1434" s="152"/>
      <c r="AW1434" s="152"/>
      <c r="AX1434" s="152"/>
      <c r="AY1434" s="152"/>
      <c r="AZ1434" s="152"/>
      <c r="BA1434" s="152"/>
      <c r="BB1434" s="152"/>
      <c r="BC1434" s="152"/>
      <c r="BD1434" s="152"/>
      <c r="BE1434" s="152"/>
      <c r="BF1434" s="152"/>
      <c r="BG1434" s="152"/>
      <c r="BH1434" s="152"/>
    </row>
    <row r="1435" spans="1:60" outlineLevel="1" x14ac:dyDescent="0.2">
      <c r="A1435" s="159"/>
      <c r="B1435" s="160"/>
      <c r="C1435" s="190" t="s">
        <v>2685</v>
      </c>
      <c r="D1435" s="162"/>
      <c r="E1435" s="163">
        <v>43.1</v>
      </c>
      <c r="F1435" s="161"/>
      <c r="G1435" s="161"/>
      <c r="H1435" s="161"/>
      <c r="I1435" s="161"/>
      <c r="J1435" s="161"/>
      <c r="K1435" s="161"/>
      <c r="L1435" s="161"/>
      <c r="M1435" s="161"/>
      <c r="N1435" s="161"/>
      <c r="O1435" s="161"/>
      <c r="P1435" s="161"/>
      <c r="Q1435" s="161"/>
      <c r="R1435" s="161"/>
      <c r="S1435" s="161"/>
      <c r="T1435" s="161"/>
      <c r="U1435" s="161"/>
      <c r="V1435" s="161"/>
      <c r="W1435" s="161"/>
      <c r="X1435" s="152"/>
      <c r="Y1435" s="152"/>
      <c r="Z1435" s="152"/>
      <c r="AA1435" s="152"/>
      <c r="AB1435" s="152"/>
      <c r="AC1435" s="152"/>
      <c r="AD1435" s="152"/>
      <c r="AE1435" s="152"/>
      <c r="AF1435" s="152"/>
      <c r="AG1435" s="152" t="s">
        <v>2980</v>
      </c>
      <c r="AH1435" s="152">
        <v>0</v>
      </c>
      <c r="AI1435" s="152"/>
      <c r="AJ1435" s="152"/>
      <c r="AK1435" s="152"/>
      <c r="AL1435" s="152"/>
      <c r="AM1435" s="152"/>
      <c r="AN1435" s="152"/>
      <c r="AO1435" s="152"/>
      <c r="AP1435" s="152"/>
      <c r="AQ1435" s="152"/>
      <c r="AR1435" s="152"/>
      <c r="AS1435" s="152"/>
      <c r="AT1435" s="152"/>
      <c r="AU1435" s="152"/>
      <c r="AV1435" s="152"/>
      <c r="AW1435" s="152"/>
      <c r="AX1435" s="152"/>
      <c r="AY1435" s="152"/>
      <c r="AZ1435" s="152"/>
      <c r="BA1435" s="152"/>
      <c r="BB1435" s="152"/>
      <c r="BC1435" s="152"/>
      <c r="BD1435" s="152"/>
      <c r="BE1435" s="152"/>
      <c r="BF1435" s="152"/>
      <c r="BG1435" s="152"/>
      <c r="BH1435" s="152"/>
    </row>
    <row r="1436" spans="1:60" outlineLevel="1" x14ac:dyDescent="0.2">
      <c r="A1436" s="159"/>
      <c r="B1436" s="160"/>
      <c r="C1436" s="190" t="s">
        <v>2686</v>
      </c>
      <c r="D1436" s="162"/>
      <c r="E1436" s="163">
        <v>4.74</v>
      </c>
      <c r="F1436" s="161"/>
      <c r="G1436" s="161"/>
      <c r="H1436" s="161"/>
      <c r="I1436" s="161"/>
      <c r="J1436" s="161"/>
      <c r="K1436" s="161"/>
      <c r="L1436" s="161"/>
      <c r="M1436" s="161"/>
      <c r="N1436" s="161"/>
      <c r="O1436" s="161"/>
      <c r="P1436" s="161"/>
      <c r="Q1436" s="161"/>
      <c r="R1436" s="161"/>
      <c r="S1436" s="161"/>
      <c r="T1436" s="161"/>
      <c r="U1436" s="161"/>
      <c r="V1436" s="161"/>
      <c r="W1436" s="161"/>
      <c r="X1436" s="152"/>
      <c r="Y1436" s="152"/>
      <c r="Z1436" s="152"/>
      <c r="AA1436" s="152"/>
      <c r="AB1436" s="152"/>
      <c r="AC1436" s="152"/>
      <c r="AD1436" s="152"/>
      <c r="AE1436" s="152"/>
      <c r="AF1436" s="152"/>
      <c r="AG1436" s="152" t="s">
        <v>2980</v>
      </c>
      <c r="AH1436" s="152">
        <v>0</v>
      </c>
      <c r="AI1436" s="152"/>
      <c r="AJ1436" s="152"/>
      <c r="AK1436" s="152"/>
      <c r="AL1436" s="152"/>
      <c r="AM1436" s="152"/>
      <c r="AN1436" s="152"/>
      <c r="AO1436" s="152"/>
      <c r="AP1436" s="152"/>
      <c r="AQ1436" s="152"/>
      <c r="AR1436" s="152"/>
      <c r="AS1436" s="152"/>
      <c r="AT1436" s="152"/>
      <c r="AU1436" s="152"/>
      <c r="AV1436" s="152"/>
      <c r="AW1436" s="152"/>
      <c r="AX1436" s="152"/>
      <c r="AY1436" s="152"/>
      <c r="AZ1436" s="152"/>
      <c r="BA1436" s="152"/>
      <c r="BB1436" s="152"/>
      <c r="BC1436" s="152"/>
      <c r="BD1436" s="152"/>
      <c r="BE1436" s="152"/>
      <c r="BF1436" s="152"/>
      <c r="BG1436" s="152"/>
      <c r="BH1436" s="152"/>
    </row>
    <row r="1437" spans="1:60" outlineLevel="1" x14ac:dyDescent="0.2">
      <c r="A1437" s="173">
        <v>478</v>
      </c>
      <c r="B1437" s="174" t="s">
        <v>2687</v>
      </c>
      <c r="C1437" s="189" t="s">
        <v>2688</v>
      </c>
      <c r="D1437" s="175" t="s">
        <v>2975</v>
      </c>
      <c r="E1437" s="176">
        <v>7.7700000000000005</v>
      </c>
      <c r="F1437" s="177"/>
      <c r="G1437" s="178">
        <f>ROUND(E1437*F1437,2)</f>
        <v>0</v>
      </c>
      <c r="H1437" s="177"/>
      <c r="I1437" s="178">
        <f>ROUND(E1437*H1437,2)</f>
        <v>0</v>
      </c>
      <c r="J1437" s="177"/>
      <c r="K1437" s="178">
        <f>ROUND(E1437*J1437,2)</f>
        <v>0</v>
      </c>
      <c r="L1437" s="178">
        <v>15</v>
      </c>
      <c r="M1437" s="178">
        <f>G1437*(1+L1437/100)</f>
        <v>0</v>
      </c>
      <c r="N1437" s="178">
        <v>0</v>
      </c>
      <c r="O1437" s="178">
        <f>ROUND(E1437*N1437,2)</f>
        <v>0</v>
      </c>
      <c r="P1437" s="178">
        <v>0</v>
      </c>
      <c r="Q1437" s="178">
        <f>ROUND(E1437*P1437,2)</f>
        <v>0</v>
      </c>
      <c r="R1437" s="178"/>
      <c r="S1437" s="178" t="s">
        <v>2976</v>
      </c>
      <c r="T1437" s="179" t="s">
        <v>2977</v>
      </c>
      <c r="U1437" s="161">
        <v>0</v>
      </c>
      <c r="V1437" s="161">
        <f>ROUND(E1437*U1437,2)</f>
        <v>0</v>
      </c>
      <c r="W1437" s="161"/>
      <c r="X1437" s="152"/>
      <c r="Y1437" s="152"/>
      <c r="Z1437" s="152"/>
      <c r="AA1437" s="152"/>
      <c r="AB1437" s="152"/>
      <c r="AC1437" s="152"/>
      <c r="AD1437" s="152"/>
      <c r="AE1437" s="152"/>
      <c r="AF1437" s="152"/>
      <c r="AG1437" s="152" t="s">
        <v>2068</v>
      </c>
      <c r="AH1437" s="152"/>
      <c r="AI1437" s="152"/>
      <c r="AJ1437" s="152"/>
      <c r="AK1437" s="152"/>
      <c r="AL1437" s="152"/>
      <c r="AM1437" s="152"/>
      <c r="AN1437" s="152"/>
      <c r="AO1437" s="152"/>
      <c r="AP1437" s="152"/>
      <c r="AQ1437" s="152"/>
      <c r="AR1437" s="152"/>
      <c r="AS1437" s="152"/>
      <c r="AT1437" s="152"/>
      <c r="AU1437" s="152"/>
      <c r="AV1437" s="152"/>
      <c r="AW1437" s="152"/>
      <c r="AX1437" s="152"/>
      <c r="AY1437" s="152"/>
      <c r="AZ1437" s="152"/>
      <c r="BA1437" s="152"/>
      <c r="BB1437" s="152"/>
      <c r="BC1437" s="152"/>
      <c r="BD1437" s="152"/>
      <c r="BE1437" s="152"/>
      <c r="BF1437" s="152"/>
      <c r="BG1437" s="152"/>
      <c r="BH1437" s="152"/>
    </row>
    <row r="1438" spans="1:60" outlineLevel="1" x14ac:dyDescent="0.2">
      <c r="A1438" s="159"/>
      <c r="B1438" s="160"/>
      <c r="C1438" s="190" t="s">
        <v>2689</v>
      </c>
      <c r="D1438" s="162"/>
      <c r="E1438" s="163"/>
      <c r="F1438" s="161"/>
      <c r="G1438" s="161"/>
      <c r="H1438" s="161"/>
      <c r="I1438" s="161"/>
      <c r="J1438" s="161"/>
      <c r="K1438" s="161"/>
      <c r="L1438" s="161"/>
      <c r="M1438" s="161"/>
      <c r="N1438" s="161"/>
      <c r="O1438" s="161"/>
      <c r="P1438" s="161"/>
      <c r="Q1438" s="161"/>
      <c r="R1438" s="161"/>
      <c r="S1438" s="161"/>
      <c r="T1438" s="161"/>
      <c r="U1438" s="161"/>
      <c r="V1438" s="161"/>
      <c r="W1438" s="161"/>
      <c r="X1438" s="152"/>
      <c r="Y1438" s="152"/>
      <c r="Z1438" s="152"/>
      <c r="AA1438" s="152"/>
      <c r="AB1438" s="152"/>
      <c r="AC1438" s="152"/>
      <c r="AD1438" s="152"/>
      <c r="AE1438" s="152"/>
      <c r="AF1438" s="152"/>
      <c r="AG1438" s="152" t="s">
        <v>2980</v>
      </c>
      <c r="AH1438" s="152">
        <v>0</v>
      </c>
      <c r="AI1438" s="152"/>
      <c r="AJ1438" s="152"/>
      <c r="AK1438" s="152"/>
      <c r="AL1438" s="152"/>
      <c r="AM1438" s="152"/>
      <c r="AN1438" s="152"/>
      <c r="AO1438" s="152"/>
      <c r="AP1438" s="152"/>
      <c r="AQ1438" s="152"/>
      <c r="AR1438" s="152"/>
      <c r="AS1438" s="152"/>
      <c r="AT1438" s="152"/>
      <c r="AU1438" s="152"/>
      <c r="AV1438" s="152"/>
      <c r="AW1438" s="152"/>
      <c r="AX1438" s="152"/>
      <c r="AY1438" s="152"/>
      <c r="AZ1438" s="152"/>
      <c r="BA1438" s="152"/>
      <c r="BB1438" s="152"/>
      <c r="BC1438" s="152"/>
      <c r="BD1438" s="152"/>
      <c r="BE1438" s="152"/>
      <c r="BF1438" s="152"/>
      <c r="BG1438" s="152"/>
      <c r="BH1438" s="152"/>
    </row>
    <row r="1439" spans="1:60" outlineLevel="1" x14ac:dyDescent="0.2">
      <c r="A1439" s="159"/>
      <c r="B1439" s="160"/>
      <c r="C1439" s="190" t="s">
        <v>2690</v>
      </c>
      <c r="D1439" s="162"/>
      <c r="E1439" s="163">
        <v>7.7700000000000005</v>
      </c>
      <c r="F1439" s="161"/>
      <c r="G1439" s="161"/>
      <c r="H1439" s="161"/>
      <c r="I1439" s="161"/>
      <c r="J1439" s="161"/>
      <c r="K1439" s="161"/>
      <c r="L1439" s="161"/>
      <c r="M1439" s="161"/>
      <c r="N1439" s="161"/>
      <c r="O1439" s="161"/>
      <c r="P1439" s="161"/>
      <c r="Q1439" s="161"/>
      <c r="R1439" s="161"/>
      <c r="S1439" s="161"/>
      <c r="T1439" s="161"/>
      <c r="U1439" s="161"/>
      <c r="V1439" s="161"/>
      <c r="W1439" s="161"/>
      <c r="X1439" s="152"/>
      <c r="Y1439" s="152"/>
      <c r="Z1439" s="152"/>
      <c r="AA1439" s="152"/>
      <c r="AB1439" s="152"/>
      <c r="AC1439" s="152"/>
      <c r="AD1439" s="152"/>
      <c r="AE1439" s="152"/>
      <c r="AF1439" s="152"/>
      <c r="AG1439" s="152" t="s">
        <v>2980</v>
      </c>
      <c r="AH1439" s="152">
        <v>0</v>
      </c>
      <c r="AI1439" s="152"/>
      <c r="AJ1439" s="152"/>
      <c r="AK1439" s="152"/>
      <c r="AL1439" s="152"/>
      <c r="AM1439" s="152"/>
      <c r="AN1439" s="152"/>
      <c r="AO1439" s="152"/>
      <c r="AP1439" s="152"/>
      <c r="AQ1439" s="152"/>
      <c r="AR1439" s="152"/>
      <c r="AS1439" s="152"/>
      <c r="AT1439" s="152"/>
      <c r="AU1439" s="152"/>
      <c r="AV1439" s="152"/>
      <c r="AW1439" s="152"/>
      <c r="AX1439" s="152"/>
      <c r="AY1439" s="152"/>
      <c r="AZ1439" s="152"/>
      <c r="BA1439" s="152"/>
      <c r="BB1439" s="152"/>
      <c r="BC1439" s="152"/>
      <c r="BD1439" s="152"/>
      <c r="BE1439" s="152"/>
      <c r="BF1439" s="152"/>
      <c r="BG1439" s="152"/>
      <c r="BH1439" s="152"/>
    </row>
    <row r="1440" spans="1:60" outlineLevel="1" x14ac:dyDescent="0.2">
      <c r="A1440" s="173">
        <v>479</v>
      </c>
      <c r="B1440" s="174" t="s">
        <v>2691</v>
      </c>
      <c r="C1440" s="189" t="s">
        <v>2692</v>
      </c>
      <c r="D1440" s="175" t="s">
        <v>2975</v>
      </c>
      <c r="E1440" s="176">
        <v>22.630000000000003</v>
      </c>
      <c r="F1440" s="177"/>
      <c r="G1440" s="178">
        <f>ROUND(E1440*F1440,2)</f>
        <v>0</v>
      </c>
      <c r="H1440" s="177"/>
      <c r="I1440" s="178">
        <f>ROUND(E1440*H1440,2)</f>
        <v>0</v>
      </c>
      <c r="J1440" s="177"/>
      <c r="K1440" s="178">
        <f>ROUND(E1440*J1440,2)</f>
        <v>0</v>
      </c>
      <c r="L1440" s="178">
        <v>15</v>
      </c>
      <c r="M1440" s="178">
        <f>G1440*(1+L1440/100)</f>
        <v>0</v>
      </c>
      <c r="N1440" s="178">
        <v>0</v>
      </c>
      <c r="O1440" s="178">
        <f>ROUND(E1440*N1440,2)</f>
        <v>0</v>
      </c>
      <c r="P1440" s="178">
        <v>0</v>
      </c>
      <c r="Q1440" s="178">
        <f>ROUND(E1440*P1440,2)</f>
        <v>0</v>
      </c>
      <c r="R1440" s="178"/>
      <c r="S1440" s="178" t="s">
        <v>2976</v>
      </c>
      <c r="T1440" s="179" t="s">
        <v>2977</v>
      </c>
      <c r="U1440" s="161">
        <v>0</v>
      </c>
      <c r="V1440" s="161">
        <f>ROUND(E1440*U1440,2)</f>
        <v>0</v>
      </c>
      <c r="W1440" s="161"/>
      <c r="X1440" s="152"/>
      <c r="Y1440" s="152"/>
      <c r="Z1440" s="152"/>
      <c r="AA1440" s="152"/>
      <c r="AB1440" s="152"/>
      <c r="AC1440" s="152"/>
      <c r="AD1440" s="152"/>
      <c r="AE1440" s="152"/>
      <c r="AF1440" s="152"/>
      <c r="AG1440" s="152" t="s">
        <v>2068</v>
      </c>
      <c r="AH1440" s="152"/>
      <c r="AI1440" s="152"/>
      <c r="AJ1440" s="152"/>
      <c r="AK1440" s="152"/>
      <c r="AL1440" s="152"/>
      <c r="AM1440" s="152"/>
      <c r="AN1440" s="152"/>
      <c r="AO1440" s="152"/>
      <c r="AP1440" s="152"/>
      <c r="AQ1440" s="152"/>
      <c r="AR1440" s="152"/>
      <c r="AS1440" s="152"/>
      <c r="AT1440" s="152"/>
      <c r="AU1440" s="152"/>
      <c r="AV1440" s="152"/>
      <c r="AW1440" s="152"/>
      <c r="AX1440" s="152"/>
      <c r="AY1440" s="152"/>
      <c r="AZ1440" s="152"/>
      <c r="BA1440" s="152"/>
      <c r="BB1440" s="152"/>
      <c r="BC1440" s="152"/>
      <c r="BD1440" s="152"/>
      <c r="BE1440" s="152"/>
      <c r="BF1440" s="152"/>
      <c r="BG1440" s="152"/>
      <c r="BH1440" s="152"/>
    </row>
    <row r="1441" spans="1:60" outlineLevel="1" x14ac:dyDescent="0.2">
      <c r="A1441" s="159"/>
      <c r="B1441" s="160"/>
      <c r="C1441" s="190" t="s">
        <v>2121</v>
      </c>
      <c r="D1441" s="162"/>
      <c r="E1441" s="163">
        <v>16.610000000000003</v>
      </c>
      <c r="F1441" s="161"/>
      <c r="G1441" s="161"/>
      <c r="H1441" s="161"/>
      <c r="I1441" s="161"/>
      <c r="J1441" s="161"/>
      <c r="K1441" s="161"/>
      <c r="L1441" s="161"/>
      <c r="M1441" s="161"/>
      <c r="N1441" s="161"/>
      <c r="O1441" s="161"/>
      <c r="P1441" s="161"/>
      <c r="Q1441" s="161"/>
      <c r="R1441" s="161"/>
      <c r="S1441" s="161"/>
      <c r="T1441" s="161"/>
      <c r="U1441" s="161"/>
      <c r="V1441" s="161"/>
      <c r="W1441" s="161"/>
      <c r="X1441" s="152"/>
      <c r="Y1441" s="152"/>
      <c r="Z1441" s="152"/>
      <c r="AA1441" s="152"/>
      <c r="AB1441" s="152"/>
      <c r="AC1441" s="152"/>
      <c r="AD1441" s="152"/>
      <c r="AE1441" s="152"/>
      <c r="AF1441" s="152"/>
      <c r="AG1441" s="152" t="s">
        <v>2980</v>
      </c>
      <c r="AH1441" s="152">
        <v>0</v>
      </c>
      <c r="AI1441" s="152"/>
      <c r="AJ1441" s="152"/>
      <c r="AK1441" s="152"/>
      <c r="AL1441" s="152"/>
      <c r="AM1441" s="152"/>
      <c r="AN1441" s="152"/>
      <c r="AO1441" s="152"/>
      <c r="AP1441" s="152"/>
      <c r="AQ1441" s="152"/>
      <c r="AR1441" s="152"/>
      <c r="AS1441" s="152"/>
      <c r="AT1441" s="152"/>
      <c r="AU1441" s="152"/>
      <c r="AV1441" s="152"/>
      <c r="AW1441" s="152"/>
      <c r="AX1441" s="152"/>
      <c r="AY1441" s="152"/>
      <c r="AZ1441" s="152"/>
      <c r="BA1441" s="152"/>
      <c r="BB1441" s="152"/>
      <c r="BC1441" s="152"/>
      <c r="BD1441" s="152"/>
      <c r="BE1441" s="152"/>
      <c r="BF1441" s="152"/>
      <c r="BG1441" s="152"/>
      <c r="BH1441" s="152"/>
    </row>
    <row r="1442" spans="1:60" outlineLevel="1" x14ac:dyDescent="0.2">
      <c r="A1442" s="159"/>
      <c r="B1442" s="160"/>
      <c r="C1442" s="190" t="s">
        <v>2123</v>
      </c>
      <c r="D1442" s="162"/>
      <c r="E1442" s="163">
        <v>6.0200000000000005</v>
      </c>
      <c r="F1442" s="161"/>
      <c r="G1442" s="161"/>
      <c r="H1442" s="161"/>
      <c r="I1442" s="161"/>
      <c r="J1442" s="161"/>
      <c r="K1442" s="161"/>
      <c r="L1442" s="161"/>
      <c r="M1442" s="161"/>
      <c r="N1442" s="161"/>
      <c r="O1442" s="161"/>
      <c r="P1442" s="161"/>
      <c r="Q1442" s="161"/>
      <c r="R1442" s="161"/>
      <c r="S1442" s="161"/>
      <c r="T1442" s="161"/>
      <c r="U1442" s="161"/>
      <c r="V1442" s="161"/>
      <c r="W1442" s="161"/>
      <c r="X1442" s="152"/>
      <c r="Y1442" s="152"/>
      <c r="Z1442" s="152"/>
      <c r="AA1442" s="152"/>
      <c r="AB1442" s="152"/>
      <c r="AC1442" s="152"/>
      <c r="AD1442" s="152"/>
      <c r="AE1442" s="152"/>
      <c r="AF1442" s="152"/>
      <c r="AG1442" s="152" t="s">
        <v>2980</v>
      </c>
      <c r="AH1442" s="152">
        <v>0</v>
      </c>
      <c r="AI1442" s="152"/>
      <c r="AJ1442" s="152"/>
      <c r="AK1442" s="152"/>
      <c r="AL1442" s="152"/>
      <c r="AM1442" s="152"/>
      <c r="AN1442" s="152"/>
      <c r="AO1442" s="152"/>
      <c r="AP1442" s="152"/>
      <c r="AQ1442" s="152"/>
      <c r="AR1442" s="152"/>
      <c r="AS1442" s="152"/>
      <c r="AT1442" s="152"/>
      <c r="AU1442" s="152"/>
      <c r="AV1442" s="152"/>
      <c r="AW1442" s="152"/>
      <c r="AX1442" s="152"/>
      <c r="AY1442" s="152"/>
      <c r="AZ1442" s="152"/>
      <c r="BA1442" s="152"/>
      <c r="BB1442" s="152"/>
      <c r="BC1442" s="152"/>
      <c r="BD1442" s="152"/>
      <c r="BE1442" s="152"/>
      <c r="BF1442" s="152"/>
      <c r="BG1442" s="152"/>
      <c r="BH1442" s="152"/>
    </row>
    <row r="1443" spans="1:60" outlineLevel="1" x14ac:dyDescent="0.2">
      <c r="A1443" s="173">
        <v>480</v>
      </c>
      <c r="B1443" s="174" t="s">
        <v>2693</v>
      </c>
      <c r="C1443" s="189" t="s">
        <v>2694</v>
      </c>
      <c r="D1443" s="175" t="s">
        <v>2975</v>
      </c>
      <c r="E1443" s="176">
        <v>0.81</v>
      </c>
      <c r="F1443" s="177"/>
      <c r="G1443" s="178">
        <f>ROUND(E1443*F1443,2)</f>
        <v>0</v>
      </c>
      <c r="H1443" s="177"/>
      <c r="I1443" s="178">
        <f>ROUND(E1443*H1443,2)</f>
        <v>0</v>
      </c>
      <c r="J1443" s="177"/>
      <c r="K1443" s="178">
        <f>ROUND(E1443*J1443,2)</f>
        <v>0</v>
      </c>
      <c r="L1443" s="178">
        <v>15</v>
      </c>
      <c r="M1443" s="178">
        <f>G1443*(1+L1443/100)</f>
        <v>0</v>
      </c>
      <c r="N1443" s="178">
        <v>0</v>
      </c>
      <c r="O1443" s="178">
        <f>ROUND(E1443*N1443,2)</f>
        <v>0</v>
      </c>
      <c r="P1443" s="178">
        <v>0</v>
      </c>
      <c r="Q1443" s="178">
        <f>ROUND(E1443*P1443,2)</f>
        <v>0</v>
      </c>
      <c r="R1443" s="178"/>
      <c r="S1443" s="178" t="s">
        <v>2976</v>
      </c>
      <c r="T1443" s="179" t="s">
        <v>2977</v>
      </c>
      <c r="U1443" s="161">
        <v>0</v>
      </c>
      <c r="V1443" s="161">
        <f>ROUND(E1443*U1443,2)</f>
        <v>0</v>
      </c>
      <c r="W1443" s="161"/>
      <c r="X1443" s="152"/>
      <c r="Y1443" s="152"/>
      <c r="Z1443" s="152"/>
      <c r="AA1443" s="152"/>
      <c r="AB1443" s="152"/>
      <c r="AC1443" s="152"/>
      <c r="AD1443" s="152"/>
      <c r="AE1443" s="152"/>
      <c r="AF1443" s="152"/>
      <c r="AG1443" s="152" t="s">
        <v>2068</v>
      </c>
      <c r="AH1443" s="152"/>
      <c r="AI1443" s="152"/>
      <c r="AJ1443" s="152"/>
      <c r="AK1443" s="152"/>
      <c r="AL1443" s="152"/>
      <c r="AM1443" s="152"/>
      <c r="AN1443" s="152"/>
      <c r="AO1443" s="152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</row>
    <row r="1444" spans="1:60" outlineLevel="1" x14ac:dyDescent="0.2">
      <c r="A1444" s="159"/>
      <c r="B1444" s="160"/>
      <c r="C1444" s="190" t="s">
        <v>2122</v>
      </c>
      <c r="D1444" s="162"/>
      <c r="E1444" s="163">
        <v>0.81</v>
      </c>
      <c r="F1444" s="161"/>
      <c r="G1444" s="161"/>
      <c r="H1444" s="161"/>
      <c r="I1444" s="161"/>
      <c r="J1444" s="161"/>
      <c r="K1444" s="161"/>
      <c r="L1444" s="161"/>
      <c r="M1444" s="161"/>
      <c r="N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52"/>
      <c r="Y1444" s="152"/>
      <c r="Z1444" s="152"/>
      <c r="AA1444" s="152"/>
      <c r="AB1444" s="152"/>
      <c r="AC1444" s="152"/>
      <c r="AD1444" s="152"/>
      <c r="AE1444" s="152"/>
      <c r="AF1444" s="152"/>
      <c r="AG1444" s="152" t="s">
        <v>2980</v>
      </c>
      <c r="AH1444" s="152">
        <v>0</v>
      </c>
      <c r="AI1444" s="152"/>
      <c r="AJ1444" s="152"/>
      <c r="AK1444" s="152"/>
      <c r="AL1444" s="152"/>
      <c r="AM1444" s="152"/>
      <c r="AN1444" s="152"/>
      <c r="AO1444" s="152"/>
      <c r="AP1444" s="152"/>
      <c r="AQ1444" s="152"/>
      <c r="AR1444" s="152"/>
      <c r="AS1444" s="152"/>
      <c r="AT1444" s="152"/>
      <c r="AU1444" s="152"/>
      <c r="AV1444" s="152"/>
      <c r="AW1444" s="152"/>
      <c r="AX1444" s="152"/>
      <c r="AY1444" s="152"/>
      <c r="AZ1444" s="152"/>
      <c r="BA1444" s="152"/>
      <c r="BB1444" s="152"/>
      <c r="BC1444" s="152"/>
      <c r="BD1444" s="152"/>
      <c r="BE1444" s="152"/>
      <c r="BF1444" s="152"/>
      <c r="BG1444" s="152"/>
      <c r="BH1444" s="152"/>
    </row>
    <row r="1445" spans="1:60" outlineLevel="1" x14ac:dyDescent="0.2">
      <c r="A1445" s="173">
        <v>481</v>
      </c>
      <c r="B1445" s="174" t="s">
        <v>2695</v>
      </c>
      <c r="C1445" s="189" t="s">
        <v>996</v>
      </c>
      <c r="D1445" s="175" t="s">
        <v>2975</v>
      </c>
      <c r="E1445" s="176">
        <v>3.6700000000000004</v>
      </c>
      <c r="F1445" s="177"/>
      <c r="G1445" s="178">
        <f>ROUND(E1445*F1445,2)</f>
        <v>0</v>
      </c>
      <c r="H1445" s="177"/>
      <c r="I1445" s="178">
        <f>ROUND(E1445*H1445,2)</f>
        <v>0</v>
      </c>
      <c r="J1445" s="177"/>
      <c r="K1445" s="178">
        <f>ROUND(E1445*J1445,2)</f>
        <v>0</v>
      </c>
      <c r="L1445" s="178">
        <v>15</v>
      </c>
      <c r="M1445" s="178">
        <f>G1445*(1+L1445/100)</f>
        <v>0</v>
      </c>
      <c r="N1445" s="178">
        <v>0</v>
      </c>
      <c r="O1445" s="178">
        <f>ROUND(E1445*N1445,2)</f>
        <v>0</v>
      </c>
      <c r="P1445" s="178">
        <v>0</v>
      </c>
      <c r="Q1445" s="178">
        <f>ROUND(E1445*P1445,2)</f>
        <v>0</v>
      </c>
      <c r="R1445" s="178"/>
      <c r="S1445" s="178" t="s">
        <v>2976</v>
      </c>
      <c r="T1445" s="179" t="s">
        <v>2977</v>
      </c>
      <c r="U1445" s="161">
        <v>0</v>
      </c>
      <c r="V1445" s="161">
        <f>ROUND(E1445*U1445,2)</f>
        <v>0</v>
      </c>
      <c r="W1445" s="161"/>
      <c r="X1445" s="152"/>
      <c r="Y1445" s="152"/>
      <c r="Z1445" s="152"/>
      <c r="AA1445" s="152"/>
      <c r="AB1445" s="152"/>
      <c r="AC1445" s="152"/>
      <c r="AD1445" s="152"/>
      <c r="AE1445" s="152"/>
      <c r="AF1445" s="152"/>
      <c r="AG1445" s="152" t="s">
        <v>2068</v>
      </c>
      <c r="AH1445" s="152"/>
      <c r="AI1445" s="152"/>
      <c r="AJ1445" s="152"/>
      <c r="AK1445" s="152"/>
      <c r="AL1445" s="152"/>
      <c r="AM1445" s="152"/>
      <c r="AN1445" s="152"/>
      <c r="AO1445" s="152"/>
      <c r="AP1445" s="152"/>
      <c r="AQ1445" s="152"/>
      <c r="AR1445" s="152"/>
      <c r="AS1445" s="152"/>
      <c r="AT1445" s="152"/>
      <c r="AU1445" s="152"/>
      <c r="AV1445" s="152"/>
      <c r="AW1445" s="152"/>
      <c r="AX1445" s="152"/>
      <c r="AY1445" s="152"/>
      <c r="AZ1445" s="152"/>
      <c r="BA1445" s="152"/>
      <c r="BB1445" s="152"/>
      <c r="BC1445" s="152"/>
      <c r="BD1445" s="152"/>
      <c r="BE1445" s="152"/>
      <c r="BF1445" s="152"/>
      <c r="BG1445" s="152"/>
      <c r="BH1445" s="152"/>
    </row>
    <row r="1446" spans="1:60" outlineLevel="1" x14ac:dyDescent="0.2">
      <c r="A1446" s="159"/>
      <c r="B1446" s="160"/>
      <c r="C1446" s="190" t="s">
        <v>2180</v>
      </c>
      <c r="D1446" s="162"/>
      <c r="E1446" s="163">
        <v>3.6700000000000004</v>
      </c>
      <c r="F1446" s="161"/>
      <c r="G1446" s="161"/>
      <c r="H1446" s="161"/>
      <c r="I1446" s="161"/>
      <c r="J1446" s="161"/>
      <c r="K1446" s="161"/>
      <c r="L1446" s="161"/>
      <c r="M1446" s="161"/>
      <c r="N1446" s="161"/>
      <c r="O1446" s="161"/>
      <c r="P1446" s="161"/>
      <c r="Q1446" s="161"/>
      <c r="R1446" s="161"/>
      <c r="S1446" s="161"/>
      <c r="T1446" s="161"/>
      <c r="U1446" s="161"/>
      <c r="V1446" s="161"/>
      <c r="W1446" s="161"/>
      <c r="X1446" s="152"/>
      <c r="Y1446" s="152"/>
      <c r="Z1446" s="152"/>
      <c r="AA1446" s="152"/>
      <c r="AB1446" s="152"/>
      <c r="AC1446" s="152"/>
      <c r="AD1446" s="152"/>
      <c r="AE1446" s="152"/>
      <c r="AF1446" s="152"/>
      <c r="AG1446" s="152" t="s">
        <v>2980</v>
      </c>
      <c r="AH1446" s="152">
        <v>0</v>
      </c>
      <c r="AI1446" s="152"/>
      <c r="AJ1446" s="152"/>
      <c r="AK1446" s="152"/>
      <c r="AL1446" s="152"/>
      <c r="AM1446" s="152"/>
      <c r="AN1446" s="152"/>
      <c r="AO1446" s="152"/>
      <c r="AP1446" s="152"/>
      <c r="AQ1446" s="152"/>
      <c r="AR1446" s="152"/>
      <c r="AS1446" s="152"/>
      <c r="AT1446" s="152"/>
      <c r="AU1446" s="152"/>
      <c r="AV1446" s="152"/>
      <c r="AW1446" s="152"/>
      <c r="AX1446" s="152"/>
      <c r="AY1446" s="152"/>
      <c r="AZ1446" s="152"/>
      <c r="BA1446" s="152"/>
      <c r="BB1446" s="152"/>
      <c r="BC1446" s="152"/>
      <c r="BD1446" s="152"/>
      <c r="BE1446" s="152"/>
      <c r="BF1446" s="152"/>
      <c r="BG1446" s="152"/>
      <c r="BH1446" s="152"/>
    </row>
    <row r="1447" spans="1:60" outlineLevel="1" x14ac:dyDescent="0.2">
      <c r="A1447" s="173">
        <v>482</v>
      </c>
      <c r="B1447" s="174" t="s">
        <v>997</v>
      </c>
      <c r="C1447" s="189" t="s">
        <v>998</v>
      </c>
      <c r="D1447" s="175" t="s">
        <v>2975</v>
      </c>
      <c r="E1447" s="176">
        <v>43.88</v>
      </c>
      <c r="F1447" s="177"/>
      <c r="G1447" s="178">
        <f>ROUND(E1447*F1447,2)</f>
        <v>0</v>
      </c>
      <c r="H1447" s="177"/>
      <c r="I1447" s="178">
        <f>ROUND(E1447*H1447,2)</f>
        <v>0</v>
      </c>
      <c r="J1447" s="177"/>
      <c r="K1447" s="178">
        <f>ROUND(E1447*J1447,2)</f>
        <v>0</v>
      </c>
      <c r="L1447" s="178">
        <v>15</v>
      </c>
      <c r="M1447" s="178">
        <f>G1447*(1+L1447/100)</f>
        <v>0</v>
      </c>
      <c r="N1447" s="178">
        <v>0</v>
      </c>
      <c r="O1447" s="178">
        <f>ROUND(E1447*N1447,2)</f>
        <v>0</v>
      </c>
      <c r="P1447" s="178">
        <v>0</v>
      </c>
      <c r="Q1447" s="178">
        <f>ROUND(E1447*P1447,2)</f>
        <v>0</v>
      </c>
      <c r="R1447" s="178"/>
      <c r="S1447" s="178" t="s">
        <v>2976</v>
      </c>
      <c r="T1447" s="179" t="s">
        <v>2977</v>
      </c>
      <c r="U1447" s="161">
        <v>0</v>
      </c>
      <c r="V1447" s="161">
        <f>ROUND(E1447*U1447,2)</f>
        <v>0</v>
      </c>
      <c r="W1447" s="161"/>
      <c r="X1447" s="152"/>
      <c r="Y1447" s="152"/>
      <c r="Z1447" s="152"/>
      <c r="AA1447" s="152"/>
      <c r="AB1447" s="152"/>
      <c r="AC1447" s="152"/>
      <c r="AD1447" s="152"/>
      <c r="AE1447" s="152"/>
      <c r="AF1447" s="152"/>
      <c r="AG1447" s="152" t="s">
        <v>2068</v>
      </c>
      <c r="AH1447" s="152"/>
      <c r="AI1447" s="152"/>
      <c r="AJ1447" s="152"/>
      <c r="AK1447" s="152"/>
      <c r="AL1447" s="152"/>
      <c r="AM1447" s="152"/>
      <c r="AN1447" s="152"/>
      <c r="AO1447" s="152"/>
      <c r="AP1447" s="152"/>
      <c r="AQ1447" s="152"/>
      <c r="AR1447" s="152"/>
      <c r="AS1447" s="152"/>
      <c r="AT1447" s="152"/>
      <c r="AU1447" s="152"/>
      <c r="AV1447" s="152"/>
      <c r="AW1447" s="152"/>
      <c r="AX1447" s="152"/>
      <c r="AY1447" s="152"/>
      <c r="AZ1447" s="152"/>
      <c r="BA1447" s="152"/>
      <c r="BB1447" s="152"/>
      <c r="BC1447" s="152"/>
      <c r="BD1447" s="152"/>
      <c r="BE1447" s="152"/>
      <c r="BF1447" s="152"/>
      <c r="BG1447" s="152"/>
      <c r="BH1447" s="152"/>
    </row>
    <row r="1448" spans="1:60" outlineLevel="1" x14ac:dyDescent="0.2">
      <c r="A1448" s="159"/>
      <c r="B1448" s="160"/>
      <c r="C1448" s="190" t="s">
        <v>999</v>
      </c>
      <c r="D1448" s="162"/>
      <c r="E1448" s="163"/>
      <c r="F1448" s="161"/>
      <c r="G1448" s="161"/>
      <c r="H1448" s="161"/>
      <c r="I1448" s="161"/>
      <c r="J1448" s="161"/>
      <c r="K1448" s="161"/>
      <c r="L1448" s="161"/>
      <c r="M1448" s="161"/>
      <c r="N1448" s="161"/>
      <c r="O1448" s="161"/>
      <c r="P1448" s="161"/>
      <c r="Q1448" s="161"/>
      <c r="R1448" s="161"/>
      <c r="S1448" s="161"/>
      <c r="T1448" s="161"/>
      <c r="U1448" s="161"/>
      <c r="V1448" s="161"/>
      <c r="W1448" s="161"/>
      <c r="X1448" s="152"/>
      <c r="Y1448" s="152"/>
      <c r="Z1448" s="152"/>
      <c r="AA1448" s="152"/>
      <c r="AB1448" s="152"/>
      <c r="AC1448" s="152"/>
      <c r="AD1448" s="152"/>
      <c r="AE1448" s="152"/>
      <c r="AF1448" s="152"/>
      <c r="AG1448" s="152" t="s">
        <v>2980</v>
      </c>
      <c r="AH1448" s="152">
        <v>0</v>
      </c>
      <c r="AI1448" s="152"/>
      <c r="AJ1448" s="152"/>
      <c r="AK1448" s="152"/>
      <c r="AL1448" s="152"/>
      <c r="AM1448" s="152"/>
      <c r="AN1448" s="152"/>
      <c r="AO1448" s="152"/>
      <c r="AP1448" s="152"/>
      <c r="AQ1448" s="152"/>
      <c r="AR1448" s="152"/>
      <c r="AS1448" s="152"/>
      <c r="AT1448" s="152"/>
      <c r="AU1448" s="152"/>
      <c r="AV1448" s="152"/>
      <c r="AW1448" s="152"/>
      <c r="AX1448" s="152"/>
      <c r="AY1448" s="152"/>
      <c r="AZ1448" s="152"/>
      <c r="BA1448" s="152"/>
      <c r="BB1448" s="152"/>
      <c r="BC1448" s="152"/>
      <c r="BD1448" s="152"/>
      <c r="BE1448" s="152"/>
      <c r="BF1448" s="152"/>
      <c r="BG1448" s="152"/>
      <c r="BH1448" s="152"/>
    </row>
    <row r="1449" spans="1:60" outlineLevel="1" x14ac:dyDescent="0.2">
      <c r="A1449" s="159"/>
      <c r="B1449" s="160"/>
      <c r="C1449" s="190" t="s">
        <v>1000</v>
      </c>
      <c r="D1449" s="162"/>
      <c r="E1449" s="163"/>
      <c r="F1449" s="161"/>
      <c r="G1449" s="161"/>
      <c r="H1449" s="161"/>
      <c r="I1449" s="161"/>
      <c r="J1449" s="161"/>
      <c r="K1449" s="161"/>
      <c r="L1449" s="161"/>
      <c r="M1449" s="161"/>
      <c r="N1449" s="161"/>
      <c r="O1449" s="161"/>
      <c r="P1449" s="161"/>
      <c r="Q1449" s="161"/>
      <c r="R1449" s="161"/>
      <c r="S1449" s="161"/>
      <c r="T1449" s="161"/>
      <c r="U1449" s="161"/>
      <c r="V1449" s="161"/>
      <c r="W1449" s="161"/>
      <c r="X1449" s="152"/>
      <c r="Y1449" s="152"/>
      <c r="Z1449" s="152"/>
      <c r="AA1449" s="152"/>
      <c r="AB1449" s="152"/>
      <c r="AC1449" s="152"/>
      <c r="AD1449" s="152"/>
      <c r="AE1449" s="152"/>
      <c r="AF1449" s="152"/>
      <c r="AG1449" s="152" t="s">
        <v>2980</v>
      </c>
      <c r="AH1449" s="152">
        <v>0</v>
      </c>
      <c r="AI1449" s="152"/>
      <c r="AJ1449" s="152"/>
      <c r="AK1449" s="152"/>
      <c r="AL1449" s="152"/>
      <c r="AM1449" s="152"/>
      <c r="AN1449" s="152"/>
      <c r="AO1449" s="152"/>
      <c r="AP1449" s="152"/>
      <c r="AQ1449" s="152"/>
      <c r="AR1449" s="152"/>
      <c r="AS1449" s="152"/>
      <c r="AT1449" s="152"/>
      <c r="AU1449" s="152"/>
      <c r="AV1449" s="152"/>
      <c r="AW1449" s="152"/>
      <c r="AX1449" s="152"/>
      <c r="AY1449" s="152"/>
      <c r="AZ1449" s="152"/>
      <c r="BA1449" s="152"/>
      <c r="BB1449" s="152"/>
      <c r="BC1449" s="152"/>
      <c r="BD1449" s="152"/>
      <c r="BE1449" s="152"/>
      <c r="BF1449" s="152"/>
      <c r="BG1449" s="152"/>
      <c r="BH1449" s="152"/>
    </row>
    <row r="1450" spans="1:60" outlineLevel="1" x14ac:dyDescent="0.2">
      <c r="A1450" s="159"/>
      <c r="B1450" s="160"/>
      <c r="C1450" s="190" t="s">
        <v>1001</v>
      </c>
      <c r="D1450" s="162"/>
      <c r="E1450" s="163">
        <v>43.88</v>
      </c>
      <c r="F1450" s="161"/>
      <c r="G1450" s="161"/>
      <c r="H1450" s="161"/>
      <c r="I1450" s="161"/>
      <c r="J1450" s="161"/>
      <c r="K1450" s="161"/>
      <c r="L1450" s="161"/>
      <c r="M1450" s="161"/>
      <c r="N1450" s="161"/>
      <c r="O1450" s="161"/>
      <c r="P1450" s="161"/>
      <c r="Q1450" s="161"/>
      <c r="R1450" s="161"/>
      <c r="S1450" s="161"/>
      <c r="T1450" s="161"/>
      <c r="U1450" s="161"/>
      <c r="V1450" s="161"/>
      <c r="W1450" s="161"/>
      <c r="X1450" s="152"/>
      <c r="Y1450" s="152"/>
      <c r="Z1450" s="152"/>
      <c r="AA1450" s="152"/>
      <c r="AB1450" s="152"/>
      <c r="AC1450" s="152"/>
      <c r="AD1450" s="152"/>
      <c r="AE1450" s="152"/>
      <c r="AF1450" s="152"/>
      <c r="AG1450" s="152" t="s">
        <v>2980</v>
      </c>
      <c r="AH1450" s="152">
        <v>0</v>
      </c>
      <c r="AI1450" s="152"/>
      <c r="AJ1450" s="152"/>
      <c r="AK1450" s="152"/>
      <c r="AL1450" s="152"/>
      <c r="AM1450" s="152"/>
      <c r="AN1450" s="152"/>
      <c r="AO1450" s="152"/>
      <c r="AP1450" s="152"/>
      <c r="AQ1450" s="152"/>
      <c r="AR1450" s="152"/>
      <c r="AS1450" s="152"/>
      <c r="AT1450" s="152"/>
      <c r="AU1450" s="152"/>
      <c r="AV1450" s="152"/>
      <c r="AW1450" s="152"/>
      <c r="AX1450" s="152"/>
      <c r="AY1450" s="152"/>
      <c r="AZ1450" s="152"/>
      <c r="BA1450" s="152"/>
      <c r="BB1450" s="152"/>
      <c r="BC1450" s="152"/>
      <c r="BD1450" s="152"/>
      <c r="BE1450" s="152"/>
      <c r="BF1450" s="152"/>
      <c r="BG1450" s="152"/>
      <c r="BH1450" s="152"/>
    </row>
    <row r="1451" spans="1:60" x14ac:dyDescent="0.2">
      <c r="A1451" s="167" t="s">
        <v>2971</v>
      </c>
      <c r="B1451" s="168" t="s">
        <v>2914</v>
      </c>
      <c r="C1451" s="188" t="s">
        <v>2915</v>
      </c>
      <c r="D1451" s="169"/>
      <c r="E1451" s="170"/>
      <c r="F1451" s="171"/>
      <c r="G1451" s="171">
        <f>SUMIF(AG1452:AG1462,"&lt;&gt;NOR",G1452:G1462)</f>
        <v>0</v>
      </c>
      <c r="H1451" s="171"/>
      <c r="I1451" s="171">
        <f>SUM(I1452:I1462)</f>
        <v>0</v>
      </c>
      <c r="J1451" s="171"/>
      <c r="K1451" s="171">
        <f>SUM(K1452:K1462)</f>
        <v>0</v>
      </c>
      <c r="L1451" s="171"/>
      <c r="M1451" s="171">
        <f>SUM(M1452:M1462)</f>
        <v>0</v>
      </c>
      <c r="N1451" s="171"/>
      <c r="O1451" s="171">
        <f>SUM(O1452:O1462)</f>
        <v>0</v>
      </c>
      <c r="P1451" s="171"/>
      <c r="Q1451" s="171">
        <f>SUM(Q1452:Q1462)</f>
        <v>0</v>
      </c>
      <c r="R1451" s="171"/>
      <c r="S1451" s="171"/>
      <c r="T1451" s="172"/>
      <c r="U1451" s="166"/>
      <c r="V1451" s="166">
        <f>SUM(V1452:V1462)</f>
        <v>0</v>
      </c>
      <c r="W1451" s="166"/>
      <c r="AG1451" t="s">
        <v>2972</v>
      </c>
    </row>
    <row r="1452" spans="1:60" outlineLevel="1" x14ac:dyDescent="0.2">
      <c r="A1452" s="173">
        <v>483</v>
      </c>
      <c r="B1452" s="174" t="s">
        <v>1002</v>
      </c>
      <c r="C1452" s="189" t="s">
        <v>1003</v>
      </c>
      <c r="D1452" s="175" t="s">
        <v>3069</v>
      </c>
      <c r="E1452" s="176">
        <v>73.45</v>
      </c>
      <c r="F1452" s="177"/>
      <c r="G1452" s="178">
        <f>ROUND(E1452*F1452,2)</f>
        <v>0</v>
      </c>
      <c r="H1452" s="177"/>
      <c r="I1452" s="178">
        <f>ROUND(E1452*H1452,2)</f>
        <v>0</v>
      </c>
      <c r="J1452" s="177"/>
      <c r="K1452" s="178">
        <f>ROUND(E1452*J1452,2)</f>
        <v>0</v>
      </c>
      <c r="L1452" s="178">
        <v>15</v>
      </c>
      <c r="M1452" s="178">
        <f>G1452*(1+L1452/100)</f>
        <v>0</v>
      </c>
      <c r="N1452" s="178">
        <v>0</v>
      </c>
      <c r="O1452" s="178">
        <f>ROUND(E1452*N1452,2)</f>
        <v>0</v>
      </c>
      <c r="P1452" s="178">
        <v>0</v>
      </c>
      <c r="Q1452" s="178">
        <f>ROUND(E1452*P1452,2)</f>
        <v>0</v>
      </c>
      <c r="R1452" s="178"/>
      <c r="S1452" s="178" t="s">
        <v>2976</v>
      </c>
      <c r="T1452" s="179" t="s">
        <v>2977</v>
      </c>
      <c r="U1452" s="161">
        <v>0</v>
      </c>
      <c r="V1452" s="161">
        <f>ROUND(E1452*U1452,2)</f>
        <v>0</v>
      </c>
      <c r="W1452" s="161"/>
      <c r="X1452" s="152"/>
      <c r="Y1452" s="152"/>
      <c r="Z1452" s="152"/>
      <c r="AA1452" s="152"/>
      <c r="AB1452" s="152"/>
      <c r="AC1452" s="152"/>
      <c r="AD1452" s="152"/>
      <c r="AE1452" s="152"/>
      <c r="AF1452" s="152"/>
      <c r="AG1452" s="152" t="s">
        <v>2068</v>
      </c>
      <c r="AH1452" s="152"/>
      <c r="AI1452" s="152"/>
      <c r="AJ1452" s="152"/>
      <c r="AK1452" s="152"/>
      <c r="AL1452" s="152"/>
      <c r="AM1452" s="152"/>
      <c r="AN1452" s="152"/>
      <c r="AO1452" s="152"/>
      <c r="AP1452" s="152"/>
      <c r="AQ1452" s="152"/>
      <c r="AR1452" s="152"/>
      <c r="AS1452" s="152"/>
      <c r="AT1452" s="152"/>
      <c r="AU1452" s="152"/>
      <c r="AV1452" s="152"/>
      <c r="AW1452" s="152"/>
      <c r="AX1452" s="152"/>
      <c r="AY1452" s="152"/>
      <c r="AZ1452" s="152"/>
      <c r="BA1452" s="152"/>
      <c r="BB1452" s="152"/>
      <c r="BC1452" s="152"/>
      <c r="BD1452" s="152"/>
      <c r="BE1452" s="152"/>
      <c r="BF1452" s="152"/>
      <c r="BG1452" s="152"/>
      <c r="BH1452" s="152"/>
    </row>
    <row r="1453" spans="1:60" outlineLevel="1" x14ac:dyDescent="0.2">
      <c r="A1453" s="159"/>
      <c r="B1453" s="160"/>
      <c r="C1453" s="190" t="s">
        <v>1004</v>
      </c>
      <c r="D1453" s="162"/>
      <c r="E1453" s="163">
        <v>9.98</v>
      </c>
      <c r="F1453" s="161"/>
      <c r="G1453" s="161"/>
      <c r="H1453" s="161"/>
      <c r="I1453" s="161"/>
      <c r="J1453" s="161"/>
      <c r="K1453" s="161"/>
      <c r="L1453" s="161"/>
      <c r="M1453" s="161"/>
      <c r="N1453" s="161"/>
      <c r="O1453" s="161"/>
      <c r="P1453" s="161"/>
      <c r="Q1453" s="161"/>
      <c r="R1453" s="161"/>
      <c r="S1453" s="161"/>
      <c r="T1453" s="161"/>
      <c r="U1453" s="161"/>
      <c r="V1453" s="161"/>
      <c r="W1453" s="161"/>
      <c r="X1453" s="152"/>
      <c r="Y1453" s="152"/>
      <c r="Z1453" s="152"/>
      <c r="AA1453" s="152"/>
      <c r="AB1453" s="152"/>
      <c r="AC1453" s="152"/>
      <c r="AD1453" s="152"/>
      <c r="AE1453" s="152"/>
      <c r="AF1453" s="152"/>
      <c r="AG1453" s="152" t="s">
        <v>2980</v>
      </c>
      <c r="AH1453" s="152">
        <v>0</v>
      </c>
      <c r="AI1453" s="152"/>
      <c r="AJ1453" s="152"/>
      <c r="AK1453" s="152"/>
      <c r="AL1453" s="152"/>
      <c r="AM1453" s="152"/>
      <c r="AN1453" s="152"/>
      <c r="AO1453" s="152"/>
      <c r="AP1453" s="152"/>
      <c r="AQ1453" s="152"/>
      <c r="AR1453" s="152"/>
      <c r="AS1453" s="152"/>
      <c r="AT1453" s="152"/>
      <c r="AU1453" s="152"/>
      <c r="AV1453" s="152"/>
      <c r="AW1453" s="152"/>
      <c r="AX1453" s="152"/>
      <c r="AY1453" s="152"/>
      <c r="AZ1453" s="152"/>
      <c r="BA1453" s="152"/>
      <c r="BB1453" s="152"/>
      <c r="BC1453" s="152"/>
      <c r="BD1453" s="152"/>
      <c r="BE1453" s="152"/>
      <c r="BF1453" s="152"/>
      <c r="BG1453" s="152"/>
      <c r="BH1453" s="152"/>
    </row>
    <row r="1454" spans="1:60" outlineLevel="1" x14ac:dyDescent="0.2">
      <c r="A1454" s="159"/>
      <c r="B1454" s="160"/>
      <c r="C1454" s="190" t="s">
        <v>1005</v>
      </c>
      <c r="D1454" s="162"/>
      <c r="E1454" s="163">
        <v>18.690000000000001</v>
      </c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1"/>
      <c r="R1454" s="161"/>
      <c r="S1454" s="161"/>
      <c r="T1454" s="161"/>
      <c r="U1454" s="161"/>
      <c r="V1454" s="161"/>
      <c r="W1454" s="161"/>
      <c r="X1454" s="152"/>
      <c r="Y1454" s="152"/>
      <c r="Z1454" s="152"/>
      <c r="AA1454" s="152"/>
      <c r="AB1454" s="152"/>
      <c r="AC1454" s="152"/>
      <c r="AD1454" s="152"/>
      <c r="AE1454" s="152"/>
      <c r="AF1454" s="152"/>
      <c r="AG1454" s="152" t="s">
        <v>2980</v>
      </c>
      <c r="AH1454" s="152">
        <v>0</v>
      </c>
      <c r="AI1454" s="152"/>
      <c r="AJ1454" s="152"/>
      <c r="AK1454" s="152"/>
      <c r="AL1454" s="152"/>
      <c r="AM1454" s="152"/>
      <c r="AN1454" s="152"/>
      <c r="AO1454" s="152"/>
      <c r="AP1454" s="152"/>
      <c r="AQ1454" s="152"/>
      <c r="AR1454" s="152"/>
      <c r="AS1454" s="152"/>
      <c r="AT1454" s="152"/>
      <c r="AU1454" s="152"/>
      <c r="AV1454" s="152"/>
      <c r="AW1454" s="152"/>
      <c r="AX1454" s="152"/>
      <c r="AY1454" s="152"/>
      <c r="AZ1454" s="152"/>
      <c r="BA1454" s="152"/>
      <c r="BB1454" s="152"/>
      <c r="BC1454" s="152"/>
      <c r="BD1454" s="152"/>
      <c r="BE1454" s="152"/>
      <c r="BF1454" s="152"/>
      <c r="BG1454" s="152"/>
      <c r="BH1454" s="152"/>
    </row>
    <row r="1455" spans="1:60" outlineLevel="1" x14ac:dyDescent="0.2">
      <c r="A1455" s="159"/>
      <c r="B1455" s="160"/>
      <c r="C1455" s="190" t="s">
        <v>1006</v>
      </c>
      <c r="D1455" s="162"/>
      <c r="E1455" s="163">
        <v>5.6800000000000006</v>
      </c>
      <c r="F1455" s="161"/>
      <c r="G1455" s="161"/>
      <c r="H1455" s="161"/>
      <c r="I1455" s="161"/>
      <c r="J1455" s="161"/>
      <c r="K1455" s="161"/>
      <c r="L1455" s="161"/>
      <c r="M1455" s="161"/>
      <c r="N1455" s="161"/>
      <c r="O1455" s="161"/>
      <c r="P1455" s="161"/>
      <c r="Q1455" s="161"/>
      <c r="R1455" s="161"/>
      <c r="S1455" s="161"/>
      <c r="T1455" s="161"/>
      <c r="U1455" s="161"/>
      <c r="V1455" s="161"/>
      <c r="W1455" s="161"/>
      <c r="X1455" s="152"/>
      <c r="Y1455" s="152"/>
      <c r="Z1455" s="152"/>
      <c r="AA1455" s="152"/>
      <c r="AB1455" s="152"/>
      <c r="AC1455" s="152"/>
      <c r="AD1455" s="152"/>
      <c r="AE1455" s="152"/>
      <c r="AF1455" s="152"/>
      <c r="AG1455" s="152" t="s">
        <v>2980</v>
      </c>
      <c r="AH1455" s="152">
        <v>0</v>
      </c>
      <c r="AI1455" s="152"/>
      <c r="AJ1455" s="152"/>
      <c r="AK1455" s="152"/>
      <c r="AL1455" s="152"/>
      <c r="AM1455" s="152"/>
      <c r="AN1455" s="152"/>
      <c r="AO1455" s="152"/>
      <c r="AP1455" s="152"/>
      <c r="AQ1455" s="152"/>
      <c r="AR1455" s="152"/>
      <c r="AS1455" s="152"/>
      <c r="AT1455" s="152"/>
      <c r="AU1455" s="152"/>
      <c r="AV1455" s="152"/>
      <c r="AW1455" s="152"/>
      <c r="AX1455" s="152"/>
      <c r="AY1455" s="152"/>
      <c r="AZ1455" s="152"/>
      <c r="BA1455" s="152"/>
      <c r="BB1455" s="152"/>
      <c r="BC1455" s="152"/>
      <c r="BD1455" s="152"/>
      <c r="BE1455" s="152"/>
      <c r="BF1455" s="152"/>
      <c r="BG1455" s="152"/>
      <c r="BH1455" s="152"/>
    </row>
    <row r="1456" spans="1:60" outlineLevel="1" x14ac:dyDescent="0.2">
      <c r="A1456" s="159"/>
      <c r="B1456" s="160"/>
      <c r="C1456" s="190" t="s">
        <v>1007</v>
      </c>
      <c r="D1456" s="162"/>
      <c r="E1456" s="163">
        <v>11.770000000000001</v>
      </c>
      <c r="F1456" s="161"/>
      <c r="G1456" s="161"/>
      <c r="H1456" s="161"/>
      <c r="I1456" s="161"/>
      <c r="J1456" s="161"/>
      <c r="K1456" s="161"/>
      <c r="L1456" s="161"/>
      <c r="M1456" s="161"/>
      <c r="N1456" s="161"/>
      <c r="O1456" s="161"/>
      <c r="P1456" s="161"/>
      <c r="Q1456" s="161"/>
      <c r="R1456" s="161"/>
      <c r="S1456" s="161"/>
      <c r="T1456" s="161"/>
      <c r="U1456" s="161"/>
      <c r="V1456" s="161"/>
      <c r="W1456" s="161"/>
      <c r="X1456" s="152"/>
      <c r="Y1456" s="152"/>
      <c r="Z1456" s="152"/>
      <c r="AA1456" s="152"/>
      <c r="AB1456" s="152"/>
      <c r="AC1456" s="152"/>
      <c r="AD1456" s="152"/>
      <c r="AE1456" s="152"/>
      <c r="AF1456" s="152"/>
      <c r="AG1456" s="152" t="s">
        <v>2980</v>
      </c>
      <c r="AH1456" s="152">
        <v>0</v>
      </c>
      <c r="AI1456" s="152"/>
      <c r="AJ1456" s="152"/>
      <c r="AK1456" s="152"/>
      <c r="AL1456" s="152"/>
      <c r="AM1456" s="152"/>
      <c r="AN1456" s="152"/>
      <c r="AO1456" s="152"/>
      <c r="AP1456" s="152"/>
      <c r="AQ1456" s="152"/>
      <c r="AR1456" s="152"/>
      <c r="AS1456" s="152"/>
      <c r="AT1456" s="152"/>
      <c r="AU1456" s="152"/>
      <c r="AV1456" s="152"/>
      <c r="AW1456" s="152"/>
      <c r="AX1456" s="152"/>
      <c r="AY1456" s="152"/>
      <c r="AZ1456" s="152"/>
      <c r="BA1456" s="152"/>
      <c r="BB1456" s="152"/>
      <c r="BC1456" s="152"/>
      <c r="BD1456" s="152"/>
      <c r="BE1456" s="152"/>
      <c r="BF1456" s="152"/>
      <c r="BG1456" s="152"/>
      <c r="BH1456" s="152"/>
    </row>
    <row r="1457" spans="1:60" outlineLevel="1" x14ac:dyDescent="0.2">
      <c r="A1457" s="159"/>
      <c r="B1457" s="160"/>
      <c r="C1457" s="190" t="s">
        <v>1008</v>
      </c>
      <c r="D1457" s="162"/>
      <c r="E1457" s="163">
        <v>9.6900000000000013</v>
      </c>
      <c r="F1457" s="161"/>
      <c r="G1457" s="161"/>
      <c r="H1457" s="161"/>
      <c r="I1457" s="161"/>
      <c r="J1457" s="161"/>
      <c r="K1457" s="161"/>
      <c r="L1457" s="161"/>
      <c r="M1457" s="161"/>
      <c r="N1457" s="161"/>
      <c r="O1457" s="161"/>
      <c r="P1457" s="161"/>
      <c r="Q1457" s="161"/>
      <c r="R1457" s="161"/>
      <c r="S1457" s="161"/>
      <c r="T1457" s="161"/>
      <c r="U1457" s="161"/>
      <c r="V1457" s="161"/>
      <c r="W1457" s="161"/>
      <c r="X1457" s="152"/>
      <c r="Y1457" s="152"/>
      <c r="Z1457" s="152"/>
      <c r="AA1457" s="152"/>
      <c r="AB1457" s="152"/>
      <c r="AC1457" s="152"/>
      <c r="AD1457" s="152"/>
      <c r="AE1457" s="152"/>
      <c r="AF1457" s="152"/>
      <c r="AG1457" s="152" t="s">
        <v>2980</v>
      </c>
      <c r="AH1457" s="152">
        <v>0</v>
      </c>
      <c r="AI1457" s="152"/>
      <c r="AJ1457" s="152"/>
      <c r="AK1457" s="152"/>
      <c r="AL1457" s="152"/>
      <c r="AM1457" s="152"/>
      <c r="AN1457" s="152"/>
      <c r="AO1457" s="152"/>
      <c r="AP1457" s="152"/>
      <c r="AQ1457" s="152"/>
      <c r="AR1457" s="152"/>
      <c r="AS1457" s="152"/>
      <c r="AT1457" s="152"/>
      <c r="AU1457" s="152"/>
      <c r="AV1457" s="152"/>
      <c r="AW1457" s="152"/>
      <c r="AX1457" s="152"/>
      <c r="AY1457" s="152"/>
      <c r="AZ1457" s="152"/>
      <c r="BA1457" s="152"/>
      <c r="BB1457" s="152"/>
      <c r="BC1457" s="152"/>
      <c r="BD1457" s="152"/>
      <c r="BE1457" s="152"/>
      <c r="BF1457" s="152"/>
      <c r="BG1457" s="152"/>
      <c r="BH1457" s="152"/>
    </row>
    <row r="1458" spans="1:60" outlineLevel="1" x14ac:dyDescent="0.2">
      <c r="A1458" s="159"/>
      <c r="B1458" s="160"/>
      <c r="C1458" s="190" t="s">
        <v>1009</v>
      </c>
      <c r="D1458" s="162"/>
      <c r="E1458" s="163">
        <v>17.64</v>
      </c>
      <c r="F1458" s="161"/>
      <c r="G1458" s="161"/>
      <c r="H1458" s="161"/>
      <c r="I1458" s="161"/>
      <c r="J1458" s="161"/>
      <c r="K1458" s="161"/>
      <c r="L1458" s="161"/>
      <c r="M1458" s="161"/>
      <c r="N1458" s="161"/>
      <c r="O1458" s="161"/>
      <c r="P1458" s="161"/>
      <c r="Q1458" s="161"/>
      <c r="R1458" s="161"/>
      <c r="S1458" s="161"/>
      <c r="T1458" s="161"/>
      <c r="U1458" s="161"/>
      <c r="V1458" s="161"/>
      <c r="W1458" s="161"/>
      <c r="X1458" s="152"/>
      <c r="Y1458" s="152"/>
      <c r="Z1458" s="152"/>
      <c r="AA1458" s="152"/>
      <c r="AB1458" s="152"/>
      <c r="AC1458" s="152"/>
      <c r="AD1458" s="152"/>
      <c r="AE1458" s="152"/>
      <c r="AF1458" s="152"/>
      <c r="AG1458" s="152" t="s">
        <v>2980</v>
      </c>
      <c r="AH1458" s="152">
        <v>0</v>
      </c>
      <c r="AI1458" s="152"/>
      <c r="AJ1458" s="152"/>
      <c r="AK1458" s="152"/>
      <c r="AL1458" s="152"/>
      <c r="AM1458" s="152"/>
      <c r="AN1458" s="152"/>
      <c r="AO1458" s="152"/>
      <c r="AP1458" s="152"/>
      <c r="AQ1458" s="152"/>
      <c r="AR1458" s="152"/>
      <c r="AS1458" s="152"/>
      <c r="AT1458" s="152"/>
      <c r="AU1458" s="152"/>
      <c r="AV1458" s="152"/>
      <c r="AW1458" s="152"/>
      <c r="AX1458" s="152"/>
      <c r="AY1458" s="152"/>
      <c r="AZ1458" s="152"/>
      <c r="BA1458" s="152"/>
      <c r="BB1458" s="152"/>
      <c r="BC1458" s="152"/>
      <c r="BD1458" s="152"/>
      <c r="BE1458" s="152"/>
      <c r="BF1458" s="152"/>
      <c r="BG1458" s="152"/>
      <c r="BH1458" s="152"/>
    </row>
    <row r="1459" spans="1:60" outlineLevel="1" x14ac:dyDescent="0.2">
      <c r="A1459" s="173">
        <v>484</v>
      </c>
      <c r="B1459" s="174" t="s">
        <v>1010</v>
      </c>
      <c r="C1459" s="189" t="s">
        <v>1011</v>
      </c>
      <c r="D1459" s="175" t="s">
        <v>2975</v>
      </c>
      <c r="E1459" s="176">
        <v>79.970000000000013</v>
      </c>
      <c r="F1459" s="177"/>
      <c r="G1459" s="178">
        <f>ROUND(E1459*F1459,2)</f>
        <v>0</v>
      </c>
      <c r="H1459" s="177"/>
      <c r="I1459" s="178">
        <f>ROUND(E1459*H1459,2)</f>
        <v>0</v>
      </c>
      <c r="J1459" s="177"/>
      <c r="K1459" s="178">
        <f>ROUND(E1459*J1459,2)</f>
        <v>0</v>
      </c>
      <c r="L1459" s="178">
        <v>15</v>
      </c>
      <c r="M1459" s="178">
        <f>G1459*(1+L1459/100)</f>
        <v>0</v>
      </c>
      <c r="N1459" s="178">
        <v>0</v>
      </c>
      <c r="O1459" s="178">
        <f>ROUND(E1459*N1459,2)</f>
        <v>0</v>
      </c>
      <c r="P1459" s="178">
        <v>0</v>
      </c>
      <c r="Q1459" s="178">
        <f>ROUND(E1459*P1459,2)</f>
        <v>0</v>
      </c>
      <c r="R1459" s="178"/>
      <c r="S1459" s="178" t="s">
        <v>3733</v>
      </c>
      <c r="T1459" s="179" t="s">
        <v>3733</v>
      </c>
      <c r="U1459" s="161">
        <v>0</v>
      </c>
      <c r="V1459" s="161">
        <f>ROUND(E1459*U1459,2)</f>
        <v>0</v>
      </c>
      <c r="W1459" s="161"/>
      <c r="X1459" s="152"/>
      <c r="Y1459" s="152"/>
      <c r="Z1459" s="152"/>
      <c r="AA1459" s="152"/>
      <c r="AB1459" s="152"/>
      <c r="AC1459" s="152"/>
      <c r="AD1459" s="152"/>
      <c r="AE1459" s="152"/>
      <c r="AF1459" s="152"/>
      <c r="AG1459" s="152" t="s">
        <v>2068</v>
      </c>
      <c r="AH1459" s="152"/>
      <c r="AI1459" s="152"/>
      <c r="AJ1459" s="152"/>
      <c r="AK1459" s="152"/>
      <c r="AL1459" s="152"/>
      <c r="AM1459" s="152"/>
      <c r="AN1459" s="152"/>
      <c r="AO1459" s="152"/>
      <c r="AP1459" s="152"/>
      <c r="AQ1459" s="152"/>
      <c r="AR1459" s="152"/>
      <c r="AS1459" s="152"/>
      <c r="AT1459" s="152"/>
      <c r="AU1459" s="152"/>
      <c r="AV1459" s="152"/>
      <c r="AW1459" s="152"/>
      <c r="AX1459" s="152"/>
      <c r="AY1459" s="152"/>
      <c r="AZ1459" s="152"/>
      <c r="BA1459" s="152"/>
      <c r="BB1459" s="152"/>
      <c r="BC1459" s="152"/>
      <c r="BD1459" s="152"/>
      <c r="BE1459" s="152"/>
      <c r="BF1459" s="152"/>
      <c r="BG1459" s="152"/>
      <c r="BH1459" s="152"/>
    </row>
    <row r="1460" spans="1:60" outlineLevel="1" x14ac:dyDescent="0.2">
      <c r="A1460" s="159"/>
      <c r="B1460" s="160"/>
      <c r="C1460" s="190" t="s">
        <v>1864</v>
      </c>
      <c r="D1460" s="162"/>
      <c r="E1460" s="163">
        <v>79.970000000000013</v>
      </c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1"/>
      <c r="V1460" s="161"/>
      <c r="W1460" s="161"/>
      <c r="X1460" s="152"/>
      <c r="Y1460" s="152"/>
      <c r="Z1460" s="152"/>
      <c r="AA1460" s="152"/>
      <c r="AB1460" s="152"/>
      <c r="AC1460" s="152"/>
      <c r="AD1460" s="152"/>
      <c r="AE1460" s="152"/>
      <c r="AF1460" s="152"/>
      <c r="AG1460" s="152" t="s">
        <v>2980</v>
      </c>
      <c r="AH1460" s="152">
        <v>0</v>
      </c>
      <c r="AI1460" s="152"/>
      <c r="AJ1460" s="152"/>
      <c r="AK1460" s="152"/>
      <c r="AL1460" s="152"/>
      <c r="AM1460" s="152"/>
      <c r="AN1460" s="152"/>
      <c r="AO1460" s="152"/>
      <c r="AP1460" s="152"/>
      <c r="AQ1460" s="152"/>
      <c r="AR1460" s="152"/>
      <c r="AS1460" s="152"/>
      <c r="AT1460" s="152"/>
      <c r="AU1460" s="152"/>
      <c r="AV1460" s="152"/>
      <c r="AW1460" s="152"/>
      <c r="AX1460" s="152"/>
      <c r="AY1460" s="152"/>
      <c r="AZ1460" s="152"/>
      <c r="BA1460" s="152"/>
      <c r="BB1460" s="152"/>
      <c r="BC1460" s="152"/>
      <c r="BD1460" s="152"/>
      <c r="BE1460" s="152"/>
      <c r="BF1460" s="152"/>
      <c r="BG1460" s="152"/>
      <c r="BH1460" s="152"/>
    </row>
    <row r="1461" spans="1:60" outlineLevel="1" x14ac:dyDescent="0.2">
      <c r="A1461" s="173">
        <v>485</v>
      </c>
      <c r="B1461" s="174" t="s">
        <v>1012</v>
      </c>
      <c r="C1461" s="189" t="s">
        <v>1013</v>
      </c>
      <c r="D1461" s="175" t="s">
        <v>2975</v>
      </c>
      <c r="E1461" s="176">
        <v>8.9300000000000015</v>
      </c>
      <c r="F1461" s="177"/>
      <c r="G1461" s="178">
        <f>ROUND(E1461*F1461,2)</f>
        <v>0</v>
      </c>
      <c r="H1461" s="177"/>
      <c r="I1461" s="178">
        <f>ROUND(E1461*H1461,2)</f>
        <v>0</v>
      </c>
      <c r="J1461" s="177"/>
      <c r="K1461" s="178">
        <f>ROUND(E1461*J1461,2)</f>
        <v>0</v>
      </c>
      <c r="L1461" s="178">
        <v>15</v>
      </c>
      <c r="M1461" s="178">
        <f>G1461*(1+L1461/100)</f>
        <v>0</v>
      </c>
      <c r="N1461" s="178">
        <v>0</v>
      </c>
      <c r="O1461" s="178">
        <f>ROUND(E1461*N1461,2)</f>
        <v>0</v>
      </c>
      <c r="P1461" s="178">
        <v>0</v>
      </c>
      <c r="Q1461" s="178">
        <f>ROUND(E1461*P1461,2)</f>
        <v>0</v>
      </c>
      <c r="R1461" s="178"/>
      <c r="S1461" s="178" t="s">
        <v>2976</v>
      </c>
      <c r="T1461" s="179" t="s">
        <v>2977</v>
      </c>
      <c r="U1461" s="161">
        <v>0</v>
      </c>
      <c r="V1461" s="161">
        <f>ROUND(E1461*U1461,2)</f>
        <v>0</v>
      </c>
      <c r="W1461" s="161"/>
      <c r="X1461" s="152"/>
      <c r="Y1461" s="152"/>
      <c r="Z1461" s="152"/>
      <c r="AA1461" s="152"/>
      <c r="AB1461" s="152"/>
      <c r="AC1461" s="152"/>
      <c r="AD1461" s="152"/>
      <c r="AE1461" s="152"/>
      <c r="AF1461" s="152"/>
      <c r="AG1461" s="152" t="s">
        <v>2068</v>
      </c>
      <c r="AH1461" s="152"/>
      <c r="AI1461" s="152"/>
      <c r="AJ1461" s="152"/>
      <c r="AK1461" s="152"/>
      <c r="AL1461" s="152"/>
      <c r="AM1461" s="152"/>
      <c r="AN1461" s="152"/>
      <c r="AO1461" s="152"/>
      <c r="AP1461" s="152"/>
      <c r="AQ1461" s="152"/>
      <c r="AR1461" s="152"/>
      <c r="AS1461" s="152"/>
      <c r="AT1461" s="152"/>
      <c r="AU1461" s="152"/>
      <c r="AV1461" s="152"/>
      <c r="AW1461" s="152"/>
      <c r="AX1461" s="152"/>
      <c r="AY1461" s="152"/>
      <c r="AZ1461" s="152"/>
      <c r="BA1461" s="152"/>
      <c r="BB1461" s="152"/>
      <c r="BC1461" s="152"/>
      <c r="BD1461" s="152"/>
      <c r="BE1461" s="152"/>
      <c r="BF1461" s="152"/>
      <c r="BG1461" s="152"/>
      <c r="BH1461" s="152"/>
    </row>
    <row r="1462" spans="1:60" outlineLevel="1" x14ac:dyDescent="0.2">
      <c r="A1462" s="159"/>
      <c r="B1462" s="160"/>
      <c r="C1462" s="190" t="s">
        <v>2126</v>
      </c>
      <c r="D1462" s="162"/>
      <c r="E1462" s="163">
        <v>8.9300000000000015</v>
      </c>
      <c r="F1462" s="161"/>
      <c r="G1462" s="161"/>
      <c r="H1462" s="161"/>
      <c r="I1462" s="161"/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161"/>
      <c r="T1462" s="161"/>
      <c r="U1462" s="161"/>
      <c r="V1462" s="161"/>
      <c r="W1462" s="161"/>
      <c r="X1462" s="152"/>
      <c r="Y1462" s="152"/>
      <c r="Z1462" s="152"/>
      <c r="AA1462" s="152"/>
      <c r="AB1462" s="152"/>
      <c r="AC1462" s="152"/>
      <c r="AD1462" s="152"/>
      <c r="AE1462" s="152"/>
      <c r="AF1462" s="152"/>
      <c r="AG1462" s="152" t="s">
        <v>2980</v>
      </c>
      <c r="AH1462" s="152">
        <v>0</v>
      </c>
      <c r="AI1462" s="152"/>
      <c r="AJ1462" s="152"/>
      <c r="AK1462" s="152"/>
      <c r="AL1462" s="152"/>
      <c r="AM1462" s="152"/>
      <c r="AN1462" s="152"/>
      <c r="AO1462" s="152"/>
      <c r="AP1462" s="152"/>
      <c r="AQ1462" s="152"/>
      <c r="AR1462" s="152"/>
      <c r="AS1462" s="152"/>
      <c r="AT1462" s="152"/>
      <c r="AU1462" s="152"/>
      <c r="AV1462" s="152"/>
      <c r="AW1462" s="152"/>
      <c r="AX1462" s="152"/>
      <c r="AY1462" s="152"/>
      <c r="AZ1462" s="152"/>
      <c r="BA1462" s="152"/>
      <c r="BB1462" s="152"/>
      <c r="BC1462" s="152"/>
      <c r="BD1462" s="152"/>
      <c r="BE1462" s="152"/>
      <c r="BF1462" s="152"/>
      <c r="BG1462" s="152"/>
      <c r="BH1462" s="152"/>
    </row>
    <row r="1463" spans="1:60" x14ac:dyDescent="0.2">
      <c r="A1463" s="167" t="s">
        <v>2971</v>
      </c>
      <c r="B1463" s="168" t="s">
        <v>2916</v>
      </c>
      <c r="C1463" s="188" t="s">
        <v>2917</v>
      </c>
      <c r="D1463" s="169"/>
      <c r="E1463" s="170"/>
      <c r="F1463" s="171"/>
      <c r="G1463" s="171">
        <f>SUMIF(AG1464:AG1472,"&lt;&gt;NOR",G1464:G1472)</f>
        <v>0</v>
      </c>
      <c r="H1463" s="171"/>
      <c r="I1463" s="171">
        <f>SUM(I1464:I1472)</f>
        <v>0</v>
      </c>
      <c r="J1463" s="171"/>
      <c r="K1463" s="171">
        <f>SUM(K1464:K1472)</f>
        <v>0</v>
      </c>
      <c r="L1463" s="171"/>
      <c r="M1463" s="171">
        <f>SUM(M1464:M1472)</f>
        <v>0</v>
      </c>
      <c r="N1463" s="171"/>
      <c r="O1463" s="171">
        <f>SUM(O1464:O1472)</f>
        <v>0</v>
      </c>
      <c r="P1463" s="171"/>
      <c r="Q1463" s="171">
        <f>SUM(Q1464:Q1472)</f>
        <v>0</v>
      </c>
      <c r="R1463" s="171"/>
      <c r="S1463" s="171"/>
      <c r="T1463" s="172"/>
      <c r="U1463" s="166"/>
      <c r="V1463" s="166">
        <f>SUM(V1464:V1472)</f>
        <v>0</v>
      </c>
      <c r="W1463" s="166"/>
      <c r="AG1463" t="s">
        <v>2972</v>
      </c>
    </row>
    <row r="1464" spans="1:60" outlineLevel="1" x14ac:dyDescent="0.2">
      <c r="A1464" s="173">
        <v>486</v>
      </c>
      <c r="B1464" s="174" t="s">
        <v>1014</v>
      </c>
      <c r="C1464" s="189" t="s">
        <v>1015</v>
      </c>
      <c r="D1464" s="175" t="s">
        <v>2975</v>
      </c>
      <c r="E1464" s="176">
        <v>331.32000000000005</v>
      </c>
      <c r="F1464" s="177"/>
      <c r="G1464" s="178">
        <f>ROUND(E1464*F1464,2)</f>
        <v>0</v>
      </c>
      <c r="H1464" s="177"/>
      <c r="I1464" s="178">
        <f>ROUND(E1464*H1464,2)</f>
        <v>0</v>
      </c>
      <c r="J1464" s="177"/>
      <c r="K1464" s="178">
        <f>ROUND(E1464*J1464,2)</f>
        <v>0</v>
      </c>
      <c r="L1464" s="178">
        <v>15</v>
      </c>
      <c r="M1464" s="178">
        <f>G1464*(1+L1464/100)</f>
        <v>0</v>
      </c>
      <c r="N1464" s="178">
        <v>0</v>
      </c>
      <c r="O1464" s="178">
        <f>ROUND(E1464*N1464,2)</f>
        <v>0</v>
      </c>
      <c r="P1464" s="178">
        <v>0</v>
      </c>
      <c r="Q1464" s="178">
        <f>ROUND(E1464*P1464,2)</f>
        <v>0</v>
      </c>
      <c r="R1464" s="178"/>
      <c r="S1464" s="178" t="s">
        <v>2976</v>
      </c>
      <c r="T1464" s="179" t="s">
        <v>2977</v>
      </c>
      <c r="U1464" s="161">
        <v>0</v>
      </c>
      <c r="V1464" s="161">
        <f>ROUND(E1464*U1464,2)</f>
        <v>0</v>
      </c>
      <c r="W1464" s="161"/>
      <c r="X1464" s="152"/>
      <c r="Y1464" s="152"/>
      <c r="Z1464" s="152"/>
      <c r="AA1464" s="152"/>
      <c r="AB1464" s="152"/>
      <c r="AC1464" s="152"/>
      <c r="AD1464" s="152"/>
      <c r="AE1464" s="152"/>
      <c r="AF1464" s="152"/>
      <c r="AG1464" s="152" t="s">
        <v>2068</v>
      </c>
      <c r="AH1464" s="152"/>
      <c r="AI1464" s="152"/>
      <c r="AJ1464" s="152"/>
      <c r="AK1464" s="152"/>
      <c r="AL1464" s="152"/>
      <c r="AM1464" s="152"/>
      <c r="AN1464" s="152"/>
      <c r="AO1464" s="152"/>
      <c r="AP1464" s="152"/>
      <c r="AQ1464" s="152"/>
      <c r="AR1464" s="152"/>
      <c r="AS1464" s="152"/>
      <c r="AT1464" s="152"/>
      <c r="AU1464" s="152"/>
      <c r="AV1464" s="152"/>
      <c r="AW1464" s="152"/>
      <c r="AX1464" s="152"/>
      <c r="AY1464" s="152"/>
      <c r="AZ1464" s="152"/>
      <c r="BA1464" s="152"/>
      <c r="BB1464" s="152"/>
      <c r="BC1464" s="152"/>
      <c r="BD1464" s="152"/>
      <c r="BE1464" s="152"/>
      <c r="BF1464" s="152"/>
      <c r="BG1464" s="152"/>
      <c r="BH1464" s="152"/>
    </row>
    <row r="1465" spans="1:60" outlineLevel="1" x14ac:dyDescent="0.2">
      <c r="A1465" s="159"/>
      <c r="B1465" s="160"/>
      <c r="C1465" s="190" t="s">
        <v>1016</v>
      </c>
      <c r="D1465" s="162"/>
      <c r="E1465" s="163"/>
      <c r="F1465" s="161"/>
      <c r="G1465" s="161"/>
      <c r="H1465" s="161"/>
      <c r="I1465" s="161"/>
      <c r="J1465" s="161"/>
      <c r="K1465" s="161"/>
      <c r="L1465" s="161"/>
      <c r="M1465" s="161"/>
      <c r="N1465" s="161"/>
      <c r="O1465" s="161"/>
      <c r="P1465" s="161"/>
      <c r="Q1465" s="161"/>
      <c r="R1465" s="161"/>
      <c r="S1465" s="161"/>
      <c r="T1465" s="161"/>
      <c r="U1465" s="161"/>
      <c r="V1465" s="161"/>
      <c r="W1465" s="161"/>
      <c r="X1465" s="152"/>
      <c r="Y1465" s="152"/>
      <c r="Z1465" s="152"/>
      <c r="AA1465" s="152"/>
      <c r="AB1465" s="152"/>
      <c r="AC1465" s="152"/>
      <c r="AD1465" s="152"/>
      <c r="AE1465" s="152"/>
      <c r="AF1465" s="152"/>
      <c r="AG1465" s="152" t="s">
        <v>2980</v>
      </c>
      <c r="AH1465" s="152">
        <v>0</v>
      </c>
      <c r="AI1465" s="152"/>
      <c r="AJ1465" s="152"/>
      <c r="AK1465" s="152"/>
      <c r="AL1465" s="152"/>
      <c r="AM1465" s="152"/>
      <c r="AN1465" s="152"/>
      <c r="AO1465" s="152"/>
      <c r="AP1465" s="152"/>
      <c r="AQ1465" s="152"/>
      <c r="AR1465" s="152"/>
      <c r="AS1465" s="152"/>
      <c r="AT1465" s="152"/>
      <c r="AU1465" s="152"/>
      <c r="AV1465" s="152"/>
      <c r="AW1465" s="152"/>
      <c r="AX1465" s="152"/>
      <c r="AY1465" s="152"/>
      <c r="AZ1465" s="152"/>
      <c r="BA1465" s="152"/>
      <c r="BB1465" s="152"/>
      <c r="BC1465" s="152"/>
      <c r="BD1465" s="152"/>
      <c r="BE1465" s="152"/>
      <c r="BF1465" s="152"/>
      <c r="BG1465" s="152"/>
      <c r="BH1465" s="152"/>
    </row>
    <row r="1466" spans="1:60" outlineLevel="1" x14ac:dyDescent="0.2">
      <c r="A1466" s="159"/>
      <c r="B1466" s="160"/>
      <c r="C1466" s="190" t="s">
        <v>1017</v>
      </c>
      <c r="D1466" s="162"/>
      <c r="E1466" s="163"/>
      <c r="F1466" s="161"/>
      <c r="G1466" s="161"/>
      <c r="H1466" s="161"/>
      <c r="I1466" s="161"/>
      <c r="J1466" s="161"/>
      <c r="K1466" s="161"/>
      <c r="L1466" s="161"/>
      <c r="M1466" s="161"/>
      <c r="N1466" s="161"/>
      <c r="O1466" s="161"/>
      <c r="P1466" s="161"/>
      <c r="Q1466" s="161"/>
      <c r="R1466" s="161"/>
      <c r="S1466" s="161"/>
      <c r="T1466" s="161"/>
      <c r="U1466" s="161"/>
      <c r="V1466" s="161"/>
      <c r="W1466" s="161"/>
      <c r="X1466" s="152"/>
      <c r="Y1466" s="152"/>
      <c r="Z1466" s="152"/>
      <c r="AA1466" s="152"/>
      <c r="AB1466" s="152"/>
      <c r="AC1466" s="152"/>
      <c r="AD1466" s="152"/>
      <c r="AE1466" s="152"/>
      <c r="AF1466" s="152"/>
      <c r="AG1466" s="152" t="s">
        <v>2980</v>
      </c>
      <c r="AH1466" s="152">
        <v>0</v>
      </c>
      <c r="AI1466" s="152"/>
      <c r="AJ1466" s="152"/>
      <c r="AK1466" s="152"/>
      <c r="AL1466" s="152"/>
      <c r="AM1466" s="152"/>
      <c r="AN1466" s="152"/>
      <c r="AO1466" s="152"/>
      <c r="AP1466" s="152"/>
      <c r="AQ1466" s="152"/>
      <c r="AR1466" s="152"/>
      <c r="AS1466" s="152"/>
      <c r="AT1466" s="152"/>
      <c r="AU1466" s="152"/>
      <c r="AV1466" s="152"/>
      <c r="AW1466" s="152"/>
      <c r="AX1466" s="152"/>
      <c r="AY1466" s="152"/>
      <c r="AZ1466" s="152"/>
      <c r="BA1466" s="152"/>
      <c r="BB1466" s="152"/>
      <c r="BC1466" s="152"/>
      <c r="BD1466" s="152"/>
      <c r="BE1466" s="152"/>
      <c r="BF1466" s="152"/>
      <c r="BG1466" s="152"/>
      <c r="BH1466" s="152"/>
    </row>
    <row r="1467" spans="1:60" outlineLevel="1" x14ac:dyDescent="0.2">
      <c r="A1467" s="159"/>
      <c r="B1467" s="160"/>
      <c r="C1467" s="190" t="s">
        <v>3705</v>
      </c>
      <c r="D1467" s="162"/>
      <c r="E1467" s="163">
        <v>156.08000000000001</v>
      </c>
      <c r="F1467" s="161"/>
      <c r="G1467" s="161"/>
      <c r="H1467" s="161"/>
      <c r="I1467" s="161"/>
      <c r="J1467" s="161"/>
      <c r="K1467" s="161"/>
      <c r="L1467" s="161"/>
      <c r="M1467" s="161"/>
      <c r="N1467" s="161"/>
      <c r="O1467" s="161"/>
      <c r="P1467" s="161"/>
      <c r="Q1467" s="161"/>
      <c r="R1467" s="161"/>
      <c r="S1467" s="161"/>
      <c r="T1467" s="161"/>
      <c r="U1467" s="161"/>
      <c r="V1467" s="161"/>
      <c r="W1467" s="161"/>
      <c r="X1467" s="152"/>
      <c r="Y1467" s="152"/>
      <c r="Z1467" s="152"/>
      <c r="AA1467" s="152"/>
      <c r="AB1467" s="152"/>
      <c r="AC1467" s="152"/>
      <c r="AD1467" s="152"/>
      <c r="AE1467" s="152"/>
      <c r="AF1467" s="152"/>
      <c r="AG1467" s="152" t="s">
        <v>2980</v>
      </c>
      <c r="AH1467" s="152">
        <v>0</v>
      </c>
      <c r="AI1467" s="152"/>
      <c r="AJ1467" s="152"/>
      <c r="AK1467" s="152"/>
      <c r="AL1467" s="152"/>
      <c r="AM1467" s="152"/>
      <c r="AN1467" s="152"/>
      <c r="AO1467" s="152"/>
      <c r="AP1467" s="152"/>
      <c r="AQ1467" s="152"/>
      <c r="AR1467" s="152"/>
      <c r="AS1467" s="152"/>
      <c r="AT1467" s="152"/>
      <c r="AU1467" s="152"/>
      <c r="AV1467" s="152"/>
      <c r="AW1467" s="152"/>
      <c r="AX1467" s="152"/>
      <c r="AY1467" s="152"/>
      <c r="AZ1467" s="152"/>
      <c r="BA1467" s="152"/>
      <c r="BB1467" s="152"/>
      <c r="BC1467" s="152"/>
      <c r="BD1467" s="152"/>
      <c r="BE1467" s="152"/>
      <c r="BF1467" s="152"/>
      <c r="BG1467" s="152"/>
      <c r="BH1467" s="152"/>
    </row>
    <row r="1468" spans="1:60" outlineLevel="1" x14ac:dyDescent="0.2">
      <c r="A1468" s="159"/>
      <c r="B1468" s="160"/>
      <c r="C1468" s="190" t="s">
        <v>3706</v>
      </c>
      <c r="D1468" s="162"/>
      <c r="E1468" s="163">
        <v>175.24</v>
      </c>
      <c r="F1468" s="161"/>
      <c r="G1468" s="161"/>
      <c r="H1468" s="161"/>
      <c r="I1468" s="161"/>
      <c r="J1468" s="161"/>
      <c r="K1468" s="161"/>
      <c r="L1468" s="161"/>
      <c r="M1468" s="161"/>
      <c r="N1468" s="161"/>
      <c r="O1468" s="161"/>
      <c r="P1468" s="161"/>
      <c r="Q1468" s="161"/>
      <c r="R1468" s="161"/>
      <c r="S1468" s="161"/>
      <c r="T1468" s="161"/>
      <c r="U1468" s="161"/>
      <c r="V1468" s="161"/>
      <c r="W1468" s="161"/>
      <c r="X1468" s="152"/>
      <c r="Y1468" s="152"/>
      <c r="Z1468" s="152"/>
      <c r="AA1468" s="152"/>
      <c r="AB1468" s="152"/>
      <c r="AC1468" s="152"/>
      <c r="AD1468" s="152"/>
      <c r="AE1468" s="152"/>
      <c r="AF1468" s="152"/>
      <c r="AG1468" s="152" t="s">
        <v>2980</v>
      </c>
      <c r="AH1468" s="152">
        <v>0</v>
      </c>
      <c r="AI1468" s="152"/>
      <c r="AJ1468" s="152"/>
      <c r="AK1468" s="152"/>
      <c r="AL1468" s="152"/>
      <c r="AM1468" s="152"/>
      <c r="AN1468" s="152"/>
      <c r="AO1468" s="152"/>
      <c r="AP1468" s="152"/>
      <c r="AQ1468" s="152"/>
      <c r="AR1468" s="152"/>
      <c r="AS1468" s="152"/>
      <c r="AT1468" s="152"/>
      <c r="AU1468" s="152"/>
      <c r="AV1468" s="152"/>
      <c r="AW1468" s="152"/>
      <c r="AX1468" s="152"/>
      <c r="AY1468" s="152"/>
      <c r="AZ1468" s="152"/>
      <c r="BA1468" s="152"/>
      <c r="BB1468" s="152"/>
      <c r="BC1468" s="152"/>
      <c r="BD1468" s="152"/>
      <c r="BE1468" s="152"/>
      <c r="BF1468" s="152"/>
      <c r="BG1468" s="152"/>
      <c r="BH1468" s="152"/>
    </row>
    <row r="1469" spans="1:60" outlineLevel="1" x14ac:dyDescent="0.2">
      <c r="A1469" s="173">
        <v>487</v>
      </c>
      <c r="B1469" s="174" t="s">
        <v>1018</v>
      </c>
      <c r="C1469" s="189" t="s">
        <v>1019</v>
      </c>
      <c r="D1469" s="175" t="s">
        <v>2975</v>
      </c>
      <c r="E1469" s="176">
        <v>32.71</v>
      </c>
      <c r="F1469" s="177"/>
      <c r="G1469" s="178">
        <f>ROUND(E1469*F1469,2)</f>
        <v>0</v>
      </c>
      <c r="H1469" s="177"/>
      <c r="I1469" s="178">
        <f>ROUND(E1469*H1469,2)</f>
        <v>0</v>
      </c>
      <c r="J1469" s="177"/>
      <c r="K1469" s="178">
        <f>ROUND(E1469*J1469,2)</f>
        <v>0</v>
      </c>
      <c r="L1469" s="178">
        <v>15</v>
      </c>
      <c r="M1469" s="178">
        <f>G1469*(1+L1469/100)</f>
        <v>0</v>
      </c>
      <c r="N1469" s="178">
        <v>0</v>
      </c>
      <c r="O1469" s="178">
        <f>ROUND(E1469*N1469,2)</f>
        <v>0</v>
      </c>
      <c r="P1469" s="178">
        <v>0</v>
      </c>
      <c r="Q1469" s="178">
        <f>ROUND(E1469*P1469,2)</f>
        <v>0</v>
      </c>
      <c r="R1469" s="178"/>
      <c r="S1469" s="178" t="s">
        <v>2976</v>
      </c>
      <c r="T1469" s="179" t="s">
        <v>2977</v>
      </c>
      <c r="U1469" s="161">
        <v>0</v>
      </c>
      <c r="V1469" s="161">
        <f>ROUND(E1469*U1469,2)</f>
        <v>0</v>
      </c>
      <c r="W1469" s="161"/>
      <c r="X1469" s="152"/>
      <c r="Y1469" s="152"/>
      <c r="Z1469" s="152"/>
      <c r="AA1469" s="152"/>
      <c r="AB1469" s="152"/>
      <c r="AC1469" s="152"/>
      <c r="AD1469" s="152"/>
      <c r="AE1469" s="152"/>
      <c r="AF1469" s="152"/>
      <c r="AG1469" s="152" t="s">
        <v>2068</v>
      </c>
      <c r="AH1469" s="152"/>
      <c r="AI1469" s="152"/>
      <c r="AJ1469" s="152"/>
      <c r="AK1469" s="152"/>
      <c r="AL1469" s="152"/>
      <c r="AM1469" s="152"/>
      <c r="AN1469" s="152"/>
      <c r="AO1469" s="152"/>
      <c r="AP1469" s="152"/>
      <c r="AQ1469" s="152"/>
      <c r="AR1469" s="152"/>
      <c r="AS1469" s="152"/>
      <c r="AT1469" s="152"/>
      <c r="AU1469" s="152"/>
      <c r="AV1469" s="152"/>
      <c r="AW1469" s="152"/>
      <c r="AX1469" s="152"/>
      <c r="AY1469" s="152"/>
      <c r="AZ1469" s="152"/>
      <c r="BA1469" s="152"/>
      <c r="BB1469" s="152"/>
      <c r="BC1469" s="152"/>
      <c r="BD1469" s="152"/>
      <c r="BE1469" s="152"/>
      <c r="BF1469" s="152"/>
      <c r="BG1469" s="152"/>
      <c r="BH1469" s="152"/>
    </row>
    <row r="1470" spans="1:60" outlineLevel="1" x14ac:dyDescent="0.2">
      <c r="A1470" s="159"/>
      <c r="B1470" s="160"/>
      <c r="C1470" s="190" t="s">
        <v>1016</v>
      </c>
      <c r="D1470" s="162"/>
      <c r="E1470" s="163"/>
      <c r="F1470" s="161"/>
      <c r="G1470" s="161"/>
      <c r="H1470" s="161"/>
      <c r="I1470" s="161"/>
      <c r="J1470" s="161"/>
      <c r="K1470" s="161"/>
      <c r="L1470" s="161"/>
      <c r="M1470" s="161"/>
      <c r="N1470" s="161"/>
      <c r="O1470" s="161"/>
      <c r="P1470" s="161"/>
      <c r="Q1470" s="161"/>
      <c r="R1470" s="161"/>
      <c r="S1470" s="161"/>
      <c r="T1470" s="161"/>
      <c r="U1470" s="161"/>
      <c r="V1470" s="161"/>
      <c r="W1470" s="161"/>
      <c r="X1470" s="152"/>
      <c r="Y1470" s="152"/>
      <c r="Z1470" s="152"/>
      <c r="AA1470" s="152"/>
      <c r="AB1470" s="152"/>
      <c r="AC1470" s="152"/>
      <c r="AD1470" s="152"/>
      <c r="AE1470" s="152"/>
      <c r="AF1470" s="152"/>
      <c r="AG1470" s="152" t="s">
        <v>2980</v>
      </c>
      <c r="AH1470" s="152">
        <v>0</v>
      </c>
      <c r="AI1470" s="152"/>
      <c r="AJ1470" s="152"/>
      <c r="AK1470" s="152"/>
      <c r="AL1470" s="152"/>
      <c r="AM1470" s="152"/>
      <c r="AN1470" s="152"/>
      <c r="AO1470" s="152"/>
      <c r="AP1470" s="152"/>
      <c r="AQ1470" s="152"/>
      <c r="AR1470" s="152"/>
      <c r="AS1470" s="152"/>
      <c r="AT1470" s="152"/>
      <c r="AU1470" s="152"/>
      <c r="AV1470" s="152"/>
      <c r="AW1470" s="152"/>
      <c r="AX1470" s="152"/>
      <c r="AY1470" s="152"/>
      <c r="AZ1470" s="152"/>
      <c r="BA1470" s="152"/>
      <c r="BB1470" s="152"/>
      <c r="BC1470" s="152"/>
      <c r="BD1470" s="152"/>
      <c r="BE1470" s="152"/>
      <c r="BF1470" s="152"/>
      <c r="BG1470" s="152"/>
      <c r="BH1470" s="152"/>
    </row>
    <row r="1471" spans="1:60" outlineLevel="1" x14ac:dyDescent="0.2">
      <c r="A1471" s="159"/>
      <c r="B1471" s="160"/>
      <c r="C1471" s="190" t="s">
        <v>1017</v>
      </c>
      <c r="D1471" s="162"/>
      <c r="E1471" s="163"/>
      <c r="F1471" s="161"/>
      <c r="G1471" s="161"/>
      <c r="H1471" s="161"/>
      <c r="I1471" s="161"/>
      <c r="J1471" s="161"/>
      <c r="K1471" s="161"/>
      <c r="L1471" s="161"/>
      <c r="M1471" s="161"/>
      <c r="N1471" s="161"/>
      <c r="O1471" s="161"/>
      <c r="P1471" s="161"/>
      <c r="Q1471" s="161"/>
      <c r="R1471" s="161"/>
      <c r="S1471" s="161"/>
      <c r="T1471" s="161"/>
      <c r="U1471" s="161"/>
      <c r="V1471" s="161"/>
      <c r="W1471" s="161"/>
      <c r="X1471" s="152"/>
      <c r="Y1471" s="152"/>
      <c r="Z1471" s="152"/>
      <c r="AA1471" s="152"/>
      <c r="AB1471" s="152"/>
      <c r="AC1471" s="152"/>
      <c r="AD1471" s="152"/>
      <c r="AE1471" s="152"/>
      <c r="AF1471" s="152"/>
      <c r="AG1471" s="152" t="s">
        <v>2980</v>
      </c>
      <c r="AH1471" s="152">
        <v>0</v>
      </c>
      <c r="AI1471" s="152"/>
      <c r="AJ1471" s="152"/>
      <c r="AK1471" s="152"/>
      <c r="AL1471" s="152"/>
      <c r="AM1471" s="152"/>
      <c r="AN1471" s="152"/>
      <c r="AO1471" s="152"/>
      <c r="AP1471" s="152"/>
      <c r="AQ1471" s="152"/>
      <c r="AR1471" s="152"/>
      <c r="AS1471" s="152"/>
      <c r="AT1471" s="152"/>
      <c r="AU1471" s="152"/>
      <c r="AV1471" s="152"/>
      <c r="AW1471" s="152"/>
      <c r="AX1471" s="152"/>
      <c r="AY1471" s="152"/>
      <c r="AZ1471" s="152"/>
      <c r="BA1471" s="152"/>
      <c r="BB1471" s="152"/>
      <c r="BC1471" s="152"/>
      <c r="BD1471" s="152"/>
      <c r="BE1471" s="152"/>
      <c r="BF1471" s="152"/>
      <c r="BG1471" s="152"/>
      <c r="BH1471" s="152"/>
    </row>
    <row r="1472" spans="1:60" outlineLevel="1" x14ac:dyDescent="0.2">
      <c r="A1472" s="159"/>
      <c r="B1472" s="160"/>
      <c r="C1472" s="190" t="s">
        <v>3707</v>
      </c>
      <c r="D1472" s="162"/>
      <c r="E1472" s="163">
        <v>32.71</v>
      </c>
      <c r="F1472" s="161"/>
      <c r="G1472" s="161"/>
      <c r="H1472" s="161"/>
      <c r="I1472" s="161"/>
      <c r="J1472" s="161"/>
      <c r="K1472" s="161"/>
      <c r="L1472" s="161"/>
      <c r="M1472" s="161"/>
      <c r="N1472" s="161"/>
      <c r="O1472" s="161"/>
      <c r="P1472" s="161"/>
      <c r="Q1472" s="161"/>
      <c r="R1472" s="161"/>
      <c r="S1472" s="161"/>
      <c r="T1472" s="161"/>
      <c r="U1472" s="161"/>
      <c r="V1472" s="161"/>
      <c r="W1472" s="161"/>
      <c r="X1472" s="152"/>
      <c r="Y1472" s="152"/>
      <c r="Z1472" s="152"/>
      <c r="AA1472" s="152"/>
      <c r="AB1472" s="152"/>
      <c r="AC1472" s="152"/>
      <c r="AD1472" s="152"/>
      <c r="AE1472" s="152"/>
      <c r="AF1472" s="152"/>
      <c r="AG1472" s="152" t="s">
        <v>2980</v>
      </c>
      <c r="AH1472" s="152">
        <v>0</v>
      </c>
      <c r="AI1472" s="152"/>
      <c r="AJ1472" s="152"/>
      <c r="AK1472" s="152"/>
      <c r="AL1472" s="152"/>
      <c r="AM1472" s="152"/>
      <c r="AN1472" s="152"/>
      <c r="AO1472" s="152"/>
      <c r="AP1472" s="152"/>
      <c r="AQ1472" s="152"/>
      <c r="AR1472" s="152"/>
      <c r="AS1472" s="152"/>
      <c r="AT1472" s="152"/>
      <c r="AU1472" s="152"/>
      <c r="AV1472" s="152"/>
      <c r="AW1472" s="152"/>
      <c r="AX1472" s="152"/>
      <c r="AY1472" s="152"/>
      <c r="AZ1472" s="152"/>
      <c r="BA1472" s="152"/>
      <c r="BB1472" s="152"/>
      <c r="BC1472" s="152"/>
      <c r="BD1472" s="152"/>
      <c r="BE1472" s="152"/>
      <c r="BF1472" s="152"/>
      <c r="BG1472" s="152"/>
      <c r="BH1472" s="152"/>
    </row>
    <row r="1473" spans="1:60" x14ac:dyDescent="0.2">
      <c r="A1473" s="167" t="s">
        <v>2971</v>
      </c>
      <c r="B1473" s="168" t="s">
        <v>2918</v>
      </c>
      <c r="C1473" s="188" t="s">
        <v>2919</v>
      </c>
      <c r="D1473" s="169"/>
      <c r="E1473" s="170"/>
      <c r="F1473" s="171"/>
      <c r="G1473" s="171">
        <f>SUMIF(AG1474:AG1491,"&lt;&gt;NOR",G1474:G1491)</f>
        <v>0</v>
      </c>
      <c r="H1473" s="171"/>
      <c r="I1473" s="171">
        <f>SUM(I1474:I1491)</f>
        <v>0</v>
      </c>
      <c r="J1473" s="171"/>
      <c r="K1473" s="171">
        <f>SUM(K1474:K1491)</f>
        <v>0</v>
      </c>
      <c r="L1473" s="171"/>
      <c r="M1473" s="171">
        <f>SUM(M1474:M1491)</f>
        <v>0</v>
      </c>
      <c r="N1473" s="171"/>
      <c r="O1473" s="171">
        <f>SUM(O1474:O1491)</f>
        <v>0</v>
      </c>
      <c r="P1473" s="171"/>
      <c r="Q1473" s="171">
        <f>SUM(Q1474:Q1491)</f>
        <v>0</v>
      </c>
      <c r="R1473" s="171"/>
      <c r="S1473" s="171"/>
      <c r="T1473" s="172"/>
      <c r="U1473" s="166"/>
      <c r="V1473" s="166">
        <f>SUM(V1474:V1491)</f>
        <v>0</v>
      </c>
      <c r="W1473" s="166"/>
      <c r="AG1473" t="s">
        <v>2972</v>
      </c>
    </row>
    <row r="1474" spans="1:60" outlineLevel="1" x14ac:dyDescent="0.2">
      <c r="A1474" s="173">
        <v>488</v>
      </c>
      <c r="B1474" s="174" t="s">
        <v>1020</v>
      </c>
      <c r="C1474" s="189" t="s">
        <v>1021</v>
      </c>
      <c r="D1474" s="175" t="s">
        <v>2975</v>
      </c>
      <c r="E1474" s="176">
        <v>133.477</v>
      </c>
      <c r="F1474" s="177"/>
      <c r="G1474" s="178">
        <f>ROUND(E1474*F1474,2)</f>
        <v>0</v>
      </c>
      <c r="H1474" s="177"/>
      <c r="I1474" s="178">
        <f>ROUND(E1474*H1474,2)</f>
        <v>0</v>
      </c>
      <c r="J1474" s="177"/>
      <c r="K1474" s="178">
        <f>ROUND(E1474*J1474,2)</f>
        <v>0</v>
      </c>
      <c r="L1474" s="178">
        <v>15</v>
      </c>
      <c r="M1474" s="178">
        <f>G1474*(1+L1474/100)</f>
        <v>0</v>
      </c>
      <c r="N1474" s="178">
        <v>0</v>
      </c>
      <c r="O1474" s="178">
        <f>ROUND(E1474*N1474,2)</f>
        <v>0</v>
      </c>
      <c r="P1474" s="178">
        <v>0</v>
      </c>
      <c r="Q1474" s="178">
        <f>ROUND(E1474*P1474,2)</f>
        <v>0</v>
      </c>
      <c r="R1474" s="178"/>
      <c r="S1474" s="178" t="s">
        <v>2976</v>
      </c>
      <c r="T1474" s="179" t="s">
        <v>2977</v>
      </c>
      <c r="U1474" s="161">
        <v>0</v>
      </c>
      <c r="V1474" s="161">
        <f>ROUND(E1474*U1474,2)</f>
        <v>0</v>
      </c>
      <c r="W1474" s="161"/>
      <c r="X1474" s="152"/>
      <c r="Y1474" s="152"/>
      <c r="Z1474" s="152"/>
      <c r="AA1474" s="152"/>
      <c r="AB1474" s="152"/>
      <c r="AC1474" s="152"/>
      <c r="AD1474" s="152"/>
      <c r="AE1474" s="152"/>
      <c r="AF1474" s="152"/>
      <c r="AG1474" s="152" t="s">
        <v>2068</v>
      </c>
      <c r="AH1474" s="152"/>
      <c r="AI1474" s="152"/>
      <c r="AJ1474" s="152"/>
      <c r="AK1474" s="152"/>
      <c r="AL1474" s="152"/>
      <c r="AM1474" s="152"/>
      <c r="AN1474" s="152"/>
      <c r="AO1474" s="152"/>
      <c r="AP1474" s="152"/>
      <c r="AQ1474" s="152"/>
      <c r="AR1474" s="152"/>
      <c r="AS1474" s="152"/>
      <c r="AT1474" s="152"/>
      <c r="AU1474" s="152"/>
      <c r="AV1474" s="152"/>
      <c r="AW1474" s="152"/>
      <c r="AX1474" s="152"/>
      <c r="AY1474" s="152"/>
      <c r="AZ1474" s="152"/>
      <c r="BA1474" s="152"/>
      <c r="BB1474" s="152"/>
      <c r="BC1474" s="152"/>
      <c r="BD1474" s="152"/>
      <c r="BE1474" s="152"/>
      <c r="BF1474" s="152"/>
      <c r="BG1474" s="152"/>
      <c r="BH1474" s="152"/>
    </row>
    <row r="1475" spans="1:60" outlineLevel="1" x14ac:dyDescent="0.2">
      <c r="A1475" s="159"/>
      <c r="B1475" s="160"/>
      <c r="C1475" s="190" t="s">
        <v>1022</v>
      </c>
      <c r="D1475" s="162"/>
      <c r="E1475" s="163"/>
      <c r="F1475" s="161"/>
      <c r="G1475" s="161"/>
      <c r="H1475" s="161"/>
      <c r="I1475" s="161"/>
      <c r="J1475" s="161"/>
      <c r="K1475" s="161"/>
      <c r="L1475" s="161"/>
      <c r="M1475" s="161"/>
      <c r="N1475" s="161"/>
      <c r="O1475" s="161"/>
      <c r="P1475" s="161"/>
      <c r="Q1475" s="161"/>
      <c r="R1475" s="161"/>
      <c r="S1475" s="161"/>
      <c r="T1475" s="161"/>
      <c r="U1475" s="161"/>
      <c r="V1475" s="161"/>
      <c r="W1475" s="161"/>
      <c r="X1475" s="152"/>
      <c r="Y1475" s="152"/>
      <c r="Z1475" s="152"/>
      <c r="AA1475" s="152"/>
      <c r="AB1475" s="152"/>
      <c r="AC1475" s="152"/>
      <c r="AD1475" s="152"/>
      <c r="AE1475" s="152"/>
      <c r="AF1475" s="152"/>
      <c r="AG1475" s="152" t="s">
        <v>2980</v>
      </c>
      <c r="AH1475" s="152">
        <v>0</v>
      </c>
      <c r="AI1475" s="152"/>
      <c r="AJ1475" s="152"/>
      <c r="AK1475" s="152"/>
      <c r="AL1475" s="152"/>
      <c r="AM1475" s="152"/>
      <c r="AN1475" s="152"/>
      <c r="AO1475" s="152"/>
      <c r="AP1475" s="152"/>
      <c r="AQ1475" s="152"/>
      <c r="AR1475" s="152"/>
      <c r="AS1475" s="152"/>
      <c r="AT1475" s="152"/>
      <c r="AU1475" s="152"/>
      <c r="AV1475" s="152"/>
      <c r="AW1475" s="152"/>
      <c r="AX1475" s="152"/>
      <c r="AY1475" s="152"/>
      <c r="AZ1475" s="152"/>
      <c r="BA1475" s="152"/>
      <c r="BB1475" s="152"/>
      <c r="BC1475" s="152"/>
      <c r="BD1475" s="152"/>
      <c r="BE1475" s="152"/>
      <c r="BF1475" s="152"/>
      <c r="BG1475" s="152"/>
      <c r="BH1475" s="152"/>
    </row>
    <row r="1476" spans="1:60" outlineLevel="1" x14ac:dyDescent="0.2">
      <c r="A1476" s="159"/>
      <c r="B1476" s="160"/>
      <c r="C1476" s="190" t="s">
        <v>1023</v>
      </c>
      <c r="D1476" s="162"/>
      <c r="E1476" s="163">
        <v>6.58</v>
      </c>
      <c r="F1476" s="161"/>
      <c r="G1476" s="161"/>
      <c r="H1476" s="161"/>
      <c r="I1476" s="161"/>
      <c r="J1476" s="161"/>
      <c r="K1476" s="161"/>
      <c r="L1476" s="161"/>
      <c r="M1476" s="161"/>
      <c r="N1476" s="161"/>
      <c r="O1476" s="161"/>
      <c r="P1476" s="161"/>
      <c r="Q1476" s="161"/>
      <c r="R1476" s="161"/>
      <c r="S1476" s="161"/>
      <c r="T1476" s="161"/>
      <c r="U1476" s="161"/>
      <c r="V1476" s="161"/>
      <c r="W1476" s="161"/>
      <c r="X1476" s="152"/>
      <c r="Y1476" s="152"/>
      <c r="Z1476" s="152"/>
      <c r="AA1476" s="152"/>
      <c r="AB1476" s="152"/>
      <c r="AC1476" s="152"/>
      <c r="AD1476" s="152"/>
      <c r="AE1476" s="152"/>
      <c r="AF1476" s="152"/>
      <c r="AG1476" s="152" t="s">
        <v>2980</v>
      </c>
      <c r="AH1476" s="152">
        <v>0</v>
      </c>
      <c r="AI1476" s="152"/>
      <c r="AJ1476" s="152"/>
      <c r="AK1476" s="152"/>
      <c r="AL1476" s="152"/>
      <c r="AM1476" s="152"/>
      <c r="AN1476" s="152"/>
      <c r="AO1476" s="152"/>
      <c r="AP1476" s="152"/>
      <c r="AQ1476" s="152"/>
      <c r="AR1476" s="152"/>
      <c r="AS1476" s="152"/>
      <c r="AT1476" s="152"/>
      <c r="AU1476" s="152"/>
      <c r="AV1476" s="152"/>
      <c r="AW1476" s="152"/>
      <c r="AX1476" s="152"/>
      <c r="AY1476" s="152"/>
      <c r="AZ1476" s="152"/>
      <c r="BA1476" s="152"/>
      <c r="BB1476" s="152"/>
      <c r="BC1476" s="152"/>
      <c r="BD1476" s="152"/>
      <c r="BE1476" s="152"/>
      <c r="BF1476" s="152"/>
      <c r="BG1476" s="152"/>
      <c r="BH1476" s="152"/>
    </row>
    <row r="1477" spans="1:60" outlineLevel="1" x14ac:dyDescent="0.2">
      <c r="A1477" s="159"/>
      <c r="B1477" s="160"/>
      <c r="C1477" s="190" t="s">
        <v>1024</v>
      </c>
      <c r="D1477" s="162"/>
      <c r="E1477" s="163">
        <v>0.33</v>
      </c>
      <c r="F1477" s="161"/>
      <c r="G1477" s="161"/>
      <c r="H1477" s="161"/>
      <c r="I1477" s="161"/>
      <c r="J1477" s="161"/>
      <c r="K1477" s="161"/>
      <c r="L1477" s="161"/>
      <c r="M1477" s="161"/>
      <c r="N1477" s="161"/>
      <c r="O1477" s="161"/>
      <c r="P1477" s="161"/>
      <c r="Q1477" s="161"/>
      <c r="R1477" s="161"/>
      <c r="S1477" s="161"/>
      <c r="T1477" s="161"/>
      <c r="U1477" s="161"/>
      <c r="V1477" s="161"/>
      <c r="W1477" s="161"/>
      <c r="X1477" s="152"/>
      <c r="Y1477" s="152"/>
      <c r="Z1477" s="152"/>
      <c r="AA1477" s="152"/>
      <c r="AB1477" s="152"/>
      <c r="AC1477" s="152"/>
      <c r="AD1477" s="152"/>
      <c r="AE1477" s="152"/>
      <c r="AF1477" s="152"/>
      <c r="AG1477" s="152" t="s">
        <v>2980</v>
      </c>
      <c r="AH1477" s="152">
        <v>0</v>
      </c>
      <c r="AI1477" s="152"/>
      <c r="AJ1477" s="152"/>
      <c r="AK1477" s="152"/>
      <c r="AL1477" s="152"/>
      <c r="AM1477" s="152"/>
      <c r="AN1477" s="152"/>
      <c r="AO1477" s="152"/>
      <c r="AP1477" s="152"/>
      <c r="AQ1477" s="152"/>
      <c r="AR1477" s="152"/>
      <c r="AS1477" s="152"/>
      <c r="AT1477" s="152"/>
      <c r="AU1477" s="152"/>
      <c r="AV1477" s="152"/>
      <c r="AW1477" s="152"/>
      <c r="AX1477" s="152"/>
      <c r="AY1477" s="152"/>
      <c r="AZ1477" s="152"/>
      <c r="BA1477" s="152"/>
      <c r="BB1477" s="152"/>
      <c r="BC1477" s="152"/>
      <c r="BD1477" s="152"/>
      <c r="BE1477" s="152"/>
      <c r="BF1477" s="152"/>
      <c r="BG1477" s="152"/>
      <c r="BH1477" s="152"/>
    </row>
    <row r="1478" spans="1:60" outlineLevel="1" x14ac:dyDescent="0.2">
      <c r="A1478" s="159"/>
      <c r="B1478" s="160"/>
      <c r="C1478" s="190" t="s">
        <v>1025</v>
      </c>
      <c r="D1478" s="162"/>
      <c r="E1478" s="163">
        <v>4.2700000000000005</v>
      </c>
      <c r="F1478" s="161"/>
      <c r="G1478" s="161"/>
      <c r="H1478" s="161"/>
      <c r="I1478" s="161"/>
      <c r="J1478" s="161"/>
      <c r="K1478" s="161"/>
      <c r="L1478" s="161"/>
      <c r="M1478" s="161"/>
      <c r="N1478" s="161"/>
      <c r="O1478" s="161"/>
      <c r="P1478" s="161"/>
      <c r="Q1478" s="161"/>
      <c r="R1478" s="161"/>
      <c r="S1478" s="161"/>
      <c r="T1478" s="161"/>
      <c r="U1478" s="161"/>
      <c r="V1478" s="161"/>
      <c r="W1478" s="161"/>
      <c r="X1478" s="152"/>
      <c r="Y1478" s="152"/>
      <c r="Z1478" s="152"/>
      <c r="AA1478" s="152"/>
      <c r="AB1478" s="152"/>
      <c r="AC1478" s="152"/>
      <c r="AD1478" s="152"/>
      <c r="AE1478" s="152"/>
      <c r="AF1478" s="152"/>
      <c r="AG1478" s="152" t="s">
        <v>2980</v>
      </c>
      <c r="AH1478" s="152">
        <v>0</v>
      </c>
      <c r="AI1478" s="152"/>
      <c r="AJ1478" s="152"/>
      <c r="AK1478" s="152"/>
      <c r="AL1478" s="152"/>
      <c r="AM1478" s="152"/>
      <c r="AN1478" s="152"/>
      <c r="AO1478" s="152"/>
      <c r="AP1478" s="152"/>
      <c r="AQ1478" s="152"/>
      <c r="AR1478" s="152"/>
      <c r="AS1478" s="152"/>
      <c r="AT1478" s="152"/>
      <c r="AU1478" s="152"/>
      <c r="AV1478" s="152"/>
      <c r="AW1478" s="152"/>
      <c r="AX1478" s="152"/>
      <c r="AY1478" s="152"/>
      <c r="AZ1478" s="152"/>
      <c r="BA1478" s="152"/>
      <c r="BB1478" s="152"/>
      <c r="BC1478" s="152"/>
      <c r="BD1478" s="152"/>
      <c r="BE1478" s="152"/>
      <c r="BF1478" s="152"/>
      <c r="BG1478" s="152"/>
      <c r="BH1478" s="152"/>
    </row>
    <row r="1479" spans="1:60" outlineLevel="1" x14ac:dyDescent="0.2">
      <c r="A1479" s="159"/>
      <c r="B1479" s="160"/>
      <c r="C1479" s="192" t="s">
        <v>3089</v>
      </c>
      <c r="D1479" s="164"/>
      <c r="E1479" s="165">
        <v>11.170000000000002</v>
      </c>
      <c r="F1479" s="161"/>
      <c r="G1479" s="161"/>
      <c r="H1479" s="161"/>
      <c r="I1479" s="161"/>
      <c r="J1479" s="161"/>
      <c r="K1479" s="161"/>
      <c r="L1479" s="161"/>
      <c r="M1479" s="161"/>
      <c r="N1479" s="161"/>
      <c r="O1479" s="161"/>
      <c r="P1479" s="161"/>
      <c r="Q1479" s="161"/>
      <c r="R1479" s="161"/>
      <c r="S1479" s="161"/>
      <c r="T1479" s="161"/>
      <c r="U1479" s="161"/>
      <c r="V1479" s="161"/>
      <c r="W1479" s="161"/>
      <c r="X1479" s="152"/>
      <c r="Y1479" s="152"/>
      <c r="Z1479" s="152"/>
      <c r="AA1479" s="152"/>
      <c r="AB1479" s="152"/>
      <c r="AC1479" s="152"/>
      <c r="AD1479" s="152"/>
      <c r="AE1479" s="152"/>
      <c r="AF1479" s="152"/>
      <c r="AG1479" s="152" t="s">
        <v>2980</v>
      </c>
      <c r="AH1479" s="152">
        <v>1</v>
      </c>
      <c r="AI1479" s="152"/>
      <c r="AJ1479" s="152"/>
      <c r="AK1479" s="152"/>
      <c r="AL1479" s="152"/>
      <c r="AM1479" s="152"/>
      <c r="AN1479" s="152"/>
      <c r="AO1479" s="152"/>
      <c r="AP1479" s="152"/>
      <c r="AQ1479" s="152"/>
      <c r="AR1479" s="152"/>
      <c r="AS1479" s="152"/>
      <c r="AT1479" s="152"/>
      <c r="AU1479" s="152"/>
      <c r="AV1479" s="152"/>
      <c r="AW1479" s="152"/>
      <c r="AX1479" s="152"/>
      <c r="AY1479" s="152"/>
      <c r="AZ1479" s="152"/>
      <c r="BA1479" s="152"/>
      <c r="BB1479" s="152"/>
      <c r="BC1479" s="152"/>
      <c r="BD1479" s="152"/>
      <c r="BE1479" s="152"/>
      <c r="BF1479" s="152"/>
      <c r="BG1479" s="152"/>
      <c r="BH1479" s="152"/>
    </row>
    <row r="1480" spans="1:60" outlineLevel="1" x14ac:dyDescent="0.2">
      <c r="A1480" s="159"/>
      <c r="B1480" s="160"/>
      <c r="C1480" s="190" t="s">
        <v>1026</v>
      </c>
      <c r="D1480" s="162"/>
      <c r="E1480" s="163"/>
      <c r="F1480" s="161"/>
      <c r="G1480" s="161"/>
      <c r="H1480" s="161"/>
      <c r="I1480" s="161"/>
      <c r="J1480" s="161"/>
      <c r="K1480" s="161"/>
      <c r="L1480" s="161"/>
      <c r="M1480" s="161"/>
      <c r="N1480" s="161"/>
      <c r="O1480" s="161"/>
      <c r="P1480" s="161"/>
      <c r="Q1480" s="161"/>
      <c r="R1480" s="161"/>
      <c r="S1480" s="161"/>
      <c r="T1480" s="161"/>
      <c r="U1480" s="161"/>
      <c r="V1480" s="161"/>
      <c r="W1480" s="161"/>
      <c r="X1480" s="152"/>
      <c r="Y1480" s="152"/>
      <c r="Z1480" s="152"/>
      <c r="AA1480" s="152"/>
      <c r="AB1480" s="152"/>
      <c r="AC1480" s="152"/>
      <c r="AD1480" s="152"/>
      <c r="AE1480" s="152"/>
      <c r="AF1480" s="152"/>
      <c r="AG1480" s="152" t="s">
        <v>2980</v>
      </c>
      <c r="AH1480" s="152">
        <v>0</v>
      </c>
      <c r="AI1480" s="152"/>
      <c r="AJ1480" s="152"/>
      <c r="AK1480" s="152"/>
      <c r="AL1480" s="152"/>
      <c r="AM1480" s="152"/>
      <c r="AN1480" s="152"/>
      <c r="AO1480" s="152"/>
      <c r="AP1480" s="152"/>
      <c r="AQ1480" s="152"/>
      <c r="AR1480" s="152"/>
      <c r="AS1480" s="152"/>
      <c r="AT1480" s="152"/>
      <c r="AU1480" s="152"/>
      <c r="AV1480" s="152"/>
      <c r="AW1480" s="152"/>
      <c r="AX1480" s="152"/>
      <c r="AY1480" s="152"/>
      <c r="AZ1480" s="152"/>
      <c r="BA1480" s="152"/>
      <c r="BB1480" s="152"/>
      <c r="BC1480" s="152"/>
      <c r="BD1480" s="152"/>
      <c r="BE1480" s="152"/>
      <c r="BF1480" s="152"/>
      <c r="BG1480" s="152"/>
      <c r="BH1480" s="152"/>
    </row>
    <row r="1481" spans="1:60" outlineLevel="1" x14ac:dyDescent="0.2">
      <c r="A1481" s="159"/>
      <c r="B1481" s="160"/>
      <c r="C1481" s="190" t="s">
        <v>1027</v>
      </c>
      <c r="D1481" s="162"/>
      <c r="E1481" s="163">
        <v>23.380000000000003</v>
      </c>
      <c r="F1481" s="161"/>
      <c r="G1481" s="161"/>
      <c r="H1481" s="161"/>
      <c r="I1481" s="161"/>
      <c r="J1481" s="161"/>
      <c r="K1481" s="161"/>
      <c r="L1481" s="161"/>
      <c r="M1481" s="161"/>
      <c r="N1481" s="161"/>
      <c r="O1481" s="161"/>
      <c r="P1481" s="161"/>
      <c r="Q1481" s="161"/>
      <c r="R1481" s="161"/>
      <c r="S1481" s="161"/>
      <c r="T1481" s="161"/>
      <c r="U1481" s="161"/>
      <c r="V1481" s="161"/>
      <c r="W1481" s="161"/>
      <c r="X1481" s="152"/>
      <c r="Y1481" s="152"/>
      <c r="Z1481" s="152"/>
      <c r="AA1481" s="152"/>
      <c r="AB1481" s="152"/>
      <c r="AC1481" s="152"/>
      <c r="AD1481" s="152"/>
      <c r="AE1481" s="152"/>
      <c r="AF1481" s="152"/>
      <c r="AG1481" s="152" t="s">
        <v>2980</v>
      </c>
      <c r="AH1481" s="152">
        <v>0</v>
      </c>
      <c r="AI1481" s="152"/>
      <c r="AJ1481" s="152"/>
      <c r="AK1481" s="152"/>
      <c r="AL1481" s="152"/>
      <c r="AM1481" s="152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</row>
    <row r="1482" spans="1:60" outlineLevel="1" x14ac:dyDescent="0.2">
      <c r="A1482" s="159"/>
      <c r="B1482" s="160"/>
      <c r="C1482" s="190" t="s">
        <v>1028</v>
      </c>
      <c r="D1482" s="162"/>
      <c r="E1482" s="163">
        <v>34.760000000000005</v>
      </c>
      <c r="F1482" s="161"/>
      <c r="G1482" s="161"/>
      <c r="H1482" s="161"/>
      <c r="I1482" s="161"/>
      <c r="J1482" s="161"/>
      <c r="K1482" s="161"/>
      <c r="L1482" s="161"/>
      <c r="M1482" s="161"/>
      <c r="N1482" s="161"/>
      <c r="O1482" s="161"/>
      <c r="P1482" s="161"/>
      <c r="Q1482" s="161"/>
      <c r="R1482" s="161"/>
      <c r="S1482" s="161"/>
      <c r="T1482" s="161"/>
      <c r="U1482" s="161"/>
      <c r="V1482" s="161"/>
      <c r="W1482" s="161"/>
      <c r="X1482" s="152"/>
      <c r="Y1482" s="152"/>
      <c r="Z1482" s="152"/>
      <c r="AA1482" s="152"/>
      <c r="AB1482" s="152"/>
      <c r="AC1482" s="152"/>
      <c r="AD1482" s="152"/>
      <c r="AE1482" s="152"/>
      <c r="AF1482" s="152"/>
      <c r="AG1482" s="152" t="s">
        <v>2980</v>
      </c>
      <c r="AH1482" s="152">
        <v>0</v>
      </c>
      <c r="AI1482" s="152"/>
      <c r="AJ1482" s="152"/>
      <c r="AK1482" s="152"/>
      <c r="AL1482" s="152"/>
      <c r="AM1482" s="152"/>
      <c r="AN1482" s="152"/>
      <c r="AO1482" s="152"/>
      <c r="AP1482" s="152"/>
      <c r="AQ1482" s="152"/>
      <c r="AR1482" s="152"/>
      <c r="AS1482" s="152"/>
      <c r="AT1482" s="152"/>
      <c r="AU1482" s="152"/>
      <c r="AV1482" s="152"/>
      <c r="AW1482" s="152"/>
      <c r="AX1482" s="152"/>
      <c r="AY1482" s="152"/>
      <c r="AZ1482" s="152"/>
      <c r="BA1482" s="152"/>
      <c r="BB1482" s="152"/>
      <c r="BC1482" s="152"/>
      <c r="BD1482" s="152"/>
      <c r="BE1482" s="152"/>
      <c r="BF1482" s="152"/>
      <c r="BG1482" s="152"/>
      <c r="BH1482" s="152"/>
    </row>
    <row r="1483" spans="1:60" outlineLevel="1" x14ac:dyDescent="0.2">
      <c r="A1483" s="159"/>
      <c r="B1483" s="160"/>
      <c r="C1483" s="190" t="s">
        <v>1029</v>
      </c>
      <c r="D1483" s="162"/>
      <c r="E1483" s="163">
        <v>1.4300000000000002</v>
      </c>
      <c r="F1483" s="161"/>
      <c r="G1483" s="161"/>
      <c r="H1483" s="161"/>
      <c r="I1483" s="161"/>
      <c r="J1483" s="161"/>
      <c r="K1483" s="161"/>
      <c r="L1483" s="161"/>
      <c r="M1483" s="161"/>
      <c r="N1483" s="161"/>
      <c r="O1483" s="161"/>
      <c r="P1483" s="161"/>
      <c r="Q1483" s="161"/>
      <c r="R1483" s="161"/>
      <c r="S1483" s="161"/>
      <c r="T1483" s="161"/>
      <c r="U1483" s="161"/>
      <c r="V1483" s="161"/>
      <c r="W1483" s="161"/>
      <c r="X1483" s="152"/>
      <c r="Y1483" s="152"/>
      <c r="Z1483" s="152"/>
      <c r="AA1483" s="152"/>
      <c r="AB1483" s="152"/>
      <c r="AC1483" s="152"/>
      <c r="AD1483" s="152"/>
      <c r="AE1483" s="152"/>
      <c r="AF1483" s="152"/>
      <c r="AG1483" s="152" t="s">
        <v>2980</v>
      </c>
      <c r="AH1483" s="152">
        <v>0</v>
      </c>
      <c r="AI1483" s="152"/>
      <c r="AJ1483" s="152"/>
      <c r="AK1483" s="152"/>
      <c r="AL1483" s="152"/>
      <c r="AM1483" s="152"/>
      <c r="AN1483" s="152"/>
      <c r="AO1483" s="152"/>
      <c r="AP1483" s="152"/>
      <c r="AQ1483" s="152"/>
      <c r="AR1483" s="152"/>
      <c r="AS1483" s="152"/>
      <c r="AT1483" s="152"/>
      <c r="AU1483" s="152"/>
      <c r="AV1483" s="152"/>
      <c r="AW1483" s="152"/>
      <c r="AX1483" s="152"/>
      <c r="AY1483" s="152"/>
      <c r="AZ1483" s="152"/>
      <c r="BA1483" s="152"/>
      <c r="BB1483" s="152"/>
      <c r="BC1483" s="152"/>
      <c r="BD1483" s="152"/>
      <c r="BE1483" s="152"/>
      <c r="BF1483" s="152"/>
      <c r="BG1483" s="152"/>
      <c r="BH1483" s="152"/>
    </row>
    <row r="1484" spans="1:60" outlineLevel="1" x14ac:dyDescent="0.2">
      <c r="A1484" s="159"/>
      <c r="B1484" s="160"/>
      <c r="C1484" s="190" t="s">
        <v>1030</v>
      </c>
      <c r="D1484" s="162"/>
      <c r="E1484" s="163">
        <v>18.170000000000002</v>
      </c>
      <c r="F1484" s="161"/>
      <c r="G1484" s="161"/>
      <c r="H1484" s="161"/>
      <c r="I1484" s="161"/>
      <c r="J1484" s="161"/>
      <c r="K1484" s="161"/>
      <c r="L1484" s="161"/>
      <c r="M1484" s="161"/>
      <c r="N1484" s="161"/>
      <c r="O1484" s="161"/>
      <c r="P1484" s="161"/>
      <c r="Q1484" s="161"/>
      <c r="R1484" s="161"/>
      <c r="S1484" s="161"/>
      <c r="T1484" s="161"/>
      <c r="U1484" s="161"/>
      <c r="V1484" s="161"/>
      <c r="W1484" s="161"/>
      <c r="X1484" s="152"/>
      <c r="Y1484" s="152"/>
      <c r="Z1484" s="152"/>
      <c r="AA1484" s="152"/>
      <c r="AB1484" s="152"/>
      <c r="AC1484" s="152"/>
      <c r="AD1484" s="152"/>
      <c r="AE1484" s="152"/>
      <c r="AF1484" s="152"/>
      <c r="AG1484" s="152" t="s">
        <v>2980</v>
      </c>
      <c r="AH1484" s="152">
        <v>0</v>
      </c>
      <c r="AI1484" s="152"/>
      <c r="AJ1484" s="152"/>
      <c r="AK1484" s="152"/>
      <c r="AL1484" s="152"/>
      <c r="AM1484" s="152"/>
      <c r="AN1484" s="152"/>
      <c r="AO1484" s="152"/>
      <c r="AP1484" s="152"/>
      <c r="AQ1484" s="152"/>
      <c r="AR1484" s="152"/>
      <c r="AS1484" s="152"/>
      <c r="AT1484" s="152"/>
      <c r="AU1484" s="152"/>
      <c r="AV1484" s="152"/>
      <c r="AW1484" s="152"/>
      <c r="AX1484" s="152"/>
      <c r="AY1484" s="152"/>
      <c r="AZ1484" s="152"/>
      <c r="BA1484" s="152"/>
      <c r="BB1484" s="152"/>
      <c r="BC1484" s="152"/>
      <c r="BD1484" s="152"/>
      <c r="BE1484" s="152"/>
      <c r="BF1484" s="152"/>
      <c r="BG1484" s="152"/>
      <c r="BH1484" s="152"/>
    </row>
    <row r="1485" spans="1:60" outlineLevel="1" x14ac:dyDescent="0.2">
      <c r="A1485" s="159"/>
      <c r="B1485" s="160"/>
      <c r="C1485" s="190" t="s">
        <v>1031</v>
      </c>
      <c r="D1485" s="162"/>
      <c r="E1485" s="163">
        <v>8.1300000000000008</v>
      </c>
      <c r="F1485" s="161"/>
      <c r="G1485" s="161"/>
      <c r="H1485" s="161"/>
      <c r="I1485" s="161"/>
      <c r="J1485" s="161"/>
      <c r="K1485" s="161"/>
      <c r="L1485" s="161"/>
      <c r="M1485" s="161"/>
      <c r="N1485" s="161"/>
      <c r="O1485" s="161"/>
      <c r="P1485" s="161"/>
      <c r="Q1485" s="161"/>
      <c r="R1485" s="161"/>
      <c r="S1485" s="161"/>
      <c r="T1485" s="161"/>
      <c r="U1485" s="161"/>
      <c r="V1485" s="161"/>
      <c r="W1485" s="161"/>
      <c r="X1485" s="152"/>
      <c r="Y1485" s="152"/>
      <c r="Z1485" s="152"/>
      <c r="AA1485" s="152"/>
      <c r="AB1485" s="152"/>
      <c r="AC1485" s="152"/>
      <c r="AD1485" s="152"/>
      <c r="AE1485" s="152"/>
      <c r="AF1485" s="152"/>
      <c r="AG1485" s="152" t="s">
        <v>2980</v>
      </c>
      <c r="AH1485" s="152">
        <v>0</v>
      </c>
      <c r="AI1485" s="152"/>
      <c r="AJ1485" s="152"/>
      <c r="AK1485" s="152"/>
      <c r="AL1485" s="152"/>
      <c r="AM1485" s="152"/>
      <c r="AN1485" s="152"/>
      <c r="AO1485" s="152"/>
      <c r="AP1485" s="152"/>
      <c r="AQ1485" s="152"/>
      <c r="AR1485" s="152"/>
      <c r="AS1485" s="152"/>
      <c r="AT1485" s="152"/>
      <c r="AU1485" s="152"/>
      <c r="AV1485" s="152"/>
      <c r="AW1485" s="152"/>
      <c r="AX1485" s="152"/>
      <c r="AY1485" s="152"/>
      <c r="AZ1485" s="152"/>
      <c r="BA1485" s="152"/>
      <c r="BB1485" s="152"/>
      <c r="BC1485" s="152"/>
      <c r="BD1485" s="152"/>
      <c r="BE1485" s="152"/>
      <c r="BF1485" s="152"/>
      <c r="BG1485" s="152"/>
      <c r="BH1485" s="152"/>
    </row>
    <row r="1486" spans="1:60" outlineLevel="1" x14ac:dyDescent="0.2">
      <c r="A1486" s="159"/>
      <c r="B1486" s="160"/>
      <c r="C1486" s="190" t="s">
        <v>1032</v>
      </c>
      <c r="D1486" s="162"/>
      <c r="E1486" s="163">
        <v>1.62</v>
      </c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152"/>
      <c r="Y1486" s="152"/>
      <c r="Z1486" s="152"/>
      <c r="AA1486" s="152"/>
      <c r="AB1486" s="152"/>
      <c r="AC1486" s="152"/>
      <c r="AD1486" s="152"/>
      <c r="AE1486" s="152"/>
      <c r="AF1486" s="152"/>
      <c r="AG1486" s="152" t="s">
        <v>2980</v>
      </c>
      <c r="AH1486" s="152">
        <v>0</v>
      </c>
      <c r="AI1486" s="152"/>
      <c r="AJ1486" s="152"/>
      <c r="AK1486" s="152"/>
      <c r="AL1486" s="152"/>
      <c r="AM1486" s="152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</row>
    <row r="1487" spans="1:60" outlineLevel="1" x14ac:dyDescent="0.2">
      <c r="A1487" s="159"/>
      <c r="B1487" s="160"/>
      <c r="C1487" s="190" t="s">
        <v>1033</v>
      </c>
      <c r="D1487" s="162"/>
      <c r="E1487" s="163">
        <v>12.340000000000002</v>
      </c>
      <c r="F1487" s="161"/>
      <c r="G1487" s="161"/>
      <c r="H1487" s="161"/>
      <c r="I1487" s="161"/>
      <c r="J1487" s="161"/>
      <c r="K1487" s="161"/>
      <c r="L1487" s="161"/>
      <c r="M1487" s="161"/>
      <c r="N1487" s="161"/>
      <c r="O1487" s="161"/>
      <c r="P1487" s="161"/>
      <c r="Q1487" s="161"/>
      <c r="R1487" s="161"/>
      <c r="S1487" s="161"/>
      <c r="T1487" s="161"/>
      <c r="U1487" s="161"/>
      <c r="V1487" s="161"/>
      <c r="W1487" s="161"/>
      <c r="X1487" s="152"/>
      <c r="Y1487" s="152"/>
      <c r="Z1487" s="152"/>
      <c r="AA1487" s="152"/>
      <c r="AB1487" s="152"/>
      <c r="AC1487" s="152"/>
      <c r="AD1487" s="152"/>
      <c r="AE1487" s="152"/>
      <c r="AF1487" s="152"/>
      <c r="AG1487" s="152" t="s">
        <v>2980</v>
      </c>
      <c r="AH1487" s="152">
        <v>0</v>
      </c>
      <c r="AI1487" s="152"/>
      <c r="AJ1487" s="152"/>
      <c r="AK1487" s="152"/>
      <c r="AL1487" s="152"/>
      <c r="AM1487" s="152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</row>
    <row r="1488" spans="1:60" outlineLevel="1" x14ac:dyDescent="0.2">
      <c r="A1488" s="159"/>
      <c r="B1488" s="160"/>
      <c r="C1488" s="190" t="s">
        <v>1034</v>
      </c>
      <c r="D1488" s="162"/>
      <c r="E1488" s="163">
        <v>15.540000000000001</v>
      </c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1"/>
      <c r="V1488" s="161"/>
      <c r="W1488" s="161"/>
      <c r="X1488" s="152"/>
      <c r="Y1488" s="152"/>
      <c r="Z1488" s="152"/>
      <c r="AA1488" s="152"/>
      <c r="AB1488" s="152"/>
      <c r="AC1488" s="152"/>
      <c r="AD1488" s="152"/>
      <c r="AE1488" s="152"/>
      <c r="AF1488" s="152"/>
      <c r="AG1488" s="152" t="s">
        <v>2980</v>
      </c>
      <c r="AH1488" s="152">
        <v>0</v>
      </c>
      <c r="AI1488" s="152"/>
      <c r="AJ1488" s="152"/>
      <c r="AK1488" s="152"/>
      <c r="AL1488" s="152"/>
      <c r="AM1488" s="152"/>
      <c r="AN1488" s="152"/>
      <c r="AO1488" s="152"/>
      <c r="AP1488" s="152"/>
      <c r="AQ1488" s="152"/>
      <c r="AR1488" s="152"/>
      <c r="AS1488" s="152"/>
      <c r="AT1488" s="152"/>
      <c r="AU1488" s="152"/>
      <c r="AV1488" s="152"/>
      <c r="AW1488" s="152"/>
      <c r="AX1488" s="152"/>
      <c r="AY1488" s="152"/>
      <c r="AZ1488" s="152"/>
      <c r="BA1488" s="152"/>
      <c r="BB1488" s="152"/>
      <c r="BC1488" s="152"/>
      <c r="BD1488" s="152"/>
      <c r="BE1488" s="152"/>
      <c r="BF1488" s="152"/>
      <c r="BG1488" s="152"/>
      <c r="BH1488" s="152"/>
    </row>
    <row r="1489" spans="1:60" outlineLevel="1" x14ac:dyDescent="0.2">
      <c r="A1489" s="159"/>
      <c r="B1489" s="160"/>
      <c r="C1489" s="192" t="s">
        <v>3089</v>
      </c>
      <c r="D1489" s="164"/>
      <c r="E1489" s="165">
        <v>115.36000000000001</v>
      </c>
      <c r="F1489" s="161"/>
      <c r="G1489" s="161"/>
      <c r="H1489" s="161"/>
      <c r="I1489" s="161"/>
      <c r="J1489" s="161"/>
      <c r="K1489" s="161"/>
      <c r="L1489" s="161"/>
      <c r="M1489" s="161"/>
      <c r="N1489" s="161"/>
      <c r="O1489" s="161"/>
      <c r="P1489" s="161"/>
      <c r="Q1489" s="161"/>
      <c r="R1489" s="161"/>
      <c r="S1489" s="161"/>
      <c r="T1489" s="161"/>
      <c r="U1489" s="161"/>
      <c r="V1489" s="161"/>
      <c r="W1489" s="161"/>
      <c r="X1489" s="152"/>
      <c r="Y1489" s="152"/>
      <c r="Z1489" s="152"/>
      <c r="AA1489" s="152"/>
      <c r="AB1489" s="152"/>
      <c r="AC1489" s="152"/>
      <c r="AD1489" s="152"/>
      <c r="AE1489" s="152"/>
      <c r="AF1489" s="152"/>
      <c r="AG1489" s="152" t="s">
        <v>2980</v>
      </c>
      <c r="AH1489" s="152">
        <v>1</v>
      </c>
      <c r="AI1489" s="152"/>
      <c r="AJ1489" s="152"/>
      <c r="AK1489" s="152"/>
      <c r="AL1489" s="152"/>
      <c r="AM1489" s="152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W1489" s="152"/>
      <c r="AX1489" s="152"/>
      <c r="AY1489" s="152"/>
      <c r="AZ1489" s="152"/>
      <c r="BA1489" s="152"/>
      <c r="BB1489" s="152"/>
      <c r="BC1489" s="152"/>
      <c r="BD1489" s="152"/>
      <c r="BE1489" s="152"/>
      <c r="BF1489" s="152"/>
      <c r="BG1489" s="152"/>
      <c r="BH1489" s="152"/>
    </row>
    <row r="1490" spans="1:60" outlineLevel="1" x14ac:dyDescent="0.2">
      <c r="A1490" s="159"/>
      <c r="B1490" s="160"/>
      <c r="C1490" s="190" t="s">
        <v>1035</v>
      </c>
      <c r="D1490" s="162"/>
      <c r="E1490" s="163"/>
      <c r="F1490" s="161"/>
      <c r="G1490" s="161"/>
      <c r="H1490" s="161"/>
      <c r="I1490" s="161"/>
      <c r="J1490" s="161"/>
      <c r="K1490" s="161"/>
      <c r="L1490" s="161"/>
      <c r="M1490" s="161"/>
      <c r="N1490" s="161"/>
      <c r="O1490" s="161"/>
      <c r="P1490" s="161"/>
      <c r="Q1490" s="161"/>
      <c r="R1490" s="161"/>
      <c r="S1490" s="161"/>
      <c r="T1490" s="161"/>
      <c r="U1490" s="161"/>
      <c r="V1490" s="161"/>
      <c r="W1490" s="161"/>
      <c r="X1490" s="152"/>
      <c r="Y1490" s="152"/>
      <c r="Z1490" s="152"/>
      <c r="AA1490" s="152"/>
      <c r="AB1490" s="152"/>
      <c r="AC1490" s="152"/>
      <c r="AD1490" s="152"/>
      <c r="AE1490" s="152"/>
      <c r="AF1490" s="152"/>
      <c r="AG1490" s="152" t="s">
        <v>2980</v>
      </c>
      <c r="AH1490" s="152">
        <v>0</v>
      </c>
      <c r="AI1490" s="152"/>
      <c r="AJ1490" s="152"/>
      <c r="AK1490" s="152"/>
      <c r="AL1490" s="152"/>
      <c r="AM1490" s="152"/>
      <c r="AN1490" s="152"/>
      <c r="AO1490" s="152"/>
      <c r="AP1490" s="152"/>
      <c r="AQ1490" s="152"/>
      <c r="AR1490" s="152"/>
      <c r="AS1490" s="152"/>
      <c r="AT1490" s="152"/>
      <c r="AU1490" s="152"/>
      <c r="AV1490" s="152"/>
      <c r="AW1490" s="152"/>
      <c r="AX1490" s="152"/>
      <c r="AY1490" s="152"/>
      <c r="AZ1490" s="152"/>
      <c r="BA1490" s="152"/>
      <c r="BB1490" s="152"/>
      <c r="BC1490" s="152"/>
      <c r="BD1490" s="152"/>
      <c r="BE1490" s="152"/>
      <c r="BF1490" s="152"/>
      <c r="BG1490" s="152"/>
      <c r="BH1490" s="152"/>
    </row>
    <row r="1491" spans="1:60" outlineLevel="1" x14ac:dyDescent="0.2">
      <c r="A1491" s="159"/>
      <c r="B1491" s="160"/>
      <c r="C1491" s="190" t="s">
        <v>1036</v>
      </c>
      <c r="D1491" s="162"/>
      <c r="E1491" s="163">
        <v>6.94</v>
      </c>
      <c r="F1491" s="161"/>
      <c r="G1491" s="161"/>
      <c r="H1491" s="161"/>
      <c r="I1491" s="161"/>
      <c r="J1491" s="161"/>
      <c r="K1491" s="161"/>
      <c r="L1491" s="161"/>
      <c r="M1491" s="161"/>
      <c r="N1491" s="161"/>
      <c r="O1491" s="161"/>
      <c r="P1491" s="161"/>
      <c r="Q1491" s="161"/>
      <c r="R1491" s="161"/>
      <c r="S1491" s="161"/>
      <c r="T1491" s="161"/>
      <c r="U1491" s="161"/>
      <c r="V1491" s="161"/>
      <c r="W1491" s="161"/>
      <c r="X1491" s="152"/>
      <c r="Y1491" s="152"/>
      <c r="Z1491" s="152"/>
      <c r="AA1491" s="152"/>
      <c r="AB1491" s="152"/>
      <c r="AC1491" s="152"/>
      <c r="AD1491" s="152"/>
      <c r="AE1491" s="152"/>
      <c r="AF1491" s="152"/>
      <c r="AG1491" s="152" t="s">
        <v>2980</v>
      </c>
      <c r="AH1491" s="152">
        <v>0</v>
      </c>
      <c r="AI1491" s="152"/>
      <c r="AJ1491" s="152"/>
      <c r="AK1491" s="152"/>
      <c r="AL1491" s="152"/>
      <c r="AM1491" s="152"/>
      <c r="AN1491" s="152"/>
      <c r="AO1491" s="152"/>
      <c r="AP1491" s="152"/>
      <c r="AQ1491" s="152"/>
      <c r="AR1491" s="152"/>
      <c r="AS1491" s="152"/>
      <c r="AT1491" s="152"/>
      <c r="AU1491" s="152"/>
      <c r="AV1491" s="152"/>
      <c r="AW1491" s="152"/>
      <c r="AX1491" s="152"/>
      <c r="AY1491" s="152"/>
      <c r="AZ1491" s="152"/>
      <c r="BA1491" s="152"/>
      <c r="BB1491" s="152"/>
      <c r="BC1491" s="152"/>
      <c r="BD1491" s="152"/>
      <c r="BE1491" s="152"/>
      <c r="BF1491" s="152"/>
      <c r="BG1491" s="152"/>
      <c r="BH1491" s="152"/>
    </row>
    <row r="1492" spans="1:60" x14ac:dyDescent="0.2">
      <c r="A1492" s="167" t="s">
        <v>2971</v>
      </c>
      <c r="B1492" s="168" t="s">
        <v>2920</v>
      </c>
      <c r="C1492" s="188" t="s">
        <v>2921</v>
      </c>
      <c r="D1492" s="169"/>
      <c r="E1492" s="170"/>
      <c r="F1492" s="171"/>
      <c r="G1492" s="171">
        <f>SUMIF(AG1493:AG1499,"&lt;&gt;NOR",G1493:G1499)</f>
        <v>0</v>
      </c>
      <c r="H1492" s="171"/>
      <c r="I1492" s="171">
        <f>SUM(I1493:I1499)</f>
        <v>0</v>
      </c>
      <c r="J1492" s="171"/>
      <c r="K1492" s="171">
        <f>SUM(K1493:K1499)</f>
        <v>0</v>
      </c>
      <c r="L1492" s="171"/>
      <c r="M1492" s="171">
        <f>SUM(M1493:M1499)</f>
        <v>0</v>
      </c>
      <c r="N1492" s="171"/>
      <c r="O1492" s="171">
        <f>SUM(O1493:O1499)</f>
        <v>0</v>
      </c>
      <c r="P1492" s="171"/>
      <c r="Q1492" s="171">
        <f>SUM(Q1493:Q1499)</f>
        <v>0</v>
      </c>
      <c r="R1492" s="171"/>
      <c r="S1492" s="171"/>
      <c r="T1492" s="172"/>
      <c r="U1492" s="166"/>
      <c r="V1492" s="166">
        <f>SUM(V1493:V1499)</f>
        <v>0</v>
      </c>
      <c r="W1492" s="166"/>
      <c r="AG1492" t="s">
        <v>2972</v>
      </c>
    </row>
    <row r="1493" spans="1:60" outlineLevel="1" x14ac:dyDescent="0.2">
      <c r="A1493" s="173">
        <v>489</v>
      </c>
      <c r="B1493" s="174" t="s">
        <v>1037</v>
      </c>
      <c r="C1493" s="189" t="s">
        <v>1038</v>
      </c>
      <c r="D1493" s="175" t="s">
        <v>2975</v>
      </c>
      <c r="E1493" s="176">
        <v>435.16940000000005</v>
      </c>
      <c r="F1493" s="177"/>
      <c r="G1493" s="178">
        <f>ROUND(E1493*F1493,2)</f>
        <v>0</v>
      </c>
      <c r="H1493" s="177"/>
      <c r="I1493" s="178">
        <f>ROUND(E1493*H1493,2)</f>
        <v>0</v>
      </c>
      <c r="J1493" s="177"/>
      <c r="K1493" s="178">
        <f>ROUND(E1493*J1493,2)</f>
        <v>0</v>
      </c>
      <c r="L1493" s="178">
        <v>15</v>
      </c>
      <c r="M1493" s="178">
        <f>G1493*(1+L1493/100)</f>
        <v>0</v>
      </c>
      <c r="N1493" s="178">
        <v>0</v>
      </c>
      <c r="O1493" s="178">
        <f>ROUND(E1493*N1493,2)</f>
        <v>0</v>
      </c>
      <c r="P1493" s="178">
        <v>0</v>
      </c>
      <c r="Q1493" s="178">
        <f>ROUND(E1493*P1493,2)</f>
        <v>0</v>
      </c>
      <c r="R1493" s="178"/>
      <c r="S1493" s="178" t="s">
        <v>3733</v>
      </c>
      <c r="T1493" s="179" t="s">
        <v>3733</v>
      </c>
      <c r="U1493" s="161">
        <v>0</v>
      </c>
      <c r="V1493" s="161">
        <f>ROUND(E1493*U1493,2)</f>
        <v>0</v>
      </c>
      <c r="W1493" s="161"/>
      <c r="X1493" s="152"/>
      <c r="Y1493" s="152"/>
      <c r="Z1493" s="152"/>
      <c r="AA1493" s="152"/>
      <c r="AB1493" s="152"/>
      <c r="AC1493" s="152"/>
      <c r="AD1493" s="152"/>
      <c r="AE1493" s="152"/>
      <c r="AF1493" s="152"/>
      <c r="AG1493" s="152" t="s">
        <v>2068</v>
      </c>
      <c r="AH1493" s="152"/>
      <c r="AI1493" s="152"/>
      <c r="AJ1493" s="152"/>
      <c r="AK1493" s="152"/>
      <c r="AL1493" s="152"/>
      <c r="AM1493" s="152"/>
      <c r="AN1493" s="152"/>
      <c r="AO1493" s="152"/>
      <c r="AP1493" s="152"/>
      <c r="AQ1493" s="152"/>
      <c r="AR1493" s="152"/>
      <c r="AS1493" s="152"/>
      <c r="AT1493" s="152"/>
      <c r="AU1493" s="152"/>
      <c r="AV1493" s="152"/>
      <c r="AW1493" s="152"/>
      <c r="AX1493" s="152"/>
      <c r="AY1493" s="152"/>
      <c r="AZ1493" s="152"/>
      <c r="BA1493" s="152"/>
      <c r="BB1493" s="152"/>
      <c r="BC1493" s="152"/>
      <c r="BD1493" s="152"/>
      <c r="BE1493" s="152"/>
      <c r="BF1493" s="152"/>
      <c r="BG1493" s="152"/>
      <c r="BH1493" s="152"/>
    </row>
    <row r="1494" spans="1:60" outlineLevel="1" x14ac:dyDescent="0.2">
      <c r="A1494" s="159"/>
      <c r="B1494" s="160"/>
      <c r="C1494" s="190" t="s">
        <v>1039</v>
      </c>
      <c r="D1494" s="162"/>
      <c r="E1494" s="163">
        <v>63.790000000000006</v>
      </c>
      <c r="F1494" s="161"/>
      <c r="G1494" s="161"/>
      <c r="H1494" s="161"/>
      <c r="I1494" s="161"/>
      <c r="J1494" s="161"/>
      <c r="K1494" s="161"/>
      <c r="L1494" s="161"/>
      <c r="M1494" s="161"/>
      <c r="N1494" s="161"/>
      <c r="O1494" s="161"/>
      <c r="P1494" s="161"/>
      <c r="Q1494" s="161"/>
      <c r="R1494" s="161"/>
      <c r="S1494" s="161"/>
      <c r="T1494" s="161"/>
      <c r="U1494" s="161"/>
      <c r="V1494" s="161"/>
      <c r="W1494" s="161"/>
      <c r="X1494" s="152"/>
      <c r="Y1494" s="152"/>
      <c r="Z1494" s="152"/>
      <c r="AA1494" s="152"/>
      <c r="AB1494" s="152"/>
      <c r="AC1494" s="152"/>
      <c r="AD1494" s="152"/>
      <c r="AE1494" s="152"/>
      <c r="AF1494" s="152"/>
      <c r="AG1494" s="152" t="s">
        <v>2980</v>
      </c>
      <c r="AH1494" s="152">
        <v>0</v>
      </c>
      <c r="AI1494" s="152"/>
      <c r="AJ1494" s="152"/>
      <c r="AK1494" s="152"/>
      <c r="AL1494" s="152"/>
      <c r="AM1494" s="152"/>
      <c r="AN1494" s="152"/>
      <c r="AO1494" s="152"/>
      <c r="AP1494" s="152"/>
      <c r="AQ1494" s="152"/>
      <c r="AR1494" s="152"/>
      <c r="AS1494" s="152"/>
      <c r="AT1494" s="152"/>
      <c r="AU1494" s="152"/>
      <c r="AV1494" s="152"/>
      <c r="AW1494" s="152"/>
      <c r="AX1494" s="152"/>
      <c r="AY1494" s="152"/>
      <c r="AZ1494" s="152"/>
      <c r="BA1494" s="152"/>
      <c r="BB1494" s="152"/>
      <c r="BC1494" s="152"/>
      <c r="BD1494" s="152"/>
      <c r="BE1494" s="152"/>
      <c r="BF1494" s="152"/>
      <c r="BG1494" s="152"/>
      <c r="BH1494" s="152"/>
    </row>
    <row r="1495" spans="1:60" outlineLevel="1" x14ac:dyDescent="0.2">
      <c r="A1495" s="159"/>
      <c r="B1495" s="160"/>
      <c r="C1495" s="190" t="s">
        <v>1040</v>
      </c>
      <c r="D1495" s="162"/>
      <c r="E1495" s="163">
        <v>25.3</v>
      </c>
      <c r="F1495" s="161"/>
      <c r="G1495" s="161"/>
      <c r="H1495" s="161"/>
      <c r="I1495" s="161"/>
      <c r="J1495" s="161"/>
      <c r="K1495" s="161"/>
      <c r="L1495" s="161"/>
      <c r="M1495" s="161"/>
      <c r="N1495" s="161"/>
      <c r="O1495" s="161"/>
      <c r="P1495" s="161"/>
      <c r="Q1495" s="161"/>
      <c r="R1495" s="161"/>
      <c r="S1495" s="161"/>
      <c r="T1495" s="161"/>
      <c r="U1495" s="161"/>
      <c r="V1495" s="161"/>
      <c r="W1495" s="161"/>
      <c r="X1495" s="152"/>
      <c r="Y1495" s="152"/>
      <c r="Z1495" s="152"/>
      <c r="AA1495" s="152"/>
      <c r="AB1495" s="152"/>
      <c r="AC1495" s="152"/>
      <c r="AD1495" s="152"/>
      <c r="AE1495" s="152"/>
      <c r="AF1495" s="152"/>
      <c r="AG1495" s="152" t="s">
        <v>2980</v>
      </c>
      <c r="AH1495" s="152">
        <v>0</v>
      </c>
      <c r="AI1495" s="152"/>
      <c r="AJ1495" s="152"/>
      <c r="AK1495" s="152"/>
      <c r="AL1495" s="152"/>
      <c r="AM1495" s="152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</row>
    <row r="1496" spans="1:60" outlineLevel="1" x14ac:dyDescent="0.2">
      <c r="A1496" s="159"/>
      <c r="B1496" s="160"/>
      <c r="C1496" s="190" t="s">
        <v>1041</v>
      </c>
      <c r="D1496" s="162"/>
      <c r="E1496" s="163">
        <v>187.60000000000002</v>
      </c>
      <c r="F1496" s="161"/>
      <c r="G1496" s="161"/>
      <c r="H1496" s="161"/>
      <c r="I1496" s="161"/>
      <c r="J1496" s="161"/>
      <c r="K1496" s="161"/>
      <c r="L1496" s="161"/>
      <c r="M1496" s="161"/>
      <c r="N1496" s="161"/>
      <c r="O1496" s="161"/>
      <c r="P1496" s="161"/>
      <c r="Q1496" s="161"/>
      <c r="R1496" s="161"/>
      <c r="S1496" s="161"/>
      <c r="T1496" s="161"/>
      <c r="U1496" s="161"/>
      <c r="V1496" s="161"/>
      <c r="W1496" s="161"/>
      <c r="X1496" s="152"/>
      <c r="Y1496" s="152"/>
      <c r="Z1496" s="152"/>
      <c r="AA1496" s="152"/>
      <c r="AB1496" s="152"/>
      <c r="AC1496" s="152"/>
      <c r="AD1496" s="152"/>
      <c r="AE1496" s="152"/>
      <c r="AF1496" s="152"/>
      <c r="AG1496" s="152" t="s">
        <v>2980</v>
      </c>
      <c r="AH1496" s="152">
        <v>0</v>
      </c>
      <c r="AI1496" s="152"/>
      <c r="AJ1496" s="152"/>
      <c r="AK1496" s="152"/>
      <c r="AL1496" s="152"/>
      <c r="AM1496" s="152"/>
      <c r="AN1496" s="152"/>
      <c r="AO1496" s="152"/>
      <c r="AP1496" s="152"/>
      <c r="AQ1496" s="152"/>
      <c r="AR1496" s="152"/>
      <c r="AS1496" s="152"/>
      <c r="AT1496" s="152"/>
      <c r="AU1496" s="152"/>
      <c r="AV1496" s="152"/>
      <c r="AW1496" s="152"/>
      <c r="AX1496" s="152"/>
      <c r="AY1496" s="152"/>
      <c r="AZ1496" s="152"/>
      <c r="BA1496" s="152"/>
      <c r="BB1496" s="152"/>
      <c r="BC1496" s="152"/>
      <c r="BD1496" s="152"/>
      <c r="BE1496" s="152"/>
      <c r="BF1496" s="152"/>
      <c r="BG1496" s="152"/>
      <c r="BH1496" s="152"/>
    </row>
    <row r="1497" spans="1:60" outlineLevel="1" x14ac:dyDescent="0.2">
      <c r="A1497" s="159"/>
      <c r="B1497" s="160"/>
      <c r="C1497" s="190" t="s">
        <v>1042</v>
      </c>
      <c r="D1497" s="162"/>
      <c r="E1497" s="163">
        <v>158.48000000000002</v>
      </c>
      <c r="F1497" s="161"/>
      <c r="G1497" s="161"/>
      <c r="H1497" s="161"/>
      <c r="I1497" s="161"/>
      <c r="J1497" s="161"/>
      <c r="K1497" s="161"/>
      <c r="L1497" s="161"/>
      <c r="M1497" s="161"/>
      <c r="N1497" s="161"/>
      <c r="O1497" s="161"/>
      <c r="P1497" s="161"/>
      <c r="Q1497" s="161"/>
      <c r="R1497" s="161"/>
      <c r="S1497" s="161"/>
      <c r="T1497" s="161"/>
      <c r="U1497" s="161"/>
      <c r="V1497" s="161"/>
      <c r="W1497" s="161"/>
      <c r="X1497" s="152"/>
      <c r="Y1497" s="152"/>
      <c r="Z1497" s="152"/>
      <c r="AA1497" s="152"/>
      <c r="AB1497" s="152"/>
      <c r="AC1497" s="152"/>
      <c r="AD1497" s="152"/>
      <c r="AE1497" s="152"/>
      <c r="AF1497" s="152"/>
      <c r="AG1497" s="152" t="s">
        <v>2980</v>
      </c>
      <c r="AH1497" s="152">
        <v>0</v>
      </c>
      <c r="AI1497" s="152"/>
      <c r="AJ1497" s="152"/>
      <c r="AK1497" s="152"/>
      <c r="AL1497" s="152"/>
      <c r="AM1497" s="152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</row>
    <row r="1498" spans="1:60" outlineLevel="1" x14ac:dyDescent="0.2">
      <c r="A1498" s="173">
        <v>490</v>
      </c>
      <c r="B1498" s="174" t="s">
        <v>1043</v>
      </c>
      <c r="C1498" s="189" t="s">
        <v>1044</v>
      </c>
      <c r="D1498" s="175" t="s">
        <v>2975</v>
      </c>
      <c r="E1498" s="176">
        <v>20.444700000000001</v>
      </c>
      <c r="F1498" s="177"/>
      <c r="G1498" s="178">
        <f>ROUND(E1498*F1498,2)</f>
        <v>0</v>
      </c>
      <c r="H1498" s="177"/>
      <c r="I1498" s="178">
        <f>ROUND(E1498*H1498,2)</f>
        <v>0</v>
      </c>
      <c r="J1498" s="177"/>
      <c r="K1498" s="178">
        <f>ROUND(E1498*J1498,2)</f>
        <v>0</v>
      </c>
      <c r="L1498" s="178">
        <v>15</v>
      </c>
      <c r="M1498" s="178">
        <f>G1498*(1+L1498/100)</f>
        <v>0</v>
      </c>
      <c r="N1498" s="178">
        <v>0</v>
      </c>
      <c r="O1498" s="178">
        <f>ROUND(E1498*N1498,2)</f>
        <v>0</v>
      </c>
      <c r="P1498" s="178">
        <v>0</v>
      </c>
      <c r="Q1498" s="178">
        <f>ROUND(E1498*P1498,2)</f>
        <v>0</v>
      </c>
      <c r="R1498" s="178"/>
      <c r="S1498" s="178" t="s">
        <v>2976</v>
      </c>
      <c r="T1498" s="179" t="s">
        <v>2977</v>
      </c>
      <c r="U1498" s="161">
        <v>0</v>
      </c>
      <c r="V1498" s="161">
        <f>ROUND(E1498*U1498,2)</f>
        <v>0</v>
      </c>
      <c r="W1498" s="161"/>
      <c r="X1498" s="152"/>
      <c r="Y1498" s="152"/>
      <c r="Z1498" s="152"/>
      <c r="AA1498" s="152"/>
      <c r="AB1498" s="152"/>
      <c r="AC1498" s="152"/>
      <c r="AD1498" s="152"/>
      <c r="AE1498" s="152"/>
      <c r="AF1498" s="152"/>
      <c r="AG1498" s="152" t="s">
        <v>2068</v>
      </c>
      <c r="AH1498" s="152"/>
      <c r="AI1498" s="152"/>
      <c r="AJ1498" s="152"/>
      <c r="AK1498" s="152"/>
      <c r="AL1498" s="152"/>
      <c r="AM1498" s="152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W1498" s="152"/>
      <c r="AX1498" s="152"/>
      <c r="AY1498" s="152"/>
      <c r="AZ1498" s="152"/>
      <c r="BA1498" s="152"/>
      <c r="BB1498" s="152"/>
      <c r="BC1498" s="152"/>
      <c r="BD1498" s="152"/>
      <c r="BE1498" s="152"/>
      <c r="BF1498" s="152"/>
      <c r="BG1498" s="152"/>
      <c r="BH1498" s="152"/>
    </row>
    <row r="1499" spans="1:60" outlineLevel="1" x14ac:dyDescent="0.2">
      <c r="A1499" s="159"/>
      <c r="B1499" s="160"/>
      <c r="C1499" s="190" t="s">
        <v>1045</v>
      </c>
      <c r="D1499" s="162"/>
      <c r="E1499" s="163">
        <v>20.440000000000001</v>
      </c>
      <c r="F1499" s="161"/>
      <c r="G1499" s="161"/>
      <c r="H1499" s="161"/>
      <c r="I1499" s="161"/>
      <c r="J1499" s="161"/>
      <c r="K1499" s="161"/>
      <c r="L1499" s="161"/>
      <c r="M1499" s="161"/>
      <c r="N1499" s="161"/>
      <c r="O1499" s="161"/>
      <c r="P1499" s="161"/>
      <c r="Q1499" s="161"/>
      <c r="R1499" s="161"/>
      <c r="S1499" s="161"/>
      <c r="T1499" s="161"/>
      <c r="U1499" s="161"/>
      <c r="V1499" s="161"/>
      <c r="W1499" s="161"/>
      <c r="X1499" s="152"/>
      <c r="Y1499" s="152"/>
      <c r="Z1499" s="152"/>
      <c r="AA1499" s="152"/>
      <c r="AB1499" s="152"/>
      <c r="AC1499" s="152"/>
      <c r="AD1499" s="152"/>
      <c r="AE1499" s="152"/>
      <c r="AF1499" s="152"/>
      <c r="AG1499" s="152" t="s">
        <v>2980</v>
      </c>
      <c r="AH1499" s="152">
        <v>0</v>
      </c>
      <c r="AI1499" s="152"/>
      <c r="AJ1499" s="152"/>
      <c r="AK1499" s="152"/>
      <c r="AL1499" s="152"/>
      <c r="AM1499" s="152"/>
      <c r="AN1499" s="152"/>
      <c r="AO1499" s="152"/>
      <c r="AP1499" s="152"/>
      <c r="AQ1499" s="152"/>
      <c r="AR1499" s="152"/>
      <c r="AS1499" s="152"/>
      <c r="AT1499" s="152"/>
      <c r="AU1499" s="152"/>
      <c r="AV1499" s="152"/>
      <c r="AW1499" s="152"/>
      <c r="AX1499" s="152"/>
      <c r="AY1499" s="152"/>
      <c r="AZ1499" s="152"/>
      <c r="BA1499" s="152"/>
      <c r="BB1499" s="152"/>
      <c r="BC1499" s="152"/>
      <c r="BD1499" s="152"/>
      <c r="BE1499" s="152"/>
      <c r="BF1499" s="152"/>
      <c r="BG1499" s="152"/>
      <c r="BH1499" s="152"/>
    </row>
    <row r="1500" spans="1:60" x14ac:dyDescent="0.2">
      <c r="A1500" s="167" t="s">
        <v>2971</v>
      </c>
      <c r="B1500" s="168" t="s">
        <v>2922</v>
      </c>
      <c r="C1500" s="188" t="s">
        <v>2923</v>
      </c>
      <c r="D1500" s="169"/>
      <c r="E1500" s="170"/>
      <c r="F1500" s="171"/>
      <c r="G1500" s="171">
        <f>SUMIF(AG1501:AG1535,"&lt;&gt;NOR",G1501:G1535)</f>
        <v>0</v>
      </c>
      <c r="H1500" s="171"/>
      <c r="I1500" s="171">
        <f>SUM(I1501:I1535)</f>
        <v>0</v>
      </c>
      <c r="J1500" s="171"/>
      <c r="K1500" s="171">
        <f>SUM(K1501:K1535)</f>
        <v>0</v>
      </c>
      <c r="L1500" s="171"/>
      <c r="M1500" s="171">
        <f>SUM(M1501:M1535)</f>
        <v>0</v>
      </c>
      <c r="N1500" s="171"/>
      <c r="O1500" s="171">
        <f>SUM(O1501:O1535)</f>
        <v>0</v>
      </c>
      <c r="P1500" s="171"/>
      <c r="Q1500" s="171">
        <f>SUM(Q1501:Q1535)</f>
        <v>0</v>
      </c>
      <c r="R1500" s="171"/>
      <c r="S1500" s="171"/>
      <c r="T1500" s="172"/>
      <c r="U1500" s="166"/>
      <c r="V1500" s="166">
        <f>SUM(V1501:V1535)</f>
        <v>0</v>
      </c>
      <c r="W1500" s="166"/>
      <c r="AG1500" t="s">
        <v>2972</v>
      </c>
    </row>
    <row r="1501" spans="1:60" outlineLevel="1" x14ac:dyDescent="0.2">
      <c r="A1501" s="173">
        <v>491</v>
      </c>
      <c r="B1501" s="174" t="s">
        <v>1046</v>
      </c>
      <c r="C1501" s="189" t="s">
        <v>1047</v>
      </c>
      <c r="D1501" s="175" t="s">
        <v>2975</v>
      </c>
      <c r="E1501" s="176">
        <v>1481.7696000000001</v>
      </c>
      <c r="F1501" s="177"/>
      <c r="G1501" s="178">
        <f>ROUND(E1501*F1501,2)</f>
        <v>0</v>
      </c>
      <c r="H1501" s="177"/>
      <c r="I1501" s="178">
        <f>ROUND(E1501*H1501,2)</f>
        <v>0</v>
      </c>
      <c r="J1501" s="177"/>
      <c r="K1501" s="178">
        <f>ROUND(E1501*J1501,2)</f>
        <v>0</v>
      </c>
      <c r="L1501" s="178">
        <v>15</v>
      </c>
      <c r="M1501" s="178">
        <f>G1501*(1+L1501/100)</f>
        <v>0</v>
      </c>
      <c r="N1501" s="178">
        <v>0</v>
      </c>
      <c r="O1501" s="178">
        <f>ROUND(E1501*N1501,2)</f>
        <v>0</v>
      </c>
      <c r="P1501" s="178">
        <v>0</v>
      </c>
      <c r="Q1501" s="178">
        <f>ROUND(E1501*P1501,2)</f>
        <v>0</v>
      </c>
      <c r="R1501" s="178"/>
      <c r="S1501" s="178" t="s">
        <v>2976</v>
      </c>
      <c r="T1501" s="179" t="s">
        <v>2977</v>
      </c>
      <c r="U1501" s="161">
        <v>0</v>
      </c>
      <c r="V1501" s="161">
        <f>ROUND(E1501*U1501,2)</f>
        <v>0</v>
      </c>
      <c r="W1501" s="161"/>
      <c r="X1501" s="152"/>
      <c r="Y1501" s="152"/>
      <c r="Z1501" s="152"/>
      <c r="AA1501" s="152"/>
      <c r="AB1501" s="152"/>
      <c r="AC1501" s="152"/>
      <c r="AD1501" s="152"/>
      <c r="AE1501" s="152"/>
      <c r="AF1501" s="152"/>
      <c r="AG1501" s="152" t="s">
        <v>3031</v>
      </c>
      <c r="AH1501" s="152"/>
      <c r="AI1501" s="152"/>
      <c r="AJ1501" s="152"/>
      <c r="AK1501" s="152"/>
      <c r="AL1501" s="152"/>
      <c r="AM1501" s="152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W1501" s="152"/>
      <c r="AX1501" s="152"/>
      <c r="AY1501" s="152"/>
      <c r="AZ1501" s="152"/>
      <c r="BA1501" s="152"/>
      <c r="BB1501" s="152"/>
      <c r="BC1501" s="152"/>
      <c r="BD1501" s="152"/>
      <c r="BE1501" s="152"/>
      <c r="BF1501" s="152"/>
      <c r="BG1501" s="152"/>
      <c r="BH1501" s="152"/>
    </row>
    <row r="1502" spans="1:60" outlineLevel="1" x14ac:dyDescent="0.2">
      <c r="A1502" s="159"/>
      <c r="B1502" s="160"/>
      <c r="C1502" s="190" t="s">
        <v>1048</v>
      </c>
      <c r="D1502" s="162"/>
      <c r="E1502" s="163"/>
      <c r="F1502" s="161"/>
      <c r="G1502" s="161"/>
      <c r="H1502" s="161"/>
      <c r="I1502" s="161"/>
      <c r="J1502" s="161"/>
      <c r="K1502" s="161"/>
      <c r="L1502" s="161"/>
      <c r="M1502" s="161"/>
      <c r="N1502" s="161"/>
      <c r="O1502" s="161"/>
      <c r="P1502" s="161"/>
      <c r="Q1502" s="161"/>
      <c r="R1502" s="161"/>
      <c r="S1502" s="161"/>
      <c r="T1502" s="161"/>
      <c r="U1502" s="161"/>
      <c r="V1502" s="161"/>
      <c r="W1502" s="161"/>
      <c r="X1502" s="152"/>
      <c r="Y1502" s="152"/>
      <c r="Z1502" s="152"/>
      <c r="AA1502" s="152"/>
      <c r="AB1502" s="152"/>
      <c r="AC1502" s="152"/>
      <c r="AD1502" s="152"/>
      <c r="AE1502" s="152"/>
      <c r="AF1502" s="152"/>
      <c r="AG1502" s="152" t="s">
        <v>2980</v>
      </c>
      <c r="AH1502" s="152">
        <v>0</v>
      </c>
      <c r="AI1502" s="152"/>
      <c r="AJ1502" s="152"/>
      <c r="AK1502" s="152"/>
      <c r="AL1502" s="152"/>
      <c r="AM1502" s="152"/>
      <c r="AN1502" s="152"/>
      <c r="AO1502" s="152"/>
      <c r="AP1502" s="152"/>
      <c r="AQ1502" s="152"/>
      <c r="AR1502" s="152"/>
      <c r="AS1502" s="152"/>
      <c r="AT1502" s="152"/>
      <c r="AU1502" s="152"/>
      <c r="AV1502" s="152"/>
      <c r="AW1502" s="152"/>
      <c r="AX1502" s="152"/>
      <c r="AY1502" s="152"/>
      <c r="AZ1502" s="152"/>
      <c r="BA1502" s="152"/>
      <c r="BB1502" s="152"/>
      <c r="BC1502" s="152"/>
      <c r="BD1502" s="152"/>
      <c r="BE1502" s="152"/>
      <c r="BF1502" s="152"/>
      <c r="BG1502" s="152"/>
      <c r="BH1502" s="152"/>
    </row>
    <row r="1503" spans="1:60" outlineLevel="1" x14ac:dyDescent="0.2">
      <c r="A1503" s="159"/>
      <c r="B1503" s="160"/>
      <c r="C1503" s="190" t="s">
        <v>1049</v>
      </c>
      <c r="D1503" s="162"/>
      <c r="E1503" s="163">
        <v>51.03</v>
      </c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1"/>
      <c r="V1503" s="161"/>
      <c r="W1503" s="161"/>
      <c r="X1503" s="152"/>
      <c r="Y1503" s="152"/>
      <c r="Z1503" s="152"/>
      <c r="AA1503" s="152"/>
      <c r="AB1503" s="152"/>
      <c r="AC1503" s="152"/>
      <c r="AD1503" s="152"/>
      <c r="AE1503" s="152"/>
      <c r="AF1503" s="152"/>
      <c r="AG1503" s="152" t="s">
        <v>2980</v>
      </c>
      <c r="AH1503" s="152">
        <v>0</v>
      </c>
      <c r="AI1503" s="152"/>
      <c r="AJ1503" s="152"/>
      <c r="AK1503" s="152"/>
      <c r="AL1503" s="152"/>
      <c r="AM1503" s="152"/>
      <c r="AN1503" s="152"/>
      <c r="AO1503" s="152"/>
      <c r="AP1503" s="152"/>
      <c r="AQ1503" s="152"/>
      <c r="AR1503" s="152"/>
      <c r="AS1503" s="152"/>
      <c r="AT1503" s="152"/>
      <c r="AU1503" s="152"/>
      <c r="AV1503" s="152"/>
      <c r="AW1503" s="152"/>
      <c r="AX1503" s="152"/>
      <c r="AY1503" s="152"/>
      <c r="AZ1503" s="152"/>
      <c r="BA1503" s="152"/>
      <c r="BB1503" s="152"/>
      <c r="BC1503" s="152"/>
      <c r="BD1503" s="152"/>
      <c r="BE1503" s="152"/>
      <c r="BF1503" s="152"/>
      <c r="BG1503" s="152"/>
      <c r="BH1503" s="152"/>
    </row>
    <row r="1504" spans="1:60" outlineLevel="1" x14ac:dyDescent="0.2">
      <c r="A1504" s="159"/>
      <c r="B1504" s="160"/>
      <c r="C1504" s="190" t="s">
        <v>1050</v>
      </c>
      <c r="D1504" s="162"/>
      <c r="E1504" s="163">
        <v>67.27000000000001</v>
      </c>
      <c r="F1504" s="161"/>
      <c r="G1504" s="161"/>
      <c r="H1504" s="161"/>
      <c r="I1504" s="161"/>
      <c r="J1504" s="161"/>
      <c r="K1504" s="161"/>
      <c r="L1504" s="161"/>
      <c r="M1504" s="161"/>
      <c r="N1504" s="161"/>
      <c r="O1504" s="161"/>
      <c r="P1504" s="161"/>
      <c r="Q1504" s="161"/>
      <c r="R1504" s="161"/>
      <c r="S1504" s="161"/>
      <c r="T1504" s="161"/>
      <c r="U1504" s="161"/>
      <c r="V1504" s="161"/>
      <c r="W1504" s="161"/>
      <c r="X1504" s="152"/>
      <c r="Y1504" s="152"/>
      <c r="Z1504" s="152"/>
      <c r="AA1504" s="152"/>
      <c r="AB1504" s="152"/>
      <c r="AC1504" s="152"/>
      <c r="AD1504" s="152"/>
      <c r="AE1504" s="152"/>
      <c r="AF1504" s="152"/>
      <c r="AG1504" s="152" t="s">
        <v>2980</v>
      </c>
      <c r="AH1504" s="152">
        <v>0</v>
      </c>
      <c r="AI1504" s="152"/>
      <c r="AJ1504" s="152"/>
      <c r="AK1504" s="152"/>
      <c r="AL1504" s="152"/>
      <c r="AM1504" s="152"/>
      <c r="AN1504" s="152"/>
      <c r="AO1504" s="152"/>
      <c r="AP1504" s="152"/>
      <c r="AQ1504" s="152"/>
      <c r="AR1504" s="152"/>
      <c r="AS1504" s="152"/>
      <c r="AT1504" s="152"/>
      <c r="AU1504" s="152"/>
      <c r="AV1504" s="152"/>
      <c r="AW1504" s="152"/>
      <c r="AX1504" s="152"/>
      <c r="AY1504" s="152"/>
      <c r="AZ1504" s="152"/>
      <c r="BA1504" s="152"/>
      <c r="BB1504" s="152"/>
      <c r="BC1504" s="152"/>
      <c r="BD1504" s="152"/>
      <c r="BE1504" s="152"/>
      <c r="BF1504" s="152"/>
      <c r="BG1504" s="152"/>
      <c r="BH1504" s="152"/>
    </row>
    <row r="1505" spans="1:60" outlineLevel="1" x14ac:dyDescent="0.2">
      <c r="A1505" s="159"/>
      <c r="B1505" s="160"/>
      <c r="C1505" s="190" t="s">
        <v>1051</v>
      </c>
      <c r="D1505" s="162"/>
      <c r="E1505" s="163">
        <v>32.85</v>
      </c>
      <c r="F1505" s="161"/>
      <c r="G1505" s="161"/>
      <c r="H1505" s="161"/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52"/>
      <c r="Y1505" s="152"/>
      <c r="Z1505" s="152"/>
      <c r="AA1505" s="152"/>
      <c r="AB1505" s="152"/>
      <c r="AC1505" s="152"/>
      <c r="AD1505" s="152"/>
      <c r="AE1505" s="152"/>
      <c r="AF1505" s="152"/>
      <c r="AG1505" s="152" t="s">
        <v>2980</v>
      </c>
      <c r="AH1505" s="152">
        <v>0</v>
      </c>
      <c r="AI1505" s="152"/>
      <c r="AJ1505" s="152"/>
      <c r="AK1505" s="152"/>
      <c r="AL1505" s="152"/>
      <c r="AM1505" s="152"/>
      <c r="AN1505" s="152"/>
      <c r="AO1505" s="152"/>
      <c r="AP1505" s="152"/>
      <c r="AQ1505" s="152"/>
      <c r="AR1505" s="152"/>
      <c r="AS1505" s="152"/>
      <c r="AT1505" s="152"/>
      <c r="AU1505" s="152"/>
      <c r="AV1505" s="152"/>
      <c r="AW1505" s="152"/>
      <c r="AX1505" s="152"/>
      <c r="AY1505" s="152"/>
      <c r="AZ1505" s="152"/>
      <c r="BA1505" s="152"/>
      <c r="BB1505" s="152"/>
      <c r="BC1505" s="152"/>
      <c r="BD1505" s="152"/>
      <c r="BE1505" s="152"/>
      <c r="BF1505" s="152"/>
      <c r="BG1505" s="152"/>
      <c r="BH1505" s="152"/>
    </row>
    <row r="1506" spans="1:60" outlineLevel="1" x14ac:dyDescent="0.2">
      <c r="A1506" s="159"/>
      <c r="B1506" s="160"/>
      <c r="C1506" s="190" t="s">
        <v>1052</v>
      </c>
      <c r="D1506" s="162"/>
      <c r="E1506" s="163">
        <v>33.580000000000005</v>
      </c>
      <c r="F1506" s="161"/>
      <c r="G1506" s="161"/>
      <c r="H1506" s="161"/>
      <c r="I1506" s="161"/>
      <c r="J1506" s="161"/>
      <c r="K1506" s="161"/>
      <c r="L1506" s="161"/>
      <c r="M1506" s="161"/>
      <c r="N1506" s="161"/>
      <c r="O1506" s="161"/>
      <c r="P1506" s="161"/>
      <c r="Q1506" s="161"/>
      <c r="R1506" s="161"/>
      <c r="S1506" s="161"/>
      <c r="T1506" s="161"/>
      <c r="U1506" s="161"/>
      <c r="V1506" s="161"/>
      <c r="W1506" s="161"/>
      <c r="X1506" s="152"/>
      <c r="Y1506" s="152"/>
      <c r="Z1506" s="152"/>
      <c r="AA1506" s="152"/>
      <c r="AB1506" s="152"/>
      <c r="AC1506" s="152"/>
      <c r="AD1506" s="152"/>
      <c r="AE1506" s="152"/>
      <c r="AF1506" s="152"/>
      <c r="AG1506" s="152" t="s">
        <v>2980</v>
      </c>
      <c r="AH1506" s="152">
        <v>0</v>
      </c>
      <c r="AI1506" s="152"/>
      <c r="AJ1506" s="152"/>
      <c r="AK1506" s="152"/>
      <c r="AL1506" s="152"/>
      <c r="AM1506" s="152"/>
      <c r="AN1506" s="152"/>
      <c r="AO1506" s="152"/>
      <c r="AP1506" s="152"/>
      <c r="AQ1506" s="152"/>
      <c r="AR1506" s="152"/>
      <c r="AS1506" s="152"/>
      <c r="AT1506" s="152"/>
      <c r="AU1506" s="152"/>
      <c r="AV1506" s="152"/>
      <c r="AW1506" s="152"/>
      <c r="AX1506" s="152"/>
      <c r="AY1506" s="152"/>
      <c r="AZ1506" s="152"/>
      <c r="BA1506" s="152"/>
      <c r="BB1506" s="152"/>
      <c r="BC1506" s="152"/>
      <c r="BD1506" s="152"/>
      <c r="BE1506" s="152"/>
      <c r="BF1506" s="152"/>
      <c r="BG1506" s="152"/>
      <c r="BH1506" s="152"/>
    </row>
    <row r="1507" spans="1:60" outlineLevel="1" x14ac:dyDescent="0.2">
      <c r="A1507" s="159"/>
      <c r="B1507" s="160"/>
      <c r="C1507" s="190" t="s">
        <v>1053</v>
      </c>
      <c r="D1507" s="162"/>
      <c r="E1507" s="163">
        <v>60.400000000000006</v>
      </c>
      <c r="F1507" s="161"/>
      <c r="G1507" s="161"/>
      <c r="H1507" s="161"/>
      <c r="I1507" s="161"/>
      <c r="J1507" s="161"/>
      <c r="K1507" s="161"/>
      <c r="L1507" s="161"/>
      <c r="M1507" s="161"/>
      <c r="N1507" s="161"/>
      <c r="O1507" s="161"/>
      <c r="P1507" s="161"/>
      <c r="Q1507" s="161"/>
      <c r="R1507" s="161"/>
      <c r="S1507" s="161"/>
      <c r="T1507" s="161"/>
      <c r="U1507" s="161"/>
      <c r="V1507" s="161"/>
      <c r="W1507" s="161"/>
      <c r="X1507" s="152"/>
      <c r="Y1507" s="152"/>
      <c r="Z1507" s="152"/>
      <c r="AA1507" s="152"/>
      <c r="AB1507" s="152"/>
      <c r="AC1507" s="152"/>
      <c r="AD1507" s="152"/>
      <c r="AE1507" s="152"/>
      <c r="AF1507" s="152"/>
      <c r="AG1507" s="152" t="s">
        <v>2980</v>
      </c>
      <c r="AH1507" s="152">
        <v>0</v>
      </c>
      <c r="AI1507" s="152"/>
      <c r="AJ1507" s="152"/>
      <c r="AK1507" s="152"/>
      <c r="AL1507" s="152"/>
      <c r="AM1507" s="152"/>
      <c r="AN1507" s="152"/>
      <c r="AO1507" s="152"/>
      <c r="AP1507" s="152"/>
      <c r="AQ1507" s="152"/>
      <c r="AR1507" s="152"/>
      <c r="AS1507" s="152"/>
      <c r="AT1507" s="152"/>
      <c r="AU1507" s="152"/>
      <c r="AV1507" s="152"/>
      <c r="AW1507" s="152"/>
      <c r="AX1507" s="152"/>
      <c r="AY1507" s="152"/>
      <c r="AZ1507" s="152"/>
      <c r="BA1507" s="152"/>
      <c r="BB1507" s="152"/>
      <c r="BC1507" s="152"/>
      <c r="BD1507" s="152"/>
      <c r="BE1507" s="152"/>
      <c r="BF1507" s="152"/>
      <c r="BG1507" s="152"/>
      <c r="BH1507" s="152"/>
    </row>
    <row r="1508" spans="1:60" outlineLevel="1" x14ac:dyDescent="0.2">
      <c r="A1508" s="159"/>
      <c r="B1508" s="160"/>
      <c r="C1508" s="190" t="s">
        <v>1054</v>
      </c>
      <c r="D1508" s="162"/>
      <c r="E1508" s="163">
        <v>6.8400000000000007</v>
      </c>
      <c r="F1508" s="161"/>
      <c r="G1508" s="161"/>
      <c r="H1508" s="161"/>
      <c r="I1508" s="161"/>
      <c r="J1508" s="161"/>
      <c r="K1508" s="161"/>
      <c r="L1508" s="161"/>
      <c r="M1508" s="161"/>
      <c r="N1508" s="161"/>
      <c r="O1508" s="161"/>
      <c r="P1508" s="161"/>
      <c r="Q1508" s="161"/>
      <c r="R1508" s="161"/>
      <c r="S1508" s="161"/>
      <c r="T1508" s="161"/>
      <c r="U1508" s="161"/>
      <c r="V1508" s="161"/>
      <c r="W1508" s="161"/>
      <c r="X1508" s="152"/>
      <c r="Y1508" s="152"/>
      <c r="Z1508" s="152"/>
      <c r="AA1508" s="152"/>
      <c r="AB1508" s="152"/>
      <c r="AC1508" s="152"/>
      <c r="AD1508" s="152"/>
      <c r="AE1508" s="152"/>
      <c r="AF1508" s="152"/>
      <c r="AG1508" s="152" t="s">
        <v>2980</v>
      </c>
      <c r="AH1508" s="152">
        <v>0</v>
      </c>
      <c r="AI1508" s="152"/>
      <c r="AJ1508" s="152"/>
      <c r="AK1508" s="152"/>
      <c r="AL1508" s="152"/>
      <c r="AM1508" s="152"/>
      <c r="AN1508" s="152"/>
      <c r="AO1508" s="152"/>
      <c r="AP1508" s="152"/>
      <c r="AQ1508" s="152"/>
      <c r="AR1508" s="152"/>
      <c r="AS1508" s="152"/>
      <c r="AT1508" s="152"/>
      <c r="AU1508" s="152"/>
      <c r="AV1508" s="152"/>
      <c r="AW1508" s="152"/>
      <c r="AX1508" s="152"/>
      <c r="AY1508" s="152"/>
      <c r="AZ1508" s="152"/>
      <c r="BA1508" s="152"/>
      <c r="BB1508" s="152"/>
      <c r="BC1508" s="152"/>
      <c r="BD1508" s="152"/>
      <c r="BE1508" s="152"/>
      <c r="BF1508" s="152"/>
      <c r="BG1508" s="152"/>
      <c r="BH1508" s="152"/>
    </row>
    <row r="1509" spans="1:60" outlineLevel="1" x14ac:dyDescent="0.2">
      <c r="A1509" s="159"/>
      <c r="B1509" s="160"/>
      <c r="C1509" s="190" t="s">
        <v>3349</v>
      </c>
      <c r="D1509" s="162"/>
      <c r="E1509" s="163">
        <v>4.2300000000000004</v>
      </c>
      <c r="F1509" s="161"/>
      <c r="G1509" s="161"/>
      <c r="H1509" s="161"/>
      <c r="I1509" s="161"/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161"/>
      <c r="T1509" s="161"/>
      <c r="U1509" s="161"/>
      <c r="V1509" s="161"/>
      <c r="W1509" s="161"/>
      <c r="X1509" s="152"/>
      <c r="Y1509" s="152"/>
      <c r="Z1509" s="152"/>
      <c r="AA1509" s="152"/>
      <c r="AB1509" s="152"/>
      <c r="AC1509" s="152"/>
      <c r="AD1509" s="152"/>
      <c r="AE1509" s="152"/>
      <c r="AF1509" s="152"/>
      <c r="AG1509" s="152" t="s">
        <v>2980</v>
      </c>
      <c r="AH1509" s="152">
        <v>0</v>
      </c>
      <c r="AI1509" s="152"/>
      <c r="AJ1509" s="152"/>
      <c r="AK1509" s="152"/>
      <c r="AL1509" s="152"/>
      <c r="AM1509" s="152"/>
      <c r="AN1509" s="152"/>
      <c r="AO1509" s="152"/>
      <c r="AP1509" s="152"/>
      <c r="AQ1509" s="152"/>
      <c r="AR1509" s="152"/>
      <c r="AS1509" s="152"/>
      <c r="AT1509" s="152"/>
      <c r="AU1509" s="152"/>
      <c r="AV1509" s="152"/>
      <c r="AW1509" s="152"/>
      <c r="AX1509" s="152"/>
      <c r="AY1509" s="152"/>
      <c r="AZ1509" s="152"/>
      <c r="BA1509" s="152"/>
      <c r="BB1509" s="152"/>
      <c r="BC1509" s="152"/>
      <c r="BD1509" s="152"/>
      <c r="BE1509" s="152"/>
      <c r="BF1509" s="152"/>
      <c r="BG1509" s="152"/>
      <c r="BH1509" s="152"/>
    </row>
    <row r="1510" spans="1:60" outlineLevel="1" x14ac:dyDescent="0.2">
      <c r="A1510" s="159"/>
      <c r="B1510" s="160"/>
      <c r="C1510" s="190" t="s">
        <v>1055</v>
      </c>
      <c r="D1510" s="162"/>
      <c r="E1510" s="163">
        <v>41.300000000000004</v>
      </c>
      <c r="F1510" s="161"/>
      <c r="G1510" s="161"/>
      <c r="H1510" s="161"/>
      <c r="I1510" s="161"/>
      <c r="J1510" s="161"/>
      <c r="K1510" s="161"/>
      <c r="L1510" s="161"/>
      <c r="M1510" s="161"/>
      <c r="N1510" s="161"/>
      <c r="O1510" s="161"/>
      <c r="P1510" s="161"/>
      <c r="Q1510" s="161"/>
      <c r="R1510" s="161"/>
      <c r="S1510" s="161"/>
      <c r="T1510" s="161"/>
      <c r="U1510" s="161"/>
      <c r="V1510" s="161"/>
      <c r="W1510" s="161"/>
      <c r="X1510" s="152"/>
      <c r="Y1510" s="152"/>
      <c r="Z1510" s="152"/>
      <c r="AA1510" s="152"/>
      <c r="AB1510" s="152"/>
      <c r="AC1510" s="152"/>
      <c r="AD1510" s="152"/>
      <c r="AE1510" s="152"/>
      <c r="AF1510" s="152"/>
      <c r="AG1510" s="152" t="s">
        <v>2980</v>
      </c>
      <c r="AH1510" s="152">
        <v>0</v>
      </c>
      <c r="AI1510" s="152"/>
      <c r="AJ1510" s="152"/>
      <c r="AK1510" s="152"/>
      <c r="AL1510" s="152"/>
      <c r="AM1510" s="152"/>
      <c r="AN1510" s="152"/>
      <c r="AO1510" s="152"/>
      <c r="AP1510" s="152"/>
      <c r="AQ1510" s="152"/>
      <c r="AR1510" s="152"/>
      <c r="AS1510" s="152"/>
      <c r="AT1510" s="152"/>
      <c r="AU1510" s="152"/>
      <c r="AV1510" s="152"/>
      <c r="AW1510" s="152"/>
      <c r="AX1510" s="152"/>
      <c r="AY1510" s="152"/>
      <c r="AZ1510" s="152"/>
      <c r="BA1510" s="152"/>
      <c r="BB1510" s="152"/>
      <c r="BC1510" s="152"/>
      <c r="BD1510" s="152"/>
      <c r="BE1510" s="152"/>
      <c r="BF1510" s="152"/>
      <c r="BG1510" s="152"/>
      <c r="BH1510" s="152"/>
    </row>
    <row r="1511" spans="1:60" outlineLevel="1" x14ac:dyDescent="0.2">
      <c r="A1511" s="159"/>
      <c r="B1511" s="160"/>
      <c r="C1511" s="190" t="s">
        <v>1056</v>
      </c>
      <c r="D1511" s="162"/>
      <c r="E1511" s="163">
        <v>9.23</v>
      </c>
      <c r="F1511" s="161"/>
      <c r="G1511" s="161"/>
      <c r="H1511" s="161"/>
      <c r="I1511" s="161"/>
      <c r="J1511" s="161"/>
      <c r="K1511" s="161"/>
      <c r="L1511" s="161"/>
      <c r="M1511" s="161"/>
      <c r="N1511" s="161"/>
      <c r="O1511" s="161"/>
      <c r="P1511" s="161"/>
      <c r="Q1511" s="161"/>
      <c r="R1511" s="161"/>
      <c r="S1511" s="161"/>
      <c r="T1511" s="161"/>
      <c r="U1511" s="161"/>
      <c r="V1511" s="161"/>
      <c r="W1511" s="161"/>
      <c r="X1511" s="152"/>
      <c r="Y1511" s="152"/>
      <c r="Z1511" s="152"/>
      <c r="AA1511" s="152"/>
      <c r="AB1511" s="152"/>
      <c r="AC1511" s="152"/>
      <c r="AD1511" s="152"/>
      <c r="AE1511" s="152"/>
      <c r="AF1511" s="152"/>
      <c r="AG1511" s="152" t="s">
        <v>2980</v>
      </c>
      <c r="AH1511" s="152">
        <v>0</v>
      </c>
      <c r="AI1511" s="152"/>
      <c r="AJ1511" s="152"/>
      <c r="AK1511" s="152"/>
      <c r="AL1511" s="152"/>
      <c r="AM1511" s="152"/>
      <c r="AN1511" s="152"/>
      <c r="AO1511" s="152"/>
      <c r="AP1511" s="152"/>
      <c r="AQ1511" s="152"/>
      <c r="AR1511" s="152"/>
      <c r="AS1511" s="152"/>
      <c r="AT1511" s="152"/>
      <c r="AU1511" s="152"/>
      <c r="AV1511" s="152"/>
      <c r="AW1511" s="152"/>
      <c r="AX1511" s="152"/>
      <c r="AY1511" s="152"/>
      <c r="AZ1511" s="152"/>
      <c r="BA1511" s="152"/>
      <c r="BB1511" s="152"/>
      <c r="BC1511" s="152"/>
      <c r="BD1511" s="152"/>
      <c r="BE1511" s="152"/>
      <c r="BF1511" s="152"/>
      <c r="BG1511" s="152"/>
      <c r="BH1511" s="152"/>
    </row>
    <row r="1512" spans="1:60" outlineLevel="1" x14ac:dyDescent="0.2">
      <c r="A1512" s="159"/>
      <c r="B1512" s="160"/>
      <c r="C1512" s="190" t="s">
        <v>1057</v>
      </c>
      <c r="D1512" s="162"/>
      <c r="E1512" s="163">
        <v>78.23</v>
      </c>
      <c r="F1512" s="161"/>
      <c r="G1512" s="161"/>
      <c r="H1512" s="161"/>
      <c r="I1512" s="161"/>
      <c r="J1512" s="161"/>
      <c r="K1512" s="161"/>
      <c r="L1512" s="161"/>
      <c r="M1512" s="161"/>
      <c r="N1512" s="161"/>
      <c r="O1512" s="161"/>
      <c r="P1512" s="161"/>
      <c r="Q1512" s="161"/>
      <c r="R1512" s="161"/>
      <c r="S1512" s="161"/>
      <c r="T1512" s="161"/>
      <c r="U1512" s="161"/>
      <c r="V1512" s="161"/>
      <c r="W1512" s="161"/>
      <c r="X1512" s="152"/>
      <c r="Y1512" s="152"/>
      <c r="Z1512" s="152"/>
      <c r="AA1512" s="152"/>
      <c r="AB1512" s="152"/>
      <c r="AC1512" s="152"/>
      <c r="AD1512" s="152"/>
      <c r="AE1512" s="152"/>
      <c r="AF1512" s="152"/>
      <c r="AG1512" s="152" t="s">
        <v>2980</v>
      </c>
      <c r="AH1512" s="152">
        <v>0</v>
      </c>
      <c r="AI1512" s="152"/>
      <c r="AJ1512" s="152"/>
      <c r="AK1512" s="152"/>
      <c r="AL1512" s="152"/>
      <c r="AM1512" s="152"/>
      <c r="AN1512" s="152"/>
      <c r="AO1512" s="152"/>
      <c r="AP1512" s="152"/>
      <c r="AQ1512" s="152"/>
      <c r="AR1512" s="152"/>
      <c r="AS1512" s="152"/>
      <c r="AT1512" s="152"/>
      <c r="AU1512" s="152"/>
      <c r="AV1512" s="152"/>
      <c r="AW1512" s="152"/>
      <c r="AX1512" s="152"/>
      <c r="AY1512" s="152"/>
      <c r="AZ1512" s="152"/>
      <c r="BA1512" s="152"/>
      <c r="BB1512" s="152"/>
      <c r="BC1512" s="152"/>
      <c r="BD1512" s="152"/>
      <c r="BE1512" s="152"/>
      <c r="BF1512" s="152"/>
      <c r="BG1512" s="152"/>
      <c r="BH1512" s="152"/>
    </row>
    <row r="1513" spans="1:60" outlineLevel="1" x14ac:dyDescent="0.2">
      <c r="A1513" s="159"/>
      <c r="B1513" s="160"/>
      <c r="C1513" s="190" t="s">
        <v>1058</v>
      </c>
      <c r="D1513" s="162"/>
      <c r="E1513" s="163">
        <v>66.360000000000014</v>
      </c>
      <c r="F1513" s="161"/>
      <c r="G1513" s="161"/>
      <c r="H1513" s="161"/>
      <c r="I1513" s="161"/>
      <c r="J1513" s="161"/>
      <c r="K1513" s="161"/>
      <c r="L1513" s="161"/>
      <c r="M1513" s="161"/>
      <c r="N1513" s="161"/>
      <c r="O1513" s="161"/>
      <c r="P1513" s="161"/>
      <c r="Q1513" s="161"/>
      <c r="R1513" s="161"/>
      <c r="S1513" s="161"/>
      <c r="T1513" s="161"/>
      <c r="U1513" s="161"/>
      <c r="V1513" s="161"/>
      <c r="W1513" s="161"/>
      <c r="X1513" s="152"/>
      <c r="Y1513" s="152"/>
      <c r="Z1513" s="152"/>
      <c r="AA1513" s="152"/>
      <c r="AB1513" s="152"/>
      <c r="AC1513" s="152"/>
      <c r="AD1513" s="152"/>
      <c r="AE1513" s="152"/>
      <c r="AF1513" s="152"/>
      <c r="AG1513" s="152" t="s">
        <v>2980</v>
      </c>
      <c r="AH1513" s="152">
        <v>0</v>
      </c>
      <c r="AI1513" s="152"/>
      <c r="AJ1513" s="152"/>
      <c r="AK1513" s="152"/>
      <c r="AL1513" s="152"/>
      <c r="AM1513" s="152"/>
      <c r="AN1513" s="152"/>
      <c r="AO1513" s="152"/>
      <c r="AP1513" s="152"/>
      <c r="AQ1513" s="152"/>
      <c r="AR1513" s="152"/>
      <c r="AS1513" s="152"/>
      <c r="AT1513" s="152"/>
      <c r="AU1513" s="152"/>
      <c r="AV1513" s="152"/>
      <c r="AW1513" s="152"/>
      <c r="AX1513" s="152"/>
      <c r="AY1513" s="152"/>
      <c r="AZ1513" s="152"/>
      <c r="BA1513" s="152"/>
      <c r="BB1513" s="152"/>
      <c r="BC1513" s="152"/>
      <c r="BD1513" s="152"/>
      <c r="BE1513" s="152"/>
      <c r="BF1513" s="152"/>
      <c r="BG1513" s="152"/>
      <c r="BH1513" s="152"/>
    </row>
    <row r="1514" spans="1:60" outlineLevel="1" x14ac:dyDescent="0.2">
      <c r="A1514" s="159"/>
      <c r="B1514" s="160"/>
      <c r="C1514" s="190" t="s">
        <v>3350</v>
      </c>
      <c r="D1514" s="162"/>
      <c r="E1514" s="163">
        <v>3.89</v>
      </c>
      <c r="F1514" s="161"/>
      <c r="G1514" s="161"/>
      <c r="H1514" s="161"/>
      <c r="I1514" s="161"/>
      <c r="J1514" s="161"/>
      <c r="K1514" s="161"/>
      <c r="L1514" s="161"/>
      <c r="M1514" s="161"/>
      <c r="N1514" s="161"/>
      <c r="O1514" s="161"/>
      <c r="P1514" s="161"/>
      <c r="Q1514" s="161"/>
      <c r="R1514" s="161"/>
      <c r="S1514" s="161"/>
      <c r="T1514" s="161"/>
      <c r="U1514" s="161"/>
      <c r="V1514" s="161"/>
      <c r="W1514" s="161"/>
      <c r="X1514" s="152"/>
      <c r="Y1514" s="152"/>
      <c r="Z1514" s="152"/>
      <c r="AA1514" s="152"/>
      <c r="AB1514" s="152"/>
      <c r="AC1514" s="152"/>
      <c r="AD1514" s="152"/>
      <c r="AE1514" s="152"/>
      <c r="AF1514" s="152"/>
      <c r="AG1514" s="152" t="s">
        <v>2980</v>
      </c>
      <c r="AH1514" s="152">
        <v>0</v>
      </c>
      <c r="AI1514" s="152"/>
      <c r="AJ1514" s="152"/>
      <c r="AK1514" s="152"/>
      <c r="AL1514" s="152"/>
      <c r="AM1514" s="152"/>
      <c r="AN1514" s="152"/>
      <c r="AO1514" s="152"/>
      <c r="AP1514" s="152"/>
      <c r="AQ1514" s="152"/>
      <c r="AR1514" s="152"/>
      <c r="AS1514" s="152"/>
      <c r="AT1514" s="152"/>
      <c r="AU1514" s="152"/>
      <c r="AV1514" s="152"/>
      <c r="AW1514" s="152"/>
      <c r="AX1514" s="152"/>
      <c r="AY1514" s="152"/>
      <c r="AZ1514" s="152"/>
      <c r="BA1514" s="152"/>
      <c r="BB1514" s="152"/>
      <c r="BC1514" s="152"/>
      <c r="BD1514" s="152"/>
      <c r="BE1514" s="152"/>
      <c r="BF1514" s="152"/>
      <c r="BG1514" s="152"/>
      <c r="BH1514" s="152"/>
    </row>
    <row r="1515" spans="1:60" outlineLevel="1" x14ac:dyDescent="0.2">
      <c r="A1515" s="159"/>
      <c r="B1515" s="160"/>
      <c r="C1515" s="190" t="s">
        <v>1059</v>
      </c>
      <c r="D1515" s="162"/>
      <c r="E1515" s="163">
        <v>38.160000000000004</v>
      </c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1"/>
      <c r="V1515" s="161"/>
      <c r="W1515" s="161"/>
      <c r="X1515" s="152"/>
      <c r="Y1515" s="152"/>
      <c r="Z1515" s="152"/>
      <c r="AA1515" s="152"/>
      <c r="AB1515" s="152"/>
      <c r="AC1515" s="152"/>
      <c r="AD1515" s="152"/>
      <c r="AE1515" s="152"/>
      <c r="AF1515" s="152"/>
      <c r="AG1515" s="152" t="s">
        <v>2980</v>
      </c>
      <c r="AH1515" s="152">
        <v>0</v>
      </c>
      <c r="AI1515" s="152"/>
      <c r="AJ1515" s="152"/>
      <c r="AK1515" s="152"/>
      <c r="AL1515" s="152"/>
      <c r="AM1515" s="152"/>
      <c r="AN1515" s="152"/>
      <c r="AO1515" s="152"/>
      <c r="AP1515" s="152"/>
      <c r="AQ1515" s="152"/>
      <c r="AR1515" s="152"/>
      <c r="AS1515" s="152"/>
      <c r="AT1515" s="152"/>
      <c r="AU1515" s="152"/>
      <c r="AV1515" s="152"/>
      <c r="AW1515" s="152"/>
      <c r="AX1515" s="152"/>
      <c r="AY1515" s="152"/>
      <c r="AZ1515" s="152"/>
      <c r="BA1515" s="152"/>
      <c r="BB1515" s="152"/>
      <c r="BC1515" s="152"/>
      <c r="BD1515" s="152"/>
      <c r="BE1515" s="152"/>
      <c r="BF1515" s="152"/>
      <c r="BG1515" s="152"/>
      <c r="BH1515" s="152"/>
    </row>
    <row r="1516" spans="1:60" outlineLevel="1" x14ac:dyDescent="0.2">
      <c r="A1516" s="159"/>
      <c r="B1516" s="160"/>
      <c r="C1516" s="190" t="s">
        <v>3351</v>
      </c>
      <c r="D1516" s="162"/>
      <c r="E1516" s="163">
        <v>2.29</v>
      </c>
      <c r="F1516" s="161"/>
      <c r="G1516" s="161"/>
      <c r="H1516" s="161"/>
      <c r="I1516" s="161"/>
      <c r="J1516" s="161"/>
      <c r="K1516" s="161"/>
      <c r="L1516" s="161"/>
      <c r="M1516" s="161"/>
      <c r="N1516" s="161"/>
      <c r="O1516" s="161"/>
      <c r="P1516" s="161"/>
      <c r="Q1516" s="161"/>
      <c r="R1516" s="161"/>
      <c r="S1516" s="161"/>
      <c r="T1516" s="161"/>
      <c r="U1516" s="161"/>
      <c r="V1516" s="161"/>
      <c r="W1516" s="161"/>
      <c r="X1516" s="152"/>
      <c r="Y1516" s="152"/>
      <c r="Z1516" s="152"/>
      <c r="AA1516" s="152"/>
      <c r="AB1516" s="152"/>
      <c r="AC1516" s="152"/>
      <c r="AD1516" s="152"/>
      <c r="AE1516" s="152"/>
      <c r="AF1516" s="152"/>
      <c r="AG1516" s="152" t="s">
        <v>2980</v>
      </c>
      <c r="AH1516" s="152">
        <v>0</v>
      </c>
      <c r="AI1516" s="152"/>
      <c r="AJ1516" s="152"/>
      <c r="AK1516" s="152"/>
      <c r="AL1516" s="152"/>
      <c r="AM1516" s="152"/>
      <c r="AN1516" s="152"/>
      <c r="AO1516" s="152"/>
      <c r="AP1516" s="152"/>
      <c r="AQ1516" s="152"/>
      <c r="AR1516" s="152"/>
      <c r="AS1516" s="152"/>
      <c r="AT1516" s="152"/>
      <c r="AU1516" s="152"/>
      <c r="AV1516" s="152"/>
      <c r="AW1516" s="152"/>
      <c r="AX1516" s="152"/>
      <c r="AY1516" s="152"/>
      <c r="AZ1516" s="152"/>
      <c r="BA1516" s="152"/>
      <c r="BB1516" s="152"/>
      <c r="BC1516" s="152"/>
      <c r="BD1516" s="152"/>
      <c r="BE1516" s="152"/>
      <c r="BF1516" s="152"/>
      <c r="BG1516" s="152"/>
      <c r="BH1516" s="152"/>
    </row>
    <row r="1517" spans="1:60" outlineLevel="1" x14ac:dyDescent="0.2">
      <c r="A1517" s="159"/>
      <c r="B1517" s="160"/>
      <c r="C1517" s="190" t="s">
        <v>1060</v>
      </c>
      <c r="D1517" s="162"/>
      <c r="E1517" s="163">
        <v>55.6</v>
      </c>
      <c r="F1517" s="161"/>
      <c r="G1517" s="161"/>
      <c r="H1517" s="161"/>
      <c r="I1517" s="161"/>
      <c r="J1517" s="161"/>
      <c r="K1517" s="161"/>
      <c r="L1517" s="161"/>
      <c r="M1517" s="161"/>
      <c r="N1517" s="161"/>
      <c r="O1517" s="161"/>
      <c r="P1517" s="161"/>
      <c r="Q1517" s="161"/>
      <c r="R1517" s="161"/>
      <c r="S1517" s="161"/>
      <c r="T1517" s="161"/>
      <c r="U1517" s="161"/>
      <c r="V1517" s="161"/>
      <c r="W1517" s="161"/>
      <c r="X1517" s="152"/>
      <c r="Y1517" s="152"/>
      <c r="Z1517" s="152"/>
      <c r="AA1517" s="152"/>
      <c r="AB1517" s="152"/>
      <c r="AC1517" s="152"/>
      <c r="AD1517" s="152"/>
      <c r="AE1517" s="152"/>
      <c r="AF1517" s="152"/>
      <c r="AG1517" s="152" t="s">
        <v>2980</v>
      </c>
      <c r="AH1517" s="152">
        <v>0</v>
      </c>
      <c r="AI1517" s="152"/>
      <c r="AJ1517" s="152"/>
      <c r="AK1517" s="152"/>
      <c r="AL1517" s="152"/>
      <c r="AM1517" s="152"/>
      <c r="AN1517" s="152"/>
      <c r="AO1517" s="152"/>
      <c r="AP1517" s="152"/>
      <c r="AQ1517" s="152"/>
      <c r="AR1517" s="152"/>
      <c r="AS1517" s="152"/>
      <c r="AT1517" s="152"/>
      <c r="AU1517" s="152"/>
      <c r="AV1517" s="152"/>
      <c r="AW1517" s="152"/>
      <c r="AX1517" s="152"/>
      <c r="AY1517" s="152"/>
      <c r="AZ1517" s="152"/>
      <c r="BA1517" s="152"/>
      <c r="BB1517" s="152"/>
      <c r="BC1517" s="152"/>
      <c r="BD1517" s="152"/>
      <c r="BE1517" s="152"/>
      <c r="BF1517" s="152"/>
      <c r="BG1517" s="152"/>
      <c r="BH1517" s="152"/>
    </row>
    <row r="1518" spans="1:60" outlineLevel="1" x14ac:dyDescent="0.2">
      <c r="A1518" s="159"/>
      <c r="B1518" s="160"/>
      <c r="C1518" s="190" t="s">
        <v>1061</v>
      </c>
      <c r="D1518" s="162"/>
      <c r="E1518" s="163">
        <v>63.03</v>
      </c>
      <c r="F1518" s="161"/>
      <c r="G1518" s="161"/>
      <c r="H1518" s="161"/>
      <c r="I1518" s="161"/>
      <c r="J1518" s="161"/>
      <c r="K1518" s="161"/>
      <c r="L1518" s="161"/>
      <c r="M1518" s="161"/>
      <c r="N1518" s="161"/>
      <c r="O1518" s="161"/>
      <c r="P1518" s="161"/>
      <c r="Q1518" s="161"/>
      <c r="R1518" s="161"/>
      <c r="S1518" s="161"/>
      <c r="T1518" s="161"/>
      <c r="U1518" s="161"/>
      <c r="V1518" s="161"/>
      <c r="W1518" s="161"/>
      <c r="X1518" s="152"/>
      <c r="Y1518" s="152"/>
      <c r="Z1518" s="152"/>
      <c r="AA1518" s="152"/>
      <c r="AB1518" s="152"/>
      <c r="AC1518" s="152"/>
      <c r="AD1518" s="152"/>
      <c r="AE1518" s="152"/>
      <c r="AF1518" s="152"/>
      <c r="AG1518" s="152" t="s">
        <v>2980</v>
      </c>
      <c r="AH1518" s="152">
        <v>0</v>
      </c>
      <c r="AI1518" s="152"/>
      <c r="AJ1518" s="152"/>
      <c r="AK1518" s="152"/>
      <c r="AL1518" s="152"/>
      <c r="AM1518" s="152"/>
      <c r="AN1518" s="152"/>
      <c r="AO1518" s="152"/>
      <c r="AP1518" s="152"/>
      <c r="AQ1518" s="152"/>
      <c r="AR1518" s="152"/>
      <c r="AS1518" s="152"/>
      <c r="AT1518" s="152"/>
      <c r="AU1518" s="152"/>
      <c r="AV1518" s="152"/>
      <c r="AW1518" s="152"/>
      <c r="AX1518" s="152"/>
      <c r="AY1518" s="152"/>
      <c r="AZ1518" s="152"/>
      <c r="BA1518" s="152"/>
      <c r="BB1518" s="152"/>
      <c r="BC1518" s="152"/>
      <c r="BD1518" s="152"/>
      <c r="BE1518" s="152"/>
      <c r="BF1518" s="152"/>
      <c r="BG1518" s="152"/>
      <c r="BH1518" s="152"/>
    </row>
    <row r="1519" spans="1:60" outlineLevel="1" x14ac:dyDescent="0.2">
      <c r="A1519" s="159"/>
      <c r="B1519" s="160"/>
      <c r="C1519" s="190" t="s">
        <v>1062</v>
      </c>
      <c r="D1519" s="162"/>
      <c r="E1519" s="163">
        <v>76.06</v>
      </c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161"/>
      <c r="S1519" s="161"/>
      <c r="T1519" s="161"/>
      <c r="U1519" s="161"/>
      <c r="V1519" s="161"/>
      <c r="W1519" s="161"/>
      <c r="X1519" s="152"/>
      <c r="Y1519" s="152"/>
      <c r="Z1519" s="152"/>
      <c r="AA1519" s="152"/>
      <c r="AB1519" s="152"/>
      <c r="AC1519" s="152"/>
      <c r="AD1519" s="152"/>
      <c r="AE1519" s="152"/>
      <c r="AF1519" s="152"/>
      <c r="AG1519" s="152" t="s">
        <v>2980</v>
      </c>
      <c r="AH1519" s="152">
        <v>0</v>
      </c>
      <c r="AI1519" s="152"/>
      <c r="AJ1519" s="152"/>
      <c r="AK1519" s="152"/>
      <c r="AL1519" s="152"/>
      <c r="AM1519" s="152"/>
      <c r="AN1519" s="152"/>
      <c r="AO1519" s="152"/>
      <c r="AP1519" s="152"/>
      <c r="AQ1519" s="152"/>
      <c r="AR1519" s="152"/>
      <c r="AS1519" s="152"/>
      <c r="AT1519" s="152"/>
      <c r="AU1519" s="152"/>
      <c r="AV1519" s="152"/>
      <c r="AW1519" s="152"/>
      <c r="AX1519" s="152"/>
      <c r="AY1519" s="152"/>
      <c r="AZ1519" s="152"/>
      <c r="BA1519" s="152"/>
      <c r="BB1519" s="152"/>
      <c r="BC1519" s="152"/>
      <c r="BD1519" s="152"/>
      <c r="BE1519" s="152"/>
      <c r="BF1519" s="152"/>
      <c r="BG1519" s="152"/>
      <c r="BH1519" s="152"/>
    </row>
    <row r="1520" spans="1:60" outlineLevel="1" x14ac:dyDescent="0.2">
      <c r="A1520" s="159"/>
      <c r="B1520" s="160"/>
      <c r="C1520" s="190" t="s">
        <v>1063</v>
      </c>
      <c r="D1520" s="162"/>
      <c r="E1520" s="163">
        <v>125.14</v>
      </c>
      <c r="F1520" s="161"/>
      <c r="G1520" s="161"/>
      <c r="H1520" s="161"/>
      <c r="I1520" s="161"/>
      <c r="J1520" s="161"/>
      <c r="K1520" s="161"/>
      <c r="L1520" s="161"/>
      <c r="M1520" s="161"/>
      <c r="N1520" s="161"/>
      <c r="O1520" s="161"/>
      <c r="P1520" s="161"/>
      <c r="Q1520" s="161"/>
      <c r="R1520" s="161"/>
      <c r="S1520" s="161"/>
      <c r="T1520" s="161"/>
      <c r="U1520" s="161"/>
      <c r="V1520" s="161"/>
      <c r="W1520" s="161"/>
      <c r="X1520" s="152"/>
      <c r="Y1520" s="152"/>
      <c r="Z1520" s="152"/>
      <c r="AA1520" s="152"/>
      <c r="AB1520" s="152"/>
      <c r="AC1520" s="152"/>
      <c r="AD1520" s="152"/>
      <c r="AE1520" s="152"/>
      <c r="AF1520" s="152"/>
      <c r="AG1520" s="152" t="s">
        <v>2980</v>
      </c>
      <c r="AH1520" s="152">
        <v>0</v>
      </c>
      <c r="AI1520" s="152"/>
      <c r="AJ1520" s="152"/>
      <c r="AK1520" s="152"/>
      <c r="AL1520" s="152"/>
      <c r="AM1520" s="152"/>
      <c r="AN1520" s="152"/>
      <c r="AO1520" s="152"/>
      <c r="AP1520" s="152"/>
      <c r="AQ1520" s="152"/>
      <c r="AR1520" s="152"/>
      <c r="AS1520" s="152"/>
      <c r="AT1520" s="152"/>
      <c r="AU1520" s="152"/>
      <c r="AV1520" s="152"/>
      <c r="AW1520" s="152"/>
      <c r="AX1520" s="152"/>
      <c r="AY1520" s="152"/>
      <c r="AZ1520" s="152"/>
      <c r="BA1520" s="152"/>
      <c r="BB1520" s="152"/>
      <c r="BC1520" s="152"/>
      <c r="BD1520" s="152"/>
      <c r="BE1520" s="152"/>
      <c r="BF1520" s="152"/>
      <c r="BG1520" s="152"/>
      <c r="BH1520" s="152"/>
    </row>
    <row r="1521" spans="1:60" outlineLevel="1" x14ac:dyDescent="0.2">
      <c r="A1521" s="159"/>
      <c r="B1521" s="160"/>
      <c r="C1521" s="190" t="s">
        <v>1064</v>
      </c>
      <c r="D1521" s="162"/>
      <c r="E1521" s="163">
        <v>57.92</v>
      </c>
      <c r="F1521" s="161"/>
      <c r="G1521" s="161"/>
      <c r="H1521" s="161"/>
      <c r="I1521" s="161"/>
      <c r="J1521" s="161"/>
      <c r="K1521" s="161"/>
      <c r="L1521" s="161"/>
      <c r="M1521" s="161"/>
      <c r="N1521" s="161"/>
      <c r="O1521" s="161"/>
      <c r="P1521" s="161"/>
      <c r="Q1521" s="161"/>
      <c r="R1521" s="161"/>
      <c r="S1521" s="161"/>
      <c r="T1521" s="161"/>
      <c r="U1521" s="161"/>
      <c r="V1521" s="161"/>
      <c r="W1521" s="161"/>
      <c r="X1521" s="152"/>
      <c r="Y1521" s="152"/>
      <c r="Z1521" s="152"/>
      <c r="AA1521" s="152"/>
      <c r="AB1521" s="152"/>
      <c r="AC1521" s="152"/>
      <c r="AD1521" s="152"/>
      <c r="AE1521" s="152"/>
      <c r="AF1521" s="152"/>
      <c r="AG1521" s="152" t="s">
        <v>2980</v>
      </c>
      <c r="AH1521" s="152">
        <v>0</v>
      </c>
      <c r="AI1521" s="152"/>
      <c r="AJ1521" s="152"/>
      <c r="AK1521" s="152"/>
      <c r="AL1521" s="152"/>
      <c r="AM1521" s="152"/>
      <c r="AN1521" s="152"/>
      <c r="AO1521" s="152"/>
      <c r="AP1521" s="152"/>
      <c r="AQ1521" s="152"/>
      <c r="AR1521" s="152"/>
      <c r="AS1521" s="152"/>
      <c r="AT1521" s="152"/>
      <c r="AU1521" s="152"/>
      <c r="AV1521" s="152"/>
      <c r="AW1521" s="152"/>
      <c r="AX1521" s="152"/>
      <c r="AY1521" s="152"/>
      <c r="AZ1521" s="152"/>
      <c r="BA1521" s="152"/>
      <c r="BB1521" s="152"/>
      <c r="BC1521" s="152"/>
      <c r="BD1521" s="152"/>
      <c r="BE1521" s="152"/>
      <c r="BF1521" s="152"/>
      <c r="BG1521" s="152"/>
      <c r="BH1521" s="152"/>
    </row>
    <row r="1522" spans="1:60" outlineLevel="1" x14ac:dyDescent="0.2">
      <c r="A1522" s="159"/>
      <c r="B1522" s="160"/>
      <c r="C1522" s="190" t="s">
        <v>1065</v>
      </c>
      <c r="D1522" s="162"/>
      <c r="E1522" s="163">
        <v>51.550000000000004</v>
      </c>
      <c r="F1522" s="161"/>
      <c r="G1522" s="161"/>
      <c r="H1522" s="161"/>
      <c r="I1522" s="161"/>
      <c r="J1522" s="161"/>
      <c r="K1522" s="161"/>
      <c r="L1522" s="161"/>
      <c r="M1522" s="161"/>
      <c r="N1522" s="161"/>
      <c r="O1522" s="161"/>
      <c r="P1522" s="161"/>
      <c r="Q1522" s="161"/>
      <c r="R1522" s="161"/>
      <c r="S1522" s="161"/>
      <c r="T1522" s="161"/>
      <c r="U1522" s="161"/>
      <c r="V1522" s="161"/>
      <c r="W1522" s="161"/>
      <c r="X1522" s="152"/>
      <c r="Y1522" s="152"/>
      <c r="Z1522" s="152"/>
      <c r="AA1522" s="152"/>
      <c r="AB1522" s="152"/>
      <c r="AC1522" s="152"/>
      <c r="AD1522" s="152"/>
      <c r="AE1522" s="152"/>
      <c r="AF1522" s="152"/>
      <c r="AG1522" s="152" t="s">
        <v>2980</v>
      </c>
      <c r="AH1522" s="152">
        <v>0</v>
      </c>
      <c r="AI1522" s="152"/>
      <c r="AJ1522" s="152"/>
      <c r="AK1522" s="152"/>
      <c r="AL1522" s="152"/>
      <c r="AM1522" s="152"/>
      <c r="AN1522" s="152"/>
      <c r="AO1522" s="152"/>
      <c r="AP1522" s="152"/>
      <c r="AQ1522" s="152"/>
      <c r="AR1522" s="152"/>
      <c r="AS1522" s="152"/>
      <c r="AT1522" s="152"/>
      <c r="AU1522" s="152"/>
      <c r="AV1522" s="152"/>
      <c r="AW1522" s="152"/>
      <c r="AX1522" s="152"/>
      <c r="AY1522" s="152"/>
      <c r="AZ1522" s="152"/>
      <c r="BA1522" s="152"/>
      <c r="BB1522" s="152"/>
      <c r="BC1522" s="152"/>
      <c r="BD1522" s="152"/>
      <c r="BE1522" s="152"/>
      <c r="BF1522" s="152"/>
      <c r="BG1522" s="152"/>
      <c r="BH1522" s="152"/>
    </row>
    <row r="1523" spans="1:60" outlineLevel="1" x14ac:dyDescent="0.2">
      <c r="A1523" s="159"/>
      <c r="B1523" s="160"/>
      <c r="C1523" s="190" t="s">
        <v>1066</v>
      </c>
      <c r="D1523" s="162"/>
      <c r="E1523" s="163">
        <v>-1.6199999999999999</v>
      </c>
      <c r="F1523" s="161"/>
      <c r="G1523" s="161"/>
      <c r="H1523" s="161"/>
      <c r="I1523" s="161"/>
      <c r="J1523" s="161"/>
      <c r="K1523" s="161"/>
      <c r="L1523" s="161"/>
      <c r="M1523" s="161"/>
      <c r="N1523" s="161"/>
      <c r="O1523" s="161"/>
      <c r="P1523" s="161"/>
      <c r="Q1523" s="161"/>
      <c r="R1523" s="161"/>
      <c r="S1523" s="161"/>
      <c r="T1523" s="161"/>
      <c r="U1523" s="161"/>
      <c r="V1523" s="161"/>
      <c r="W1523" s="161"/>
      <c r="X1523" s="152"/>
      <c r="Y1523" s="152"/>
      <c r="Z1523" s="152"/>
      <c r="AA1523" s="152"/>
      <c r="AB1523" s="152"/>
      <c r="AC1523" s="152"/>
      <c r="AD1523" s="152"/>
      <c r="AE1523" s="152"/>
      <c r="AF1523" s="152"/>
      <c r="AG1523" s="152" t="s">
        <v>2980</v>
      </c>
      <c r="AH1523" s="152">
        <v>0</v>
      </c>
      <c r="AI1523" s="152"/>
      <c r="AJ1523" s="152"/>
      <c r="AK1523" s="152"/>
      <c r="AL1523" s="152"/>
      <c r="AM1523" s="152"/>
      <c r="AN1523" s="152"/>
      <c r="AO1523" s="152"/>
      <c r="AP1523" s="152"/>
      <c r="AQ1523" s="152"/>
      <c r="AR1523" s="152"/>
      <c r="AS1523" s="152"/>
      <c r="AT1523" s="152"/>
      <c r="AU1523" s="152"/>
      <c r="AV1523" s="152"/>
      <c r="AW1523" s="152"/>
      <c r="AX1523" s="152"/>
      <c r="AY1523" s="152"/>
      <c r="AZ1523" s="152"/>
      <c r="BA1523" s="152"/>
      <c r="BB1523" s="152"/>
      <c r="BC1523" s="152"/>
      <c r="BD1523" s="152"/>
      <c r="BE1523" s="152"/>
      <c r="BF1523" s="152"/>
      <c r="BG1523" s="152"/>
      <c r="BH1523" s="152"/>
    </row>
    <row r="1524" spans="1:60" outlineLevel="1" x14ac:dyDescent="0.2">
      <c r="A1524" s="159"/>
      <c r="B1524" s="160"/>
      <c r="C1524" s="190" t="s">
        <v>1067</v>
      </c>
      <c r="D1524" s="162"/>
      <c r="E1524" s="163">
        <v>3.1</v>
      </c>
      <c r="F1524" s="161"/>
      <c r="G1524" s="161"/>
      <c r="H1524" s="161"/>
      <c r="I1524" s="161"/>
      <c r="J1524" s="161"/>
      <c r="K1524" s="161"/>
      <c r="L1524" s="161"/>
      <c r="M1524" s="161"/>
      <c r="N1524" s="161"/>
      <c r="O1524" s="161"/>
      <c r="P1524" s="161"/>
      <c r="Q1524" s="161"/>
      <c r="R1524" s="161"/>
      <c r="S1524" s="161"/>
      <c r="T1524" s="161"/>
      <c r="U1524" s="161"/>
      <c r="V1524" s="161"/>
      <c r="W1524" s="161"/>
      <c r="X1524" s="152"/>
      <c r="Y1524" s="152"/>
      <c r="Z1524" s="152"/>
      <c r="AA1524" s="152"/>
      <c r="AB1524" s="152"/>
      <c r="AC1524" s="152"/>
      <c r="AD1524" s="152"/>
      <c r="AE1524" s="152"/>
      <c r="AF1524" s="152"/>
      <c r="AG1524" s="152" t="s">
        <v>2980</v>
      </c>
      <c r="AH1524" s="152">
        <v>0</v>
      </c>
      <c r="AI1524" s="152"/>
      <c r="AJ1524" s="152"/>
      <c r="AK1524" s="152"/>
      <c r="AL1524" s="152"/>
      <c r="AM1524" s="152"/>
      <c r="AN1524" s="152"/>
      <c r="AO1524" s="152"/>
      <c r="AP1524" s="152"/>
      <c r="AQ1524" s="152"/>
      <c r="AR1524" s="152"/>
      <c r="AS1524" s="152"/>
      <c r="AT1524" s="152"/>
      <c r="AU1524" s="152"/>
      <c r="AV1524" s="152"/>
      <c r="AW1524" s="152"/>
      <c r="AX1524" s="152"/>
      <c r="AY1524" s="152"/>
      <c r="AZ1524" s="152"/>
      <c r="BA1524" s="152"/>
      <c r="BB1524" s="152"/>
      <c r="BC1524" s="152"/>
      <c r="BD1524" s="152"/>
      <c r="BE1524" s="152"/>
      <c r="BF1524" s="152"/>
      <c r="BG1524" s="152"/>
      <c r="BH1524" s="152"/>
    </row>
    <row r="1525" spans="1:60" outlineLevel="1" x14ac:dyDescent="0.2">
      <c r="A1525" s="159"/>
      <c r="B1525" s="160"/>
      <c r="C1525" s="190" t="s">
        <v>1068</v>
      </c>
      <c r="D1525" s="162"/>
      <c r="E1525" s="163">
        <v>4.2600000000000007</v>
      </c>
      <c r="F1525" s="161"/>
      <c r="G1525" s="161"/>
      <c r="H1525" s="161"/>
      <c r="I1525" s="161"/>
      <c r="J1525" s="161"/>
      <c r="K1525" s="161"/>
      <c r="L1525" s="161"/>
      <c r="M1525" s="161"/>
      <c r="N1525" s="161"/>
      <c r="O1525" s="161"/>
      <c r="P1525" s="161"/>
      <c r="Q1525" s="161"/>
      <c r="R1525" s="161"/>
      <c r="S1525" s="161"/>
      <c r="T1525" s="161"/>
      <c r="U1525" s="161"/>
      <c r="V1525" s="161"/>
      <c r="W1525" s="161"/>
      <c r="X1525" s="152"/>
      <c r="Y1525" s="152"/>
      <c r="Z1525" s="152"/>
      <c r="AA1525" s="152"/>
      <c r="AB1525" s="152"/>
      <c r="AC1525" s="152"/>
      <c r="AD1525" s="152"/>
      <c r="AE1525" s="152"/>
      <c r="AF1525" s="152"/>
      <c r="AG1525" s="152" t="s">
        <v>2980</v>
      </c>
      <c r="AH1525" s="152">
        <v>0</v>
      </c>
      <c r="AI1525" s="152"/>
      <c r="AJ1525" s="152"/>
      <c r="AK1525" s="152"/>
      <c r="AL1525" s="152"/>
      <c r="AM1525" s="152"/>
      <c r="AN1525" s="152"/>
      <c r="AO1525" s="152"/>
      <c r="AP1525" s="152"/>
      <c r="AQ1525" s="152"/>
      <c r="AR1525" s="152"/>
      <c r="AS1525" s="152"/>
      <c r="AT1525" s="152"/>
      <c r="AU1525" s="152"/>
      <c r="AV1525" s="152"/>
      <c r="AW1525" s="152"/>
      <c r="AX1525" s="152"/>
      <c r="AY1525" s="152"/>
      <c r="AZ1525" s="152"/>
      <c r="BA1525" s="152"/>
      <c r="BB1525" s="152"/>
      <c r="BC1525" s="152"/>
      <c r="BD1525" s="152"/>
      <c r="BE1525" s="152"/>
      <c r="BF1525" s="152"/>
      <c r="BG1525" s="152"/>
      <c r="BH1525" s="152"/>
    </row>
    <row r="1526" spans="1:60" outlineLevel="1" x14ac:dyDescent="0.2">
      <c r="A1526" s="159"/>
      <c r="B1526" s="160"/>
      <c r="C1526" s="190" t="s">
        <v>1069</v>
      </c>
      <c r="D1526" s="162"/>
      <c r="E1526" s="163">
        <v>161.27000000000001</v>
      </c>
      <c r="F1526" s="161"/>
      <c r="G1526" s="161"/>
      <c r="H1526" s="161"/>
      <c r="I1526" s="161"/>
      <c r="J1526" s="161"/>
      <c r="K1526" s="161"/>
      <c r="L1526" s="161"/>
      <c r="M1526" s="161"/>
      <c r="N1526" s="161"/>
      <c r="O1526" s="161"/>
      <c r="P1526" s="161"/>
      <c r="Q1526" s="161"/>
      <c r="R1526" s="161"/>
      <c r="S1526" s="161"/>
      <c r="T1526" s="161"/>
      <c r="U1526" s="161"/>
      <c r="V1526" s="161"/>
      <c r="W1526" s="161"/>
      <c r="X1526" s="152"/>
      <c r="Y1526" s="152"/>
      <c r="Z1526" s="152"/>
      <c r="AA1526" s="152"/>
      <c r="AB1526" s="152"/>
      <c r="AC1526" s="152"/>
      <c r="AD1526" s="152"/>
      <c r="AE1526" s="152"/>
      <c r="AF1526" s="152"/>
      <c r="AG1526" s="152" t="s">
        <v>2980</v>
      </c>
      <c r="AH1526" s="152">
        <v>0</v>
      </c>
      <c r="AI1526" s="152"/>
      <c r="AJ1526" s="152"/>
      <c r="AK1526" s="152"/>
      <c r="AL1526" s="152"/>
      <c r="AM1526" s="152"/>
      <c r="AN1526" s="152"/>
      <c r="AO1526" s="152"/>
      <c r="AP1526" s="152"/>
      <c r="AQ1526" s="152"/>
      <c r="AR1526" s="152"/>
      <c r="AS1526" s="152"/>
      <c r="AT1526" s="152"/>
      <c r="AU1526" s="152"/>
      <c r="AV1526" s="152"/>
      <c r="AW1526" s="152"/>
      <c r="AX1526" s="152"/>
      <c r="AY1526" s="152"/>
      <c r="AZ1526" s="152"/>
      <c r="BA1526" s="152"/>
      <c r="BB1526" s="152"/>
      <c r="BC1526" s="152"/>
      <c r="BD1526" s="152"/>
      <c r="BE1526" s="152"/>
      <c r="BF1526" s="152"/>
      <c r="BG1526" s="152"/>
      <c r="BH1526" s="152"/>
    </row>
    <row r="1527" spans="1:60" outlineLevel="1" x14ac:dyDescent="0.2">
      <c r="A1527" s="159"/>
      <c r="B1527" s="160"/>
      <c r="C1527" s="190" t="s">
        <v>3561</v>
      </c>
      <c r="D1527" s="162"/>
      <c r="E1527" s="163">
        <v>1.1400000000000001</v>
      </c>
      <c r="F1527" s="161"/>
      <c r="G1527" s="161"/>
      <c r="H1527" s="161"/>
      <c r="I1527" s="161"/>
      <c r="J1527" s="161"/>
      <c r="K1527" s="161"/>
      <c r="L1527" s="161"/>
      <c r="M1527" s="161"/>
      <c r="N1527" s="161"/>
      <c r="O1527" s="161"/>
      <c r="P1527" s="161"/>
      <c r="Q1527" s="161"/>
      <c r="R1527" s="161"/>
      <c r="S1527" s="161"/>
      <c r="T1527" s="161"/>
      <c r="U1527" s="161"/>
      <c r="V1527" s="161"/>
      <c r="W1527" s="161"/>
      <c r="X1527" s="152"/>
      <c r="Y1527" s="152"/>
      <c r="Z1527" s="152"/>
      <c r="AA1527" s="152"/>
      <c r="AB1527" s="152"/>
      <c r="AC1527" s="152"/>
      <c r="AD1527" s="152"/>
      <c r="AE1527" s="152"/>
      <c r="AF1527" s="152"/>
      <c r="AG1527" s="152" t="s">
        <v>2980</v>
      </c>
      <c r="AH1527" s="152">
        <v>0</v>
      </c>
      <c r="AI1527" s="152"/>
      <c r="AJ1527" s="152"/>
      <c r="AK1527" s="152"/>
      <c r="AL1527" s="152"/>
      <c r="AM1527" s="152"/>
      <c r="AN1527" s="152"/>
      <c r="AO1527" s="152"/>
      <c r="AP1527" s="152"/>
      <c r="AQ1527" s="152"/>
      <c r="AR1527" s="152"/>
      <c r="AS1527" s="152"/>
      <c r="AT1527" s="152"/>
      <c r="AU1527" s="152"/>
      <c r="AV1527" s="152"/>
      <c r="AW1527" s="152"/>
      <c r="AX1527" s="152"/>
      <c r="AY1527" s="152"/>
      <c r="AZ1527" s="152"/>
      <c r="BA1527" s="152"/>
      <c r="BB1527" s="152"/>
      <c r="BC1527" s="152"/>
      <c r="BD1527" s="152"/>
      <c r="BE1527" s="152"/>
      <c r="BF1527" s="152"/>
      <c r="BG1527" s="152"/>
      <c r="BH1527" s="152"/>
    </row>
    <row r="1528" spans="1:60" outlineLevel="1" x14ac:dyDescent="0.2">
      <c r="A1528" s="159"/>
      <c r="B1528" s="160"/>
      <c r="C1528" s="190" t="s">
        <v>1070</v>
      </c>
      <c r="D1528" s="162"/>
      <c r="E1528" s="163">
        <v>25.080000000000002</v>
      </c>
      <c r="F1528" s="161"/>
      <c r="G1528" s="161"/>
      <c r="H1528" s="161"/>
      <c r="I1528" s="161"/>
      <c r="J1528" s="161"/>
      <c r="K1528" s="161"/>
      <c r="L1528" s="161"/>
      <c r="M1528" s="161"/>
      <c r="N1528" s="161"/>
      <c r="O1528" s="161"/>
      <c r="P1528" s="161"/>
      <c r="Q1528" s="161"/>
      <c r="R1528" s="161"/>
      <c r="S1528" s="161"/>
      <c r="T1528" s="161"/>
      <c r="U1528" s="161"/>
      <c r="V1528" s="161"/>
      <c r="W1528" s="161"/>
      <c r="X1528" s="152"/>
      <c r="Y1528" s="152"/>
      <c r="Z1528" s="152"/>
      <c r="AA1528" s="152"/>
      <c r="AB1528" s="152"/>
      <c r="AC1528" s="152"/>
      <c r="AD1528" s="152"/>
      <c r="AE1528" s="152"/>
      <c r="AF1528" s="152"/>
      <c r="AG1528" s="152" t="s">
        <v>2980</v>
      </c>
      <c r="AH1528" s="152">
        <v>0</v>
      </c>
      <c r="AI1528" s="152"/>
      <c r="AJ1528" s="152"/>
      <c r="AK1528" s="152"/>
      <c r="AL1528" s="152"/>
      <c r="AM1528" s="152"/>
      <c r="AN1528" s="152"/>
      <c r="AO1528" s="152"/>
      <c r="AP1528" s="152"/>
      <c r="AQ1528" s="152"/>
      <c r="AR1528" s="152"/>
      <c r="AS1528" s="152"/>
      <c r="AT1528" s="152"/>
      <c r="AU1528" s="152"/>
      <c r="AV1528" s="152"/>
      <c r="AW1528" s="152"/>
      <c r="AX1528" s="152"/>
      <c r="AY1528" s="152"/>
      <c r="AZ1528" s="152"/>
      <c r="BA1528" s="152"/>
      <c r="BB1528" s="152"/>
      <c r="BC1528" s="152"/>
      <c r="BD1528" s="152"/>
      <c r="BE1528" s="152"/>
      <c r="BF1528" s="152"/>
      <c r="BG1528" s="152"/>
      <c r="BH1528" s="152"/>
    </row>
    <row r="1529" spans="1:60" outlineLevel="1" x14ac:dyDescent="0.2">
      <c r="A1529" s="159"/>
      <c r="B1529" s="160"/>
      <c r="C1529" s="190" t="s">
        <v>1071</v>
      </c>
      <c r="D1529" s="162"/>
      <c r="E1529" s="163">
        <v>60.45</v>
      </c>
      <c r="F1529" s="161"/>
      <c r="G1529" s="161"/>
      <c r="H1529" s="161"/>
      <c r="I1529" s="161"/>
      <c r="J1529" s="161"/>
      <c r="K1529" s="161"/>
      <c r="L1529" s="161"/>
      <c r="M1529" s="161"/>
      <c r="N1529" s="161"/>
      <c r="O1529" s="161"/>
      <c r="P1529" s="161"/>
      <c r="Q1529" s="161"/>
      <c r="R1529" s="161"/>
      <c r="S1529" s="161"/>
      <c r="T1529" s="161"/>
      <c r="U1529" s="161"/>
      <c r="V1529" s="161"/>
      <c r="W1529" s="161"/>
      <c r="X1529" s="152"/>
      <c r="Y1529" s="152"/>
      <c r="Z1529" s="152"/>
      <c r="AA1529" s="152"/>
      <c r="AB1529" s="152"/>
      <c r="AC1529" s="152"/>
      <c r="AD1529" s="152"/>
      <c r="AE1529" s="152"/>
      <c r="AF1529" s="152"/>
      <c r="AG1529" s="152" t="s">
        <v>2980</v>
      </c>
      <c r="AH1529" s="152">
        <v>0</v>
      </c>
      <c r="AI1529" s="152"/>
      <c r="AJ1529" s="152"/>
      <c r="AK1529" s="152"/>
      <c r="AL1529" s="152"/>
      <c r="AM1529" s="152"/>
      <c r="AN1529" s="152"/>
      <c r="AO1529" s="152"/>
      <c r="AP1529" s="152"/>
      <c r="AQ1529" s="152"/>
      <c r="AR1529" s="152"/>
      <c r="AS1529" s="152"/>
      <c r="AT1529" s="152"/>
      <c r="AU1529" s="152"/>
      <c r="AV1529" s="152"/>
      <c r="AW1529" s="152"/>
      <c r="AX1529" s="152"/>
      <c r="AY1529" s="152"/>
      <c r="AZ1529" s="152"/>
      <c r="BA1529" s="152"/>
      <c r="BB1529" s="152"/>
      <c r="BC1529" s="152"/>
      <c r="BD1529" s="152"/>
      <c r="BE1529" s="152"/>
      <c r="BF1529" s="152"/>
      <c r="BG1529" s="152"/>
      <c r="BH1529" s="152"/>
    </row>
    <row r="1530" spans="1:60" outlineLevel="1" x14ac:dyDescent="0.2">
      <c r="A1530" s="159"/>
      <c r="B1530" s="160"/>
      <c r="C1530" s="190" t="s">
        <v>1072</v>
      </c>
      <c r="D1530" s="162"/>
      <c r="E1530" s="163">
        <v>26.650000000000002</v>
      </c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1"/>
      <c r="V1530" s="161"/>
      <c r="W1530" s="161"/>
      <c r="X1530" s="152"/>
      <c r="Y1530" s="152"/>
      <c r="Z1530" s="152"/>
      <c r="AA1530" s="152"/>
      <c r="AB1530" s="152"/>
      <c r="AC1530" s="152"/>
      <c r="AD1530" s="152"/>
      <c r="AE1530" s="152"/>
      <c r="AF1530" s="152"/>
      <c r="AG1530" s="152" t="s">
        <v>2980</v>
      </c>
      <c r="AH1530" s="152">
        <v>0</v>
      </c>
      <c r="AI1530" s="152"/>
      <c r="AJ1530" s="152"/>
      <c r="AK1530" s="152"/>
      <c r="AL1530" s="152"/>
      <c r="AM1530" s="152"/>
      <c r="AN1530" s="152"/>
      <c r="AO1530" s="152"/>
      <c r="AP1530" s="152"/>
      <c r="AQ1530" s="152"/>
      <c r="AR1530" s="152"/>
      <c r="AS1530" s="152"/>
      <c r="AT1530" s="152"/>
      <c r="AU1530" s="152"/>
      <c r="AV1530" s="152"/>
      <c r="AW1530" s="152"/>
      <c r="AX1530" s="152"/>
      <c r="AY1530" s="152"/>
      <c r="AZ1530" s="152"/>
      <c r="BA1530" s="152"/>
      <c r="BB1530" s="152"/>
      <c r="BC1530" s="152"/>
      <c r="BD1530" s="152"/>
      <c r="BE1530" s="152"/>
      <c r="BF1530" s="152"/>
      <c r="BG1530" s="152"/>
      <c r="BH1530" s="152"/>
    </row>
    <row r="1531" spans="1:60" outlineLevel="1" x14ac:dyDescent="0.2">
      <c r="A1531" s="159"/>
      <c r="B1531" s="160"/>
      <c r="C1531" s="190" t="s">
        <v>1073</v>
      </c>
      <c r="D1531" s="162"/>
      <c r="E1531" s="163">
        <v>29.26</v>
      </c>
      <c r="F1531" s="161"/>
      <c r="G1531" s="161"/>
      <c r="H1531" s="161"/>
      <c r="I1531" s="161"/>
      <c r="J1531" s="161"/>
      <c r="K1531" s="161"/>
      <c r="L1531" s="161"/>
      <c r="M1531" s="161"/>
      <c r="N1531" s="161"/>
      <c r="O1531" s="161"/>
      <c r="P1531" s="161"/>
      <c r="Q1531" s="161"/>
      <c r="R1531" s="161"/>
      <c r="S1531" s="161"/>
      <c r="T1531" s="161"/>
      <c r="U1531" s="161"/>
      <c r="V1531" s="161"/>
      <c r="W1531" s="161"/>
      <c r="X1531" s="152"/>
      <c r="Y1531" s="152"/>
      <c r="Z1531" s="152"/>
      <c r="AA1531" s="152"/>
      <c r="AB1531" s="152"/>
      <c r="AC1531" s="152"/>
      <c r="AD1531" s="152"/>
      <c r="AE1531" s="152"/>
      <c r="AF1531" s="152"/>
      <c r="AG1531" s="152" t="s">
        <v>2980</v>
      </c>
      <c r="AH1531" s="152">
        <v>0</v>
      </c>
      <c r="AI1531" s="152"/>
      <c r="AJ1531" s="152"/>
      <c r="AK1531" s="152"/>
      <c r="AL1531" s="152"/>
      <c r="AM1531" s="152"/>
      <c r="AN1531" s="152"/>
      <c r="AO1531" s="152"/>
      <c r="AP1531" s="152"/>
      <c r="AQ1531" s="152"/>
      <c r="AR1531" s="152"/>
      <c r="AS1531" s="152"/>
      <c r="AT1531" s="152"/>
      <c r="AU1531" s="152"/>
      <c r="AV1531" s="152"/>
      <c r="AW1531" s="152"/>
      <c r="AX1531" s="152"/>
      <c r="AY1531" s="152"/>
      <c r="AZ1531" s="152"/>
      <c r="BA1531" s="152"/>
      <c r="BB1531" s="152"/>
      <c r="BC1531" s="152"/>
      <c r="BD1531" s="152"/>
      <c r="BE1531" s="152"/>
      <c r="BF1531" s="152"/>
      <c r="BG1531" s="152"/>
      <c r="BH1531" s="152"/>
    </row>
    <row r="1532" spans="1:60" outlineLevel="1" x14ac:dyDescent="0.2">
      <c r="A1532" s="159"/>
      <c r="B1532" s="160"/>
      <c r="C1532" s="190" t="s">
        <v>1074</v>
      </c>
      <c r="D1532" s="162"/>
      <c r="E1532" s="163">
        <v>167.24</v>
      </c>
      <c r="F1532" s="161"/>
      <c r="G1532" s="161"/>
      <c r="H1532" s="161"/>
      <c r="I1532" s="161"/>
      <c r="J1532" s="161"/>
      <c r="K1532" s="161"/>
      <c r="L1532" s="161"/>
      <c r="M1532" s="161"/>
      <c r="N1532" s="161"/>
      <c r="O1532" s="161"/>
      <c r="P1532" s="161"/>
      <c r="Q1532" s="161"/>
      <c r="R1532" s="161"/>
      <c r="S1532" s="161"/>
      <c r="T1532" s="161"/>
      <c r="U1532" s="161"/>
      <c r="V1532" s="161"/>
      <c r="W1532" s="161"/>
      <c r="X1532" s="152"/>
      <c r="Y1532" s="152"/>
      <c r="Z1532" s="152"/>
      <c r="AA1532" s="152"/>
      <c r="AB1532" s="152"/>
      <c r="AC1532" s="152"/>
      <c r="AD1532" s="152"/>
      <c r="AE1532" s="152"/>
      <c r="AF1532" s="152"/>
      <c r="AG1532" s="152" t="s">
        <v>2980</v>
      </c>
      <c r="AH1532" s="152">
        <v>0</v>
      </c>
      <c r="AI1532" s="152"/>
      <c r="AJ1532" s="152"/>
      <c r="AK1532" s="152"/>
      <c r="AL1532" s="152"/>
      <c r="AM1532" s="152"/>
      <c r="AN1532" s="152"/>
      <c r="AO1532" s="152"/>
      <c r="AP1532" s="152"/>
      <c r="AQ1532" s="152"/>
      <c r="AR1532" s="152"/>
      <c r="AS1532" s="152"/>
      <c r="AT1532" s="152"/>
      <c r="AU1532" s="152"/>
      <c r="AV1532" s="152"/>
      <c r="AW1532" s="152"/>
      <c r="AX1532" s="152"/>
      <c r="AY1532" s="152"/>
      <c r="AZ1532" s="152"/>
      <c r="BA1532" s="152"/>
      <c r="BB1532" s="152"/>
      <c r="BC1532" s="152"/>
      <c r="BD1532" s="152"/>
      <c r="BE1532" s="152"/>
      <c r="BF1532" s="152"/>
      <c r="BG1532" s="152"/>
      <c r="BH1532" s="152"/>
    </row>
    <row r="1533" spans="1:60" outlineLevel="1" x14ac:dyDescent="0.2">
      <c r="A1533" s="159"/>
      <c r="B1533" s="160"/>
      <c r="C1533" s="190" t="s">
        <v>1075</v>
      </c>
      <c r="D1533" s="162"/>
      <c r="E1533" s="163">
        <v>80</v>
      </c>
      <c r="F1533" s="161"/>
      <c r="G1533" s="161"/>
      <c r="H1533" s="161"/>
      <c r="I1533" s="161"/>
      <c r="J1533" s="161"/>
      <c r="K1533" s="161"/>
      <c r="L1533" s="161"/>
      <c r="M1533" s="161"/>
      <c r="N1533" s="161"/>
      <c r="O1533" s="161"/>
      <c r="P1533" s="161"/>
      <c r="Q1533" s="161"/>
      <c r="R1533" s="161"/>
      <c r="S1533" s="161"/>
      <c r="T1533" s="161"/>
      <c r="U1533" s="161"/>
      <c r="V1533" s="161"/>
      <c r="W1533" s="161"/>
      <c r="X1533" s="152"/>
      <c r="Y1533" s="152"/>
      <c r="Z1533" s="152"/>
      <c r="AA1533" s="152"/>
      <c r="AB1533" s="152"/>
      <c r="AC1533" s="152"/>
      <c r="AD1533" s="152"/>
      <c r="AE1533" s="152"/>
      <c r="AF1533" s="152"/>
      <c r="AG1533" s="152" t="s">
        <v>2980</v>
      </c>
      <c r="AH1533" s="152">
        <v>0</v>
      </c>
      <c r="AI1533" s="152"/>
      <c r="AJ1533" s="152"/>
      <c r="AK1533" s="152"/>
      <c r="AL1533" s="152"/>
      <c r="AM1533" s="152"/>
      <c r="AN1533" s="152"/>
      <c r="AO1533" s="152"/>
      <c r="AP1533" s="152"/>
      <c r="AQ1533" s="152"/>
      <c r="AR1533" s="152"/>
      <c r="AS1533" s="152"/>
      <c r="AT1533" s="152"/>
      <c r="AU1533" s="152"/>
      <c r="AV1533" s="152"/>
      <c r="AW1533" s="152"/>
      <c r="AX1533" s="152"/>
      <c r="AY1533" s="152"/>
      <c r="AZ1533" s="152"/>
      <c r="BA1533" s="152"/>
      <c r="BB1533" s="152"/>
      <c r="BC1533" s="152"/>
      <c r="BD1533" s="152"/>
      <c r="BE1533" s="152"/>
      <c r="BF1533" s="152"/>
      <c r="BG1533" s="152"/>
      <c r="BH1533" s="152"/>
    </row>
    <row r="1534" spans="1:60" outlineLevel="1" x14ac:dyDescent="0.2">
      <c r="A1534" s="173">
        <v>492</v>
      </c>
      <c r="B1534" s="174" t="s">
        <v>1076</v>
      </c>
      <c r="C1534" s="189" t="s">
        <v>1077</v>
      </c>
      <c r="D1534" s="175" t="s">
        <v>2975</v>
      </c>
      <c r="E1534" s="176">
        <v>146.4</v>
      </c>
      <c r="F1534" s="177"/>
      <c r="G1534" s="178">
        <f>ROUND(E1534*F1534,2)</f>
        <v>0</v>
      </c>
      <c r="H1534" s="177"/>
      <c r="I1534" s="178">
        <f>ROUND(E1534*H1534,2)</f>
        <v>0</v>
      </c>
      <c r="J1534" s="177"/>
      <c r="K1534" s="178">
        <f>ROUND(E1534*J1534,2)</f>
        <v>0</v>
      </c>
      <c r="L1534" s="178">
        <v>15</v>
      </c>
      <c r="M1534" s="178">
        <f>G1534*(1+L1534/100)</f>
        <v>0</v>
      </c>
      <c r="N1534" s="178">
        <v>0</v>
      </c>
      <c r="O1534" s="178">
        <f>ROUND(E1534*N1534,2)</f>
        <v>0</v>
      </c>
      <c r="P1534" s="178">
        <v>0</v>
      </c>
      <c r="Q1534" s="178">
        <f>ROUND(E1534*P1534,2)</f>
        <v>0</v>
      </c>
      <c r="R1534" s="178"/>
      <c r="S1534" s="178" t="s">
        <v>2976</v>
      </c>
      <c r="T1534" s="179" t="s">
        <v>2977</v>
      </c>
      <c r="U1534" s="161">
        <v>0</v>
      </c>
      <c r="V1534" s="161">
        <f>ROUND(E1534*U1534,2)</f>
        <v>0</v>
      </c>
      <c r="W1534" s="161"/>
      <c r="X1534" s="152"/>
      <c r="Y1534" s="152"/>
      <c r="Z1534" s="152"/>
      <c r="AA1534" s="152"/>
      <c r="AB1534" s="152"/>
      <c r="AC1534" s="152"/>
      <c r="AD1534" s="152"/>
      <c r="AE1534" s="152"/>
      <c r="AF1534" s="152"/>
      <c r="AG1534" s="152" t="s">
        <v>3031</v>
      </c>
      <c r="AH1534" s="152"/>
      <c r="AI1534" s="152"/>
      <c r="AJ1534" s="152"/>
      <c r="AK1534" s="152"/>
      <c r="AL1534" s="152"/>
      <c r="AM1534" s="152"/>
      <c r="AN1534" s="152"/>
      <c r="AO1534" s="152"/>
      <c r="AP1534" s="152"/>
      <c r="AQ1534" s="152"/>
      <c r="AR1534" s="152"/>
      <c r="AS1534" s="152"/>
      <c r="AT1534" s="152"/>
      <c r="AU1534" s="152"/>
      <c r="AV1534" s="152"/>
      <c r="AW1534" s="152"/>
      <c r="AX1534" s="152"/>
      <c r="AY1534" s="152"/>
      <c r="AZ1534" s="152"/>
      <c r="BA1534" s="152"/>
      <c r="BB1534" s="152"/>
      <c r="BC1534" s="152"/>
      <c r="BD1534" s="152"/>
      <c r="BE1534" s="152"/>
      <c r="BF1534" s="152"/>
      <c r="BG1534" s="152"/>
      <c r="BH1534" s="152"/>
    </row>
    <row r="1535" spans="1:60" outlineLevel="1" x14ac:dyDescent="0.2">
      <c r="A1535" s="159"/>
      <c r="B1535" s="160"/>
      <c r="C1535" s="190" t="s">
        <v>3620</v>
      </c>
      <c r="D1535" s="162"/>
      <c r="E1535" s="163">
        <v>146.4</v>
      </c>
      <c r="F1535" s="161"/>
      <c r="G1535" s="161"/>
      <c r="H1535" s="161"/>
      <c r="I1535" s="161"/>
      <c r="J1535" s="161"/>
      <c r="K1535" s="161"/>
      <c r="L1535" s="161"/>
      <c r="M1535" s="161"/>
      <c r="N1535" s="161"/>
      <c r="O1535" s="161"/>
      <c r="P1535" s="161"/>
      <c r="Q1535" s="161"/>
      <c r="R1535" s="161"/>
      <c r="S1535" s="161"/>
      <c r="T1535" s="161"/>
      <c r="U1535" s="161"/>
      <c r="V1535" s="161"/>
      <c r="W1535" s="161"/>
      <c r="X1535" s="152"/>
      <c r="Y1535" s="152"/>
      <c r="Z1535" s="152"/>
      <c r="AA1535" s="152"/>
      <c r="AB1535" s="152"/>
      <c r="AC1535" s="152"/>
      <c r="AD1535" s="152"/>
      <c r="AE1535" s="152"/>
      <c r="AF1535" s="152"/>
      <c r="AG1535" s="152" t="s">
        <v>2980</v>
      </c>
      <c r="AH1535" s="152">
        <v>0</v>
      </c>
      <c r="AI1535" s="152"/>
      <c r="AJ1535" s="152"/>
      <c r="AK1535" s="152"/>
      <c r="AL1535" s="152"/>
      <c r="AM1535" s="152"/>
      <c r="AN1535" s="152"/>
      <c r="AO1535" s="152"/>
      <c r="AP1535" s="152"/>
      <c r="AQ1535" s="152"/>
      <c r="AR1535" s="152"/>
      <c r="AS1535" s="152"/>
      <c r="AT1535" s="152"/>
      <c r="AU1535" s="152"/>
      <c r="AV1535" s="152"/>
      <c r="AW1535" s="152"/>
      <c r="AX1535" s="152"/>
      <c r="AY1535" s="152"/>
      <c r="AZ1535" s="152"/>
      <c r="BA1535" s="152"/>
      <c r="BB1535" s="152"/>
      <c r="BC1535" s="152"/>
      <c r="BD1535" s="152"/>
      <c r="BE1535" s="152"/>
      <c r="BF1535" s="152"/>
      <c r="BG1535" s="152"/>
      <c r="BH1535" s="152"/>
    </row>
    <row r="1536" spans="1:60" x14ac:dyDescent="0.2">
      <c r="A1536" s="167" t="s">
        <v>2971</v>
      </c>
      <c r="B1536" s="168" t="s">
        <v>2924</v>
      </c>
      <c r="C1536" s="188" t="s">
        <v>2925</v>
      </c>
      <c r="D1536" s="169"/>
      <c r="E1536" s="170"/>
      <c r="F1536" s="171"/>
      <c r="G1536" s="171">
        <f>SUMIF(AG1537:AG1546,"&lt;&gt;NOR",G1537:G1546)</f>
        <v>0</v>
      </c>
      <c r="H1536" s="171"/>
      <c r="I1536" s="171">
        <f>SUM(I1537:I1546)</f>
        <v>0</v>
      </c>
      <c r="J1536" s="171"/>
      <c r="K1536" s="171">
        <f>SUM(K1537:K1546)</f>
        <v>0</v>
      </c>
      <c r="L1536" s="171"/>
      <c r="M1536" s="171">
        <f>SUM(M1537:M1546)</f>
        <v>0</v>
      </c>
      <c r="N1536" s="171"/>
      <c r="O1536" s="171">
        <f>SUM(O1537:O1546)</f>
        <v>0</v>
      </c>
      <c r="P1536" s="171"/>
      <c r="Q1536" s="171">
        <f>SUM(Q1537:Q1546)</f>
        <v>0</v>
      </c>
      <c r="R1536" s="171"/>
      <c r="S1536" s="171"/>
      <c r="T1536" s="172"/>
      <c r="U1536" s="166"/>
      <c r="V1536" s="166">
        <f>SUM(V1537:V1546)</f>
        <v>0</v>
      </c>
      <c r="W1536" s="166"/>
      <c r="AG1536" t="s">
        <v>2972</v>
      </c>
    </row>
    <row r="1537" spans="1:60" outlineLevel="1" x14ac:dyDescent="0.2">
      <c r="A1537" s="173">
        <v>493</v>
      </c>
      <c r="B1537" s="174" t="s">
        <v>1078</v>
      </c>
      <c r="C1537" s="189" t="s">
        <v>1079</v>
      </c>
      <c r="D1537" s="175" t="s">
        <v>2975</v>
      </c>
      <c r="E1537" s="176">
        <v>62.296500000000002</v>
      </c>
      <c r="F1537" s="177"/>
      <c r="G1537" s="178">
        <f>ROUND(E1537*F1537,2)</f>
        <v>0</v>
      </c>
      <c r="H1537" s="177"/>
      <c r="I1537" s="178">
        <f>ROUND(E1537*H1537,2)</f>
        <v>0</v>
      </c>
      <c r="J1537" s="177"/>
      <c r="K1537" s="178">
        <f>ROUND(E1537*J1537,2)</f>
        <v>0</v>
      </c>
      <c r="L1537" s="178">
        <v>15</v>
      </c>
      <c r="M1537" s="178">
        <f>G1537*(1+L1537/100)</f>
        <v>0</v>
      </c>
      <c r="N1537" s="178">
        <v>0</v>
      </c>
      <c r="O1537" s="178">
        <f>ROUND(E1537*N1537,2)</f>
        <v>0</v>
      </c>
      <c r="P1537" s="178">
        <v>0</v>
      </c>
      <c r="Q1537" s="178">
        <f>ROUND(E1537*P1537,2)</f>
        <v>0</v>
      </c>
      <c r="R1537" s="178"/>
      <c r="S1537" s="178" t="s">
        <v>2976</v>
      </c>
      <c r="T1537" s="179" t="s">
        <v>2977</v>
      </c>
      <c r="U1537" s="161">
        <v>0</v>
      </c>
      <c r="V1537" s="161">
        <f>ROUND(E1537*U1537,2)</f>
        <v>0</v>
      </c>
      <c r="W1537" s="161"/>
      <c r="X1537" s="152"/>
      <c r="Y1537" s="152"/>
      <c r="Z1537" s="152"/>
      <c r="AA1537" s="152"/>
      <c r="AB1537" s="152"/>
      <c r="AC1537" s="152"/>
      <c r="AD1537" s="152"/>
      <c r="AE1537" s="152"/>
      <c r="AF1537" s="152"/>
      <c r="AG1537" s="152" t="s">
        <v>3031</v>
      </c>
      <c r="AH1537" s="152"/>
      <c r="AI1537" s="152"/>
      <c r="AJ1537" s="152"/>
      <c r="AK1537" s="152"/>
      <c r="AL1537" s="152"/>
      <c r="AM1537" s="152"/>
      <c r="AN1537" s="152"/>
      <c r="AO1537" s="152"/>
      <c r="AP1537" s="152"/>
      <c r="AQ1537" s="152"/>
      <c r="AR1537" s="152"/>
      <c r="AS1537" s="152"/>
      <c r="AT1537" s="152"/>
      <c r="AU1537" s="152"/>
      <c r="AV1537" s="152"/>
      <c r="AW1537" s="152"/>
      <c r="AX1537" s="152"/>
      <c r="AY1537" s="152"/>
      <c r="AZ1537" s="152"/>
      <c r="BA1537" s="152"/>
      <c r="BB1537" s="152"/>
      <c r="BC1537" s="152"/>
      <c r="BD1537" s="152"/>
      <c r="BE1537" s="152"/>
      <c r="BF1537" s="152"/>
      <c r="BG1537" s="152"/>
      <c r="BH1537" s="152"/>
    </row>
    <row r="1538" spans="1:60" outlineLevel="1" x14ac:dyDescent="0.2">
      <c r="A1538" s="159"/>
      <c r="B1538" s="160"/>
      <c r="C1538" s="190" t="s">
        <v>1080</v>
      </c>
      <c r="D1538" s="162"/>
      <c r="E1538" s="163"/>
      <c r="F1538" s="161"/>
      <c r="G1538" s="161"/>
      <c r="H1538" s="161"/>
      <c r="I1538" s="161"/>
      <c r="J1538" s="161"/>
      <c r="K1538" s="161"/>
      <c r="L1538" s="161"/>
      <c r="M1538" s="161"/>
      <c r="N1538" s="161"/>
      <c r="O1538" s="161"/>
      <c r="P1538" s="161"/>
      <c r="Q1538" s="161"/>
      <c r="R1538" s="161"/>
      <c r="S1538" s="161"/>
      <c r="T1538" s="161"/>
      <c r="U1538" s="161"/>
      <c r="V1538" s="161"/>
      <c r="W1538" s="161"/>
      <c r="X1538" s="152"/>
      <c r="Y1538" s="152"/>
      <c r="Z1538" s="152"/>
      <c r="AA1538" s="152"/>
      <c r="AB1538" s="152"/>
      <c r="AC1538" s="152"/>
      <c r="AD1538" s="152"/>
      <c r="AE1538" s="152"/>
      <c r="AF1538" s="152"/>
      <c r="AG1538" s="152" t="s">
        <v>2980</v>
      </c>
      <c r="AH1538" s="152">
        <v>0</v>
      </c>
      <c r="AI1538" s="152"/>
      <c r="AJ1538" s="152"/>
      <c r="AK1538" s="152"/>
      <c r="AL1538" s="152"/>
      <c r="AM1538" s="152"/>
      <c r="AN1538" s="152"/>
      <c r="AO1538" s="152"/>
      <c r="AP1538" s="152"/>
      <c r="AQ1538" s="152"/>
      <c r="AR1538" s="152"/>
      <c r="AS1538" s="152"/>
      <c r="AT1538" s="152"/>
      <c r="AU1538" s="152"/>
      <c r="AV1538" s="152"/>
      <c r="AW1538" s="152"/>
      <c r="AX1538" s="152"/>
      <c r="AY1538" s="152"/>
      <c r="AZ1538" s="152"/>
      <c r="BA1538" s="152"/>
      <c r="BB1538" s="152"/>
      <c r="BC1538" s="152"/>
      <c r="BD1538" s="152"/>
      <c r="BE1538" s="152"/>
      <c r="BF1538" s="152"/>
      <c r="BG1538" s="152"/>
      <c r="BH1538" s="152"/>
    </row>
    <row r="1539" spans="1:60" outlineLevel="1" x14ac:dyDescent="0.2">
      <c r="A1539" s="159"/>
      <c r="B1539" s="160"/>
      <c r="C1539" s="190" t="s">
        <v>1081</v>
      </c>
      <c r="D1539" s="162"/>
      <c r="E1539" s="163"/>
      <c r="F1539" s="161"/>
      <c r="G1539" s="161"/>
      <c r="H1539" s="161"/>
      <c r="I1539" s="161"/>
      <c r="J1539" s="161"/>
      <c r="K1539" s="161"/>
      <c r="L1539" s="161"/>
      <c r="M1539" s="161"/>
      <c r="N1539" s="161"/>
      <c r="O1539" s="161"/>
      <c r="P1539" s="161"/>
      <c r="Q1539" s="161"/>
      <c r="R1539" s="161"/>
      <c r="S1539" s="161"/>
      <c r="T1539" s="161"/>
      <c r="U1539" s="161"/>
      <c r="V1539" s="161"/>
      <c r="W1539" s="161"/>
      <c r="X1539" s="152"/>
      <c r="Y1539" s="152"/>
      <c r="Z1539" s="152"/>
      <c r="AA1539" s="152"/>
      <c r="AB1539" s="152"/>
      <c r="AC1539" s="152"/>
      <c r="AD1539" s="152"/>
      <c r="AE1539" s="152"/>
      <c r="AF1539" s="152"/>
      <c r="AG1539" s="152" t="s">
        <v>2980</v>
      </c>
      <c r="AH1539" s="152">
        <v>0</v>
      </c>
      <c r="AI1539" s="152"/>
      <c r="AJ1539" s="152"/>
      <c r="AK1539" s="152"/>
      <c r="AL1539" s="152"/>
      <c r="AM1539" s="152"/>
      <c r="AN1539" s="152"/>
      <c r="AO1539" s="152"/>
      <c r="AP1539" s="152"/>
      <c r="AQ1539" s="152"/>
      <c r="AR1539" s="152"/>
      <c r="AS1539" s="152"/>
      <c r="AT1539" s="152"/>
      <c r="AU1539" s="152"/>
      <c r="AV1539" s="152"/>
      <c r="AW1539" s="152"/>
      <c r="AX1539" s="152"/>
      <c r="AY1539" s="152"/>
      <c r="AZ1539" s="152"/>
      <c r="BA1539" s="152"/>
      <c r="BB1539" s="152"/>
      <c r="BC1539" s="152"/>
      <c r="BD1539" s="152"/>
      <c r="BE1539" s="152"/>
      <c r="BF1539" s="152"/>
      <c r="BG1539" s="152"/>
      <c r="BH1539" s="152"/>
    </row>
    <row r="1540" spans="1:60" outlineLevel="1" x14ac:dyDescent="0.2">
      <c r="A1540" s="159"/>
      <c r="B1540" s="160"/>
      <c r="C1540" s="190" t="s">
        <v>1082</v>
      </c>
      <c r="D1540" s="162"/>
      <c r="E1540" s="163"/>
      <c r="F1540" s="161"/>
      <c r="G1540" s="161"/>
      <c r="H1540" s="161"/>
      <c r="I1540" s="161"/>
      <c r="J1540" s="161"/>
      <c r="K1540" s="161"/>
      <c r="L1540" s="161"/>
      <c r="M1540" s="161"/>
      <c r="N1540" s="161"/>
      <c r="O1540" s="161"/>
      <c r="P1540" s="161"/>
      <c r="Q1540" s="161"/>
      <c r="R1540" s="161"/>
      <c r="S1540" s="161"/>
      <c r="T1540" s="161"/>
      <c r="U1540" s="161"/>
      <c r="V1540" s="161"/>
      <c r="W1540" s="161"/>
      <c r="X1540" s="152"/>
      <c r="Y1540" s="152"/>
      <c r="Z1540" s="152"/>
      <c r="AA1540" s="152"/>
      <c r="AB1540" s="152"/>
      <c r="AC1540" s="152"/>
      <c r="AD1540" s="152"/>
      <c r="AE1540" s="152"/>
      <c r="AF1540" s="152"/>
      <c r="AG1540" s="152" t="s">
        <v>2980</v>
      </c>
      <c r="AH1540" s="152">
        <v>0</v>
      </c>
      <c r="AI1540" s="152"/>
      <c r="AJ1540" s="152"/>
      <c r="AK1540" s="152"/>
      <c r="AL1540" s="152"/>
      <c r="AM1540" s="152"/>
      <c r="AN1540" s="152"/>
      <c r="AO1540" s="152"/>
      <c r="AP1540" s="152"/>
      <c r="AQ1540" s="152"/>
      <c r="AR1540" s="152"/>
      <c r="AS1540" s="152"/>
      <c r="AT1540" s="152"/>
      <c r="AU1540" s="152"/>
      <c r="AV1540" s="152"/>
      <c r="AW1540" s="152"/>
      <c r="AX1540" s="152"/>
      <c r="AY1540" s="152"/>
      <c r="AZ1540" s="152"/>
      <c r="BA1540" s="152"/>
      <c r="BB1540" s="152"/>
      <c r="BC1540" s="152"/>
      <c r="BD1540" s="152"/>
      <c r="BE1540" s="152"/>
      <c r="BF1540" s="152"/>
      <c r="BG1540" s="152"/>
      <c r="BH1540" s="152"/>
    </row>
    <row r="1541" spans="1:60" outlineLevel="1" x14ac:dyDescent="0.2">
      <c r="A1541" s="159"/>
      <c r="B1541" s="160"/>
      <c r="C1541" s="190" t="s">
        <v>1083</v>
      </c>
      <c r="D1541" s="162"/>
      <c r="E1541" s="163"/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1"/>
      <c r="V1541" s="161"/>
      <c r="W1541" s="161"/>
      <c r="X1541" s="152"/>
      <c r="Y1541" s="152"/>
      <c r="Z1541" s="152"/>
      <c r="AA1541" s="152"/>
      <c r="AB1541" s="152"/>
      <c r="AC1541" s="152"/>
      <c r="AD1541" s="152"/>
      <c r="AE1541" s="152"/>
      <c r="AF1541" s="152"/>
      <c r="AG1541" s="152" t="s">
        <v>2980</v>
      </c>
      <c r="AH1541" s="152">
        <v>0</v>
      </c>
      <c r="AI1541" s="152"/>
      <c r="AJ1541" s="152"/>
      <c r="AK1541" s="152"/>
      <c r="AL1541" s="152"/>
      <c r="AM1541" s="152"/>
      <c r="AN1541" s="152"/>
      <c r="AO1541" s="152"/>
      <c r="AP1541" s="152"/>
      <c r="AQ1541" s="152"/>
      <c r="AR1541" s="152"/>
      <c r="AS1541" s="152"/>
      <c r="AT1541" s="152"/>
      <c r="AU1541" s="152"/>
      <c r="AV1541" s="152"/>
      <c r="AW1541" s="152"/>
      <c r="AX1541" s="152"/>
      <c r="AY1541" s="152"/>
      <c r="AZ1541" s="152"/>
      <c r="BA1541" s="152"/>
      <c r="BB1541" s="152"/>
      <c r="BC1541" s="152"/>
      <c r="BD1541" s="152"/>
      <c r="BE1541" s="152"/>
      <c r="BF1541" s="152"/>
      <c r="BG1541" s="152"/>
      <c r="BH1541" s="152"/>
    </row>
    <row r="1542" spans="1:60" outlineLevel="1" x14ac:dyDescent="0.2">
      <c r="A1542" s="159"/>
      <c r="B1542" s="160"/>
      <c r="C1542" s="190" t="s">
        <v>1084</v>
      </c>
      <c r="D1542" s="162"/>
      <c r="E1542" s="163"/>
      <c r="F1542" s="161"/>
      <c r="G1542" s="161"/>
      <c r="H1542" s="161"/>
      <c r="I1542" s="161"/>
      <c r="J1542" s="161"/>
      <c r="K1542" s="161"/>
      <c r="L1542" s="161"/>
      <c r="M1542" s="161"/>
      <c r="N1542" s="161"/>
      <c r="O1542" s="161"/>
      <c r="P1542" s="161"/>
      <c r="Q1542" s="161"/>
      <c r="R1542" s="161"/>
      <c r="S1542" s="161"/>
      <c r="T1542" s="161"/>
      <c r="U1542" s="161"/>
      <c r="V1542" s="161"/>
      <c r="W1542" s="161"/>
      <c r="X1542" s="152"/>
      <c r="Y1542" s="152"/>
      <c r="Z1542" s="152"/>
      <c r="AA1542" s="152"/>
      <c r="AB1542" s="152"/>
      <c r="AC1542" s="152"/>
      <c r="AD1542" s="152"/>
      <c r="AE1542" s="152"/>
      <c r="AF1542" s="152"/>
      <c r="AG1542" s="152" t="s">
        <v>2980</v>
      </c>
      <c r="AH1542" s="152">
        <v>0</v>
      </c>
      <c r="AI1542" s="152"/>
      <c r="AJ1542" s="152"/>
      <c r="AK1542" s="152"/>
      <c r="AL1542" s="152"/>
      <c r="AM1542" s="152"/>
      <c r="AN1542" s="152"/>
      <c r="AO1542" s="152"/>
      <c r="AP1542" s="152"/>
      <c r="AQ1542" s="152"/>
      <c r="AR1542" s="152"/>
      <c r="AS1542" s="152"/>
      <c r="AT1542" s="152"/>
      <c r="AU1542" s="152"/>
      <c r="AV1542" s="152"/>
      <c r="AW1542" s="152"/>
      <c r="AX1542" s="152"/>
      <c r="AY1542" s="152"/>
      <c r="AZ1542" s="152"/>
      <c r="BA1542" s="152"/>
      <c r="BB1542" s="152"/>
      <c r="BC1542" s="152"/>
      <c r="BD1542" s="152"/>
      <c r="BE1542" s="152"/>
      <c r="BF1542" s="152"/>
      <c r="BG1542" s="152"/>
      <c r="BH1542" s="152"/>
    </row>
    <row r="1543" spans="1:60" outlineLevel="1" x14ac:dyDescent="0.2">
      <c r="A1543" s="159"/>
      <c r="B1543" s="160"/>
      <c r="C1543" s="190" t="s">
        <v>1085</v>
      </c>
      <c r="D1543" s="162"/>
      <c r="E1543" s="163"/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1"/>
      <c r="V1543" s="161"/>
      <c r="W1543" s="161"/>
      <c r="X1543" s="152"/>
      <c r="Y1543" s="152"/>
      <c r="Z1543" s="152"/>
      <c r="AA1543" s="152"/>
      <c r="AB1543" s="152"/>
      <c r="AC1543" s="152"/>
      <c r="AD1543" s="152"/>
      <c r="AE1543" s="152"/>
      <c r="AF1543" s="152"/>
      <c r="AG1543" s="152" t="s">
        <v>2980</v>
      </c>
      <c r="AH1543" s="152">
        <v>0</v>
      </c>
      <c r="AI1543" s="152"/>
      <c r="AJ1543" s="152"/>
      <c r="AK1543" s="152"/>
      <c r="AL1543" s="152"/>
      <c r="AM1543" s="152"/>
      <c r="AN1543" s="152"/>
      <c r="AO1543" s="152"/>
      <c r="AP1543" s="152"/>
      <c r="AQ1543" s="152"/>
      <c r="AR1543" s="152"/>
      <c r="AS1543" s="152"/>
      <c r="AT1543" s="152"/>
      <c r="AU1543" s="152"/>
      <c r="AV1543" s="152"/>
      <c r="AW1543" s="152"/>
      <c r="AX1543" s="152"/>
      <c r="AY1543" s="152"/>
      <c r="AZ1543" s="152"/>
      <c r="BA1543" s="152"/>
      <c r="BB1543" s="152"/>
      <c r="BC1543" s="152"/>
      <c r="BD1543" s="152"/>
      <c r="BE1543" s="152"/>
      <c r="BF1543" s="152"/>
      <c r="BG1543" s="152"/>
      <c r="BH1543" s="152"/>
    </row>
    <row r="1544" spans="1:60" outlineLevel="1" x14ac:dyDescent="0.2">
      <c r="A1544" s="159"/>
      <c r="B1544" s="160"/>
      <c r="C1544" s="190" t="s">
        <v>1086</v>
      </c>
      <c r="D1544" s="162"/>
      <c r="E1544" s="163"/>
      <c r="F1544" s="161"/>
      <c r="G1544" s="161"/>
      <c r="H1544" s="161"/>
      <c r="I1544" s="161"/>
      <c r="J1544" s="161"/>
      <c r="K1544" s="161"/>
      <c r="L1544" s="161"/>
      <c r="M1544" s="161"/>
      <c r="N1544" s="161"/>
      <c r="O1544" s="161"/>
      <c r="P1544" s="161"/>
      <c r="Q1544" s="161"/>
      <c r="R1544" s="161"/>
      <c r="S1544" s="161"/>
      <c r="T1544" s="161"/>
      <c r="U1544" s="161"/>
      <c r="V1544" s="161"/>
      <c r="W1544" s="161"/>
      <c r="X1544" s="152"/>
      <c r="Y1544" s="152"/>
      <c r="Z1544" s="152"/>
      <c r="AA1544" s="152"/>
      <c r="AB1544" s="152"/>
      <c r="AC1544" s="152"/>
      <c r="AD1544" s="152"/>
      <c r="AE1544" s="152"/>
      <c r="AF1544" s="152"/>
      <c r="AG1544" s="152" t="s">
        <v>2980</v>
      </c>
      <c r="AH1544" s="152">
        <v>0</v>
      </c>
      <c r="AI1544" s="152"/>
      <c r="AJ1544" s="152"/>
      <c r="AK1544" s="152"/>
      <c r="AL1544" s="152"/>
      <c r="AM1544" s="152"/>
      <c r="AN1544" s="152"/>
      <c r="AO1544" s="152"/>
      <c r="AP1544" s="152"/>
      <c r="AQ1544" s="152"/>
      <c r="AR1544" s="152"/>
      <c r="AS1544" s="152"/>
      <c r="AT1544" s="152"/>
      <c r="AU1544" s="152"/>
      <c r="AV1544" s="152"/>
      <c r="AW1544" s="152"/>
      <c r="AX1544" s="152"/>
      <c r="AY1544" s="152"/>
      <c r="AZ1544" s="152"/>
      <c r="BA1544" s="152"/>
      <c r="BB1544" s="152"/>
      <c r="BC1544" s="152"/>
      <c r="BD1544" s="152"/>
      <c r="BE1544" s="152"/>
      <c r="BF1544" s="152"/>
      <c r="BG1544" s="152"/>
      <c r="BH1544" s="152"/>
    </row>
    <row r="1545" spans="1:60" outlineLevel="1" x14ac:dyDescent="0.2">
      <c r="A1545" s="159"/>
      <c r="B1545" s="160"/>
      <c r="C1545" s="190" t="s">
        <v>1087</v>
      </c>
      <c r="D1545" s="162"/>
      <c r="E1545" s="163"/>
      <c r="F1545" s="161"/>
      <c r="G1545" s="161"/>
      <c r="H1545" s="161"/>
      <c r="I1545" s="161"/>
      <c r="J1545" s="161"/>
      <c r="K1545" s="161"/>
      <c r="L1545" s="161"/>
      <c r="M1545" s="161"/>
      <c r="N1545" s="161"/>
      <c r="O1545" s="161"/>
      <c r="P1545" s="161"/>
      <c r="Q1545" s="161"/>
      <c r="R1545" s="161"/>
      <c r="S1545" s="161"/>
      <c r="T1545" s="161"/>
      <c r="U1545" s="161"/>
      <c r="V1545" s="161"/>
      <c r="W1545" s="161"/>
      <c r="X1545" s="152"/>
      <c r="Y1545" s="152"/>
      <c r="Z1545" s="152"/>
      <c r="AA1545" s="152"/>
      <c r="AB1545" s="152"/>
      <c r="AC1545" s="152"/>
      <c r="AD1545" s="152"/>
      <c r="AE1545" s="152"/>
      <c r="AF1545" s="152"/>
      <c r="AG1545" s="152" t="s">
        <v>2980</v>
      </c>
      <c r="AH1545" s="152">
        <v>0</v>
      </c>
      <c r="AI1545" s="152"/>
      <c r="AJ1545" s="152"/>
      <c r="AK1545" s="152"/>
      <c r="AL1545" s="152"/>
      <c r="AM1545" s="152"/>
      <c r="AN1545" s="152"/>
      <c r="AO1545" s="152"/>
      <c r="AP1545" s="152"/>
      <c r="AQ1545" s="152"/>
      <c r="AR1545" s="152"/>
      <c r="AS1545" s="152"/>
      <c r="AT1545" s="152"/>
      <c r="AU1545" s="152"/>
      <c r="AV1545" s="152"/>
      <c r="AW1545" s="152"/>
      <c r="AX1545" s="152"/>
      <c r="AY1545" s="152"/>
      <c r="AZ1545" s="152"/>
      <c r="BA1545" s="152"/>
      <c r="BB1545" s="152"/>
      <c r="BC1545" s="152"/>
      <c r="BD1545" s="152"/>
      <c r="BE1545" s="152"/>
      <c r="BF1545" s="152"/>
      <c r="BG1545" s="152"/>
      <c r="BH1545" s="152"/>
    </row>
    <row r="1546" spans="1:60" outlineLevel="1" x14ac:dyDescent="0.2">
      <c r="A1546" s="159"/>
      <c r="B1546" s="160"/>
      <c r="C1546" s="190" t="s">
        <v>1088</v>
      </c>
      <c r="D1546" s="162"/>
      <c r="E1546" s="163">
        <v>62.300000000000004</v>
      </c>
      <c r="F1546" s="161"/>
      <c r="G1546" s="161"/>
      <c r="H1546" s="161"/>
      <c r="I1546" s="161"/>
      <c r="J1546" s="161"/>
      <c r="K1546" s="161"/>
      <c r="L1546" s="161"/>
      <c r="M1546" s="161"/>
      <c r="N1546" s="161"/>
      <c r="O1546" s="161"/>
      <c r="P1546" s="161"/>
      <c r="Q1546" s="161"/>
      <c r="R1546" s="161"/>
      <c r="S1546" s="161"/>
      <c r="T1546" s="161"/>
      <c r="U1546" s="161"/>
      <c r="V1546" s="161"/>
      <c r="W1546" s="161"/>
      <c r="X1546" s="152"/>
      <c r="Y1546" s="152"/>
      <c r="Z1546" s="152"/>
      <c r="AA1546" s="152"/>
      <c r="AB1546" s="152"/>
      <c r="AC1546" s="152"/>
      <c r="AD1546" s="152"/>
      <c r="AE1546" s="152"/>
      <c r="AF1546" s="152"/>
      <c r="AG1546" s="152" t="s">
        <v>2980</v>
      </c>
      <c r="AH1546" s="152">
        <v>0</v>
      </c>
      <c r="AI1546" s="152"/>
      <c r="AJ1546" s="152"/>
      <c r="AK1546" s="152"/>
      <c r="AL1546" s="152"/>
      <c r="AM1546" s="152"/>
      <c r="AN1546" s="152"/>
      <c r="AO1546" s="152"/>
      <c r="AP1546" s="152"/>
      <c r="AQ1546" s="152"/>
      <c r="AR1546" s="152"/>
      <c r="AS1546" s="152"/>
      <c r="AT1546" s="152"/>
      <c r="AU1546" s="152"/>
      <c r="AV1546" s="152"/>
      <c r="AW1546" s="152"/>
      <c r="AX1546" s="152"/>
      <c r="AY1546" s="152"/>
      <c r="AZ1546" s="152"/>
      <c r="BA1546" s="152"/>
      <c r="BB1546" s="152"/>
      <c r="BC1546" s="152"/>
      <c r="BD1546" s="152"/>
      <c r="BE1546" s="152"/>
      <c r="BF1546" s="152"/>
      <c r="BG1546" s="152"/>
      <c r="BH1546" s="152"/>
    </row>
    <row r="1547" spans="1:60" x14ac:dyDescent="0.2">
      <c r="A1547" s="167" t="s">
        <v>2971</v>
      </c>
      <c r="B1547" s="168" t="s">
        <v>2926</v>
      </c>
      <c r="C1547" s="188" t="s">
        <v>2927</v>
      </c>
      <c r="D1547" s="169"/>
      <c r="E1547" s="170"/>
      <c r="F1547" s="171"/>
      <c r="G1547" s="171">
        <f>SUMIF(AG1548:AG1557,"&lt;&gt;NOR",G1548:G1557)</f>
        <v>0</v>
      </c>
      <c r="H1547" s="171"/>
      <c r="I1547" s="171">
        <f>SUM(I1548:I1557)</f>
        <v>0</v>
      </c>
      <c r="J1547" s="171"/>
      <c r="K1547" s="171">
        <f>SUM(K1548:K1557)</f>
        <v>0</v>
      </c>
      <c r="L1547" s="171"/>
      <c r="M1547" s="171">
        <f>SUM(M1548:M1557)</f>
        <v>0</v>
      </c>
      <c r="N1547" s="171"/>
      <c r="O1547" s="171">
        <f>SUM(O1548:O1557)</f>
        <v>0</v>
      </c>
      <c r="P1547" s="171"/>
      <c r="Q1547" s="171">
        <f>SUM(Q1548:Q1557)</f>
        <v>0</v>
      </c>
      <c r="R1547" s="171"/>
      <c r="S1547" s="171"/>
      <c r="T1547" s="172"/>
      <c r="U1547" s="166"/>
      <c r="V1547" s="166">
        <f>SUM(V1548:V1557)</f>
        <v>0</v>
      </c>
      <c r="W1547" s="166"/>
      <c r="AG1547" t="s">
        <v>2972</v>
      </c>
    </row>
    <row r="1548" spans="1:60" outlineLevel="1" x14ac:dyDescent="0.2">
      <c r="A1548" s="180">
        <v>494</v>
      </c>
      <c r="B1548" s="181" t="s">
        <v>1089</v>
      </c>
      <c r="C1548" s="191" t="s">
        <v>1090</v>
      </c>
      <c r="D1548" s="182" t="s">
        <v>3076</v>
      </c>
      <c r="E1548" s="183">
        <v>2</v>
      </c>
      <c r="F1548" s="184"/>
      <c r="G1548" s="185">
        <f t="shared" ref="G1548:G1557" si="63">ROUND(E1548*F1548,2)</f>
        <v>0</v>
      </c>
      <c r="H1548" s="184"/>
      <c r="I1548" s="185">
        <f t="shared" ref="I1548:I1557" si="64">ROUND(E1548*H1548,2)</f>
        <v>0</v>
      </c>
      <c r="J1548" s="184"/>
      <c r="K1548" s="185">
        <f t="shared" ref="K1548:K1557" si="65">ROUND(E1548*J1548,2)</f>
        <v>0</v>
      </c>
      <c r="L1548" s="185">
        <v>15</v>
      </c>
      <c r="M1548" s="185">
        <f t="shared" ref="M1548:M1557" si="66">G1548*(1+L1548/100)</f>
        <v>0</v>
      </c>
      <c r="N1548" s="185">
        <v>0</v>
      </c>
      <c r="O1548" s="185">
        <f t="shared" ref="O1548:O1557" si="67">ROUND(E1548*N1548,2)</f>
        <v>0</v>
      </c>
      <c r="P1548" s="185">
        <v>0</v>
      </c>
      <c r="Q1548" s="185">
        <f t="shared" ref="Q1548:Q1557" si="68">ROUND(E1548*P1548,2)</f>
        <v>0</v>
      </c>
      <c r="R1548" s="185"/>
      <c r="S1548" s="185" t="s">
        <v>2976</v>
      </c>
      <c r="T1548" s="186" t="s">
        <v>2977</v>
      </c>
      <c r="U1548" s="161">
        <v>0</v>
      </c>
      <c r="V1548" s="161">
        <f t="shared" ref="V1548:V1557" si="69">ROUND(E1548*U1548,2)</f>
        <v>0</v>
      </c>
      <c r="W1548" s="161"/>
      <c r="X1548" s="152"/>
      <c r="Y1548" s="152"/>
      <c r="Z1548" s="152"/>
      <c r="AA1548" s="152"/>
      <c r="AB1548" s="152"/>
      <c r="AC1548" s="152"/>
      <c r="AD1548" s="152"/>
      <c r="AE1548" s="152"/>
      <c r="AF1548" s="152"/>
      <c r="AG1548" s="152" t="s">
        <v>3031</v>
      </c>
      <c r="AH1548" s="152"/>
      <c r="AI1548" s="152"/>
      <c r="AJ1548" s="152"/>
      <c r="AK1548" s="152"/>
      <c r="AL1548" s="152"/>
      <c r="AM1548" s="152"/>
      <c r="AN1548" s="152"/>
      <c r="AO1548" s="152"/>
      <c r="AP1548" s="152"/>
      <c r="AQ1548" s="152"/>
      <c r="AR1548" s="152"/>
      <c r="AS1548" s="152"/>
      <c r="AT1548" s="152"/>
      <c r="AU1548" s="152"/>
      <c r="AV1548" s="152"/>
      <c r="AW1548" s="152"/>
      <c r="AX1548" s="152"/>
      <c r="AY1548" s="152"/>
      <c r="AZ1548" s="152"/>
      <c r="BA1548" s="152"/>
      <c r="BB1548" s="152"/>
      <c r="BC1548" s="152"/>
      <c r="BD1548" s="152"/>
      <c r="BE1548" s="152"/>
      <c r="BF1548" s="152"/>
      <c r="BG1548" s="152"/>
      <c r="BH1548" s="152"/>
    </row>
    <row r="1549" spans="1:60" outlineLevel="1" x14ac:dyDescent="0.2">
      <c r="A1549" s="180">
        <v>495</v>
      </c>
      <c r="B1549" s="181" t="s">
        <v>1091</v>
      </c>
      <c r="C1549" s="191" t="s">
        <v>1092</v>
      </c>
      <c r="D1549" s="182" t="s">
        <v>3076</v>
      </c>
      <c r="E1549" s="183">
        <v>9</v>
      </c>
      <c r="F1549" s="184"/>
      <c r="G1549" s="185">
        <f t="shared" si="63"/>
        <v>0</v>
      </c>
      <c r="H1549" s="184"/>
      <c r="I1549" s="185">
        <f t="shared" si="64"/>
        <v>0</v>
      </c>
      <c r="J1549" s="184"/>
      <c r="K1549" s="185">
        <f t="shared" si="65"/>
        <v>0</v>
      </c>
      <c r="L1549" s="185">
        <v>15</v>
      </c>
      <c r="M1549" s="185">
        <f t="shared" si="66"/>
        <v>0</v>
      </c>
      <c r="N1549" s="185">
        <v>0</v>
      </c>
      <c r="O1549" s="185">
        <f t="shared" si="67"/>
        <v>0</v>
      </c>
      <c r="P1549" s="185">
        <v>0</v>
      </c>
      <c r="Q1549" s="185">
        <f t="shared" si="68"/>
        <v>0</v>
      </c>
      <c r="R1549" s="185"/>
      <c r="S1549" s="185" t="s">
        <v>2976</v>
      </c>
      <c r="T1549" s="186" t="s">
        <v>2977</v>
      </c>
      <c r="U1549" s="161">
        <v>0</v>
      </c>
      <c r="V1549" s="161">
        <f t="shared" si="69"/>
        <v>0</v>
      </c>
      <c r="W1549" s="161"/>
      <c r="X1549" s="152"/>
      <c r="Y1549" s="152"/>
      <c r="Z1549" s="152"/>
      <c r="AA1549" s="152"/>
      <c r="AB1549" s="152"/>
      <c r="AC1549" s="152"/>
      <c r="AD1549" s="152"/>
      <c r="AE1549" s="152"/>
      <c r="AF1549" s="152"/>
      <c r="AG1549" s="152" t="s">
        <v>3031</v>
      </c>
      <c r="AH1549" s="152"/>
      <c r="AI1549" s="152"/>
      <c r="AJ1549" s="152"/>
      <c r="AK1549" s="152"/>
      <c r="AL1549" s="152"/>
      <c r="AM1549" s="152"/>
      <c r="AN1549" s="152"/>
      <c r="AO1549" s="152"/>
      <c r="AP1549" s="152"/>
      <c r="AQ1549" s="152"/>
      <c r="AR1549" s="152"/>
      <c r="AS1549" s="152"/>
      <c r="AT1549" s="152"/>
      <c r="AU1549" s="152"/>
      <c r="AV1549" s="152"/>
      <c r="AW1549" s="152"/>
      <c r="AX1549" s="152"/>
      <c r="AY1549" s="152"/>
      <c r="AZ1549" s="152"/>
      <c r="BA1549" s="152"/>
      <c r="BB1549" s="152"/>
      <c r="BC1549" s="152"/>
      <c r="BD1549" s="152"/>
      <c r="BE1549" s="152"/>
      <c r="BF1549" s="152"/>
      <c r="BG1549" s="152"/>
      <c r="BH1549" s="152"/>
    </row>
    <row r="1550" spans="1:60" outlineLevel="1" x14ac:dyDescent="0.2">
      <c r="A1550" s="180">
        <v>496</v>
      </c>
      <c r="B1550" s="181" t="s">
        <v>1093</v>
      </c>
      <c r="C1550" s="191" t="s">
        <v>1094</v>
      </c>
      <c r="D1550" s="182" t="s">
        <v>3076</v>
      </c>
      <c r="E1550" s="183">
        <v>3</v>
      </c>
      <c r="F1550" s="184"/>
      <c r="G1550" s="185">
        <f t="shared" si="63"/>
        <v>0</v>
      </c>
      <c r="H1550" s="184"/>
      <c r="I1550" s="185">
        <f t="shared" si="64"/>
        <v>0</v>
      </c>
      <c r="J1550" s="184"/>
      <c r="K1550" s="185">
        <f t="shared" si="65"/>
        <v>0</v>
      </c>
      <c r="L1550" s="185">
        <v>15</v>
      </c>
      <c r="M1550" s="185">
        <f t="shared" si="66"/>
        <v>0</v>
      </c>
      <c r="N1550" s="185">
        <v>0</v>
      </c>
      <c r="O1550" s="185">
        <f t="shared" si="67"/>
        <v>0</v>
      </c>
      <c r="P1550" s="185">
        <v>0</v>
      </c>
      <c r="Q1550" s="185">
        <f t="shared" si="68"/>
        <v>0</v>
      </c>
      <c r="R1550" s="185"/>
      <c r="S1550" s="185" t="s">
        <v>2976</v>
      </c>
      <c r="T1550" s="186" t="s">
        <v>2977</v>
      </c>
      <c r="U1550" s="161">
        <v>0</v>
      </c>
      <c r="V1550" s="161">
        <f t="shared" si="69"/>
        <v>0</v>
      </c>
      <c r="W1550" s="161"/>
      <c r="X1550" s="152"/>
      <c r="Y1550" s="152"/>
      <c r="Z1550" s="152"/>
      <c r="AA1550" s="152"/>
      <c r="AB1550" s="152"/>
      <c r="AC1550" s="152"/>
      <c r="AD1550" s="152"/>
      <c r="AE1550" s="152"/>
      <c r="AF1550" s="152"/>
      <c r="AG1550" s="152" t="s">
        <v>3031</v>
      </c>
      <c r="AH1550" s="152"/>
      <c r="AI1550" s="152"/>
      <c r="AJ1550" s="152"/>
      <c r="AK1550" s="152"/>
      <c r="AL1550" s="152"/>
      <c r="AM1550" s="152"/>
      <c r="AN1550" s="152"/>
      <c r="AO1550" s="152"/>
      <c r="AP1550" s="152"/>
      <c r="AQ1550" s="152"/>
      <c r="AR1550" s="152"/>
      <c r="AS1550" s="152"/>
      <c r="AT1550" s="152"/>
      <c r="AU1550" s="152"/>
      <c r="AV1550" s="152"/>
      <c r="AW1550" s="152"/>
      <c r="AX1550" s="152"/>
      <c r="AY1550" s="152"/>
      <c r="AZ1550" s="152"/>
      <c r="BA1550" s="152"/>
      <c r="BB1550" s="152"/>
      <c r="BC1550" s="152"/>
      <c r="BD1550" s="152"/>
      <c r="BE1550" s="152"/>
      <c r="BF1550" s="152"/>
      <c r="BG1550" s="152"/>
      <c r="BH1550" s="152"/>
    </row>
    <row r="1551" spans="1:60" outlineLevel="1" x14ac:dyDescent="0.2">
      <c r="A1551" s="180">
        <v>497</v>
      </c>
      <c r="B1551" s="181" t="s">
        <v>1095</v>
      </c>
      <c r="C1551" s="191" t="s">
        <v>1096</v>
      </c>
      <c r="D1551" s="182" t="s">
        <v>3076</v>
      </c>
      <c r="E1551" s="183">
        <v>3</v>
      </c>
      <c r="F1551" s="184"/>
      <c r="G1551" s="185">
        <f t="shared" si="63"/>
        <v>0</v>
      </c>
      <c r="H1551" s="184"/>
      <c r="I1551" s="185">
        <f t="shared" si="64"/>
        <v>0</v>
      </c>
      <c r="J1551" s="184"/>
      <c r="K1551" s="185">
        <f t="shared" si="65"/>
        <v>0</v>
      </c>
      <c r="L1551" s="185">
        <v>15</v>
      </c>
      <c r="M1551" s="185">
        <f t="shared" si="66"/>
        <v>0</v>
      </c>
      <c r="N1551" s="185">
        <v>0</v>
      </c>
      <c r="O1551" s="185">
        <f t="shared" si="67"/>
        <v>0</v>
      </c>
      <c r="P1551" s="185">
        <v>0</v>
      </c>
      <c r="Q1551" s="185">
        <f t="shared" si="68"/>
        <v>0</v>
      </c>
      <c r="R1551" s="185"/>
      <c r="S1551" s="185" t="s">
        <v>2976</v>
      </c>
      <c r="T1551" s="186" t="s">
        <v>2977</v>
      </c>
      <c r="U1551" s="161">
        <v>0</v>
      </c>
      <c r="V1551" s="161">
        <f t="shared" si="69"/>
        <v>0</v>
      </c>
      <c r="W1551" s="161"/>
      <c r="X1551" s="152"/>
      <c r="Y1551" s="152"/>
      <c r="Z1551" s="152"/>
      <c r="AA1551" s="152"/>
      <c r="AB1551" s="152"/>
      <c r="AC1551" s="152"/>
      <c r="AD1551" s="152"/>
      <c r="AE1551" s="152"/>
      <c r="AF1551" s="152"/>
      <c r="AG1551" s="152" t="s">
        <v>3031</v>
      </c>
      <c r="AH1551" s="152"/>
      <c r="AI1551" s="152"/>
      <c r="AJ1551" s="152"/>
      <c r="AK1551" s="152"/>
      <c r="AL1551" s="152"/>
      <c r="AM1551" s="152"/>
      <c r="AN1551" s="152"/>
      <c r="AO1551" s="152"/>
      <c r="AP1551" s="152"/>
      <c r="AQ1551" s="152"/>
      <c r="AR1551" s="152"/>
      <c r="AS1551" s="152"/>
      <c r="AT1551" s="152"/>
      <c r="AU1551" s="152"/>
      <c r="AV1551" s="152"/>
      <c r="AW1551" s="152"/>
      <c r="AX1551" s="152"/>
      <c r="AY1551" s="152"/>
      <c r="AZ1551" s="152"/>
      <c r="BA1551" s="152"/>
      <c r="BB1551" s="152"/>
      <c r="BC1551" s="152"/>
      <c r="BD1551" s="152"/>
      <c r="BE1551" s="152"/>
      <c r="BF1551" s="152"/>
      <c r="BG1551" s="152"/>
      <c r="BH1551" s="152"/>
    </row>
    <row r="1552" spans="1:60" outlineLevel="1" x14ac:dyDescent="0.2">
      <c r="A1552" s="180">
        <v>498</v>
      </c>
      <c r="B1552" s="181" t="s">
        <v>1097</v>
      </c>
      <c r="C1552" s="191" t="s">
        <v>1098</v>
      </c>
      <c r="D1552" s="182" t="s">
        <v>3076</v>
      </c>
      <c r="E1552" s="183">
        <v>4</v>
      </c>
      <c r="F1552" s="184"/>
      <c r="G1552" s="185">
        <f t="shared" si="63"/>
        <v>0</v>
      </c>
      <c r="H1552" s="184"/>
      <c r="I1552" s="185">
        <f t="shared" si="64"/>
        <v>0</v>
      </c>
      <c r="J1552" s="184"/>
      <c r="K1552" s="185">
        <f t="shared" si="65"/>
        <v>0</v>
      </c>
      <c r="L1552" s="185">
        <v>15</v>
      </c>
      <c r="M1552" s="185">
        <f t="shared" si="66"/>
        <v>0</v>
      </c>
      <c r="N1552" s="185">
        <v>0</v>
      </c>
      <c r="O1552" s="185">
        <f t="shared" si="67"/>
        <v>0</v>
      </c>
      <c r="P1552" s="185">
        <v>0</v>
      </c>
      <c r="Q1552" s="185">
        <f t="shared" si="68"/>
        <v>0</v>
      </c>
      <c r="R1552" s="185"/>
      <c r="S1552" s="185" t="s">
        <v>2976</v>
      </c>
      <c r="T1552" s="186" t="s">
        <v>2977</v>
      </c>
      <c r="U1552" s="161">
        <v>0</v>
      </c>
      <c r="V1552" s="161">
        <f t="shared" si="69"/>
        <v>0</v>
      </c>
      <c r="W1552" s="161"/>
      <c r="X1552" s="152"/>
      <c r="Y1552" s="152"/>
      <c r="Z1552" s="152"/>
      <c r="AA1552" s="152"/>
      <c r="AB1552" s="152"/>
      <c r="AC1552" s="152"/>
      <c r="AD1552" s="152"/>
      <c r="AE1552" s="152"/>
      <c r="AF1552" s="152"/>
      <c r="AG1552" s="152" t="s">
        <v>3031</v>
      </c>
      <c r="AH1552" s="152"/>
      <c r="AI1552" s="152"/>
      <c r="AJ1552" s="152"/>
      <c r="AK1552" s="152"/>
      <c r="AL1552" s="152"/>
      <c r="AM1552" s="152"/>
      <c r="AN1552" s="152"/>
      <c r="AO1552" s="152"/>
      <c r="AP1552" s="152"/>
      <c r="AQ1552" s="152"/>
      <c r="AR1552" s="152"/>
      <c r="AS1552" s="152"/>
      <c r="AT1552" s="152"/>
      <c r="AU1552" s="152"/>
      <c r="AV1552" s="152"/>
      <c r="AW1552" s="152"/>
      <c r="AX1552" s="152"/>
      <c r="AY1552" s="152"/>
      <c r="AZ1552" s="152"/>
      <c r="BA1552" s="152"/>
      <c r="BB1552" s="152"/>
      <c r="BC1552" s="152"/>
      <c r="BD1552" s="152"/>
      <c r="BE1552" s="152"/>
      <c r="BF1552" s="152"/>
      <c r="BG1552" s="152"/>
      <c r="BH1552" s="152"/>
    </row>
    <row r="1553" spans="1:60" outlineLevel="1" x14ac:dyDescent="0.2">
      <c r="A1553" s="180">
        <v>499</v>
      </c>
      <c r="B1553" s="181" t="s">
        <v>1099</v>
      </c>
      <c r="C1553" s="191" t="s">
        <v>1100</v>
      </c>
      <c r="D1553" s="182" t="s">
        <v>3076</v>
      </c>
      <c r="E1553" s="183">
        <v>5</v>
      </c>
      <c r="F1553" s="184"/>
      <c r="G1553" s="185">
        <f t="shared" si="63"/>
        <v>0</v>
      </c>
      <c r="H1553" s="184"/>
      <c r="I1553" s="185">
        <f t="shared" si="64"/>
        <v>0</v>
      </c>
      <c r="J1553" s="184"/>
      <c r="K1553" s="185">
        <f t="shared" si="65"/>
        <v>0</v>
      </c>
      <c r="L1553" s="185">
        <v>15</v>
      </c>
      <c r="M1553" s="185">
        <f t="shared" si="66"/>
        <v>0</v>
      </c>
      <c r="N1553" s="185">
        <v>0</v>
      </c>
      <c r="O1553" s="185">
        <f t="shared" si="67"/>
        <v>0</v>
      </c>
      <c r="P1553" s="185">
        <v>0</v>
      </c>
      <c r="Q1553" s="185">
        <f t="shared" si="68"/>
        <v>0</v>
      </c>
      <c r="R1553" s="185"/>
      <c r="S1553" s="185" t="s">
        <v>2976</v>
      </c>
      <c r="T1553" s="186" t="s">
        <v>2977</v>
      </c>
      <c r="U1553" s="161">
        <v>0</v>
      </c>
      <c r="V1553" s="161">
        <f t="shared" si="69"/>
        <v>0</v>
      </c>
      <c r="W1553" s="161"/>
      <c r="X1553" s="152"/>
      <c r="Y1553" s="152"/>
      <c r="Z1553" s="152"/>
      <c r="AA1553" s="152"/>
      <c r="AB1553" s="152"/>
      <c r="AC1553" s="152"/>
      <c r="AD1553" s="152"/>
      <c r="AE1553" s="152"/>
      <c r="AF1553" s="152"/>
      <c r="AG1553" s="152" t="s">
        <v>3031</v>
      </c>
      <c r="AH1553" s="152"/>
      <c r="AI1553" s="152"/>
      <c r="AJ1553" s="152"/>
      <c r="AK1553" s="152"/>
      <c r="AL1553" s="152"/>
      <c r="AM1553" s="152"/>
      <c r="AN1553" s="152"/>
      <c r="AO1553" s="152"/>
      <c r="AP1553" s="152"/>
      <c r="AQ1553" s="152"/>
      <c r="AR1553" s="152"/>
      <c r="AS1553" s="152"/>
      <c r="AT1553" s="152"/>
      <c r="AU1553" s="152"/>
      <c r="AV1553" s="152"/>
      <c r="AW1553" s="152"/>
      <c r="AX1553" s="152"/>
      <c r="AY1553" s="152"/>
      <c r="AZ1553" s="152"/>
      <c r="BA1553" s="152"/>
      <c r="BB1553" s="152"/>
      <c r="BC1553" s="152"/>
      <c r="BD1553" s="152"/>
      <c r="BE1553" s="152"/>
      <c r="BF1553" s="152"/>
      <c r="BG1553" s="152"/>
      <c r="BH1553" s="152"/>
    </row>
    <row r="1554" spans="1:60" outlineLevel="1" x14ac:dyDescent="0.2">
      <c r="A1554" s="180">
        <v>500</v>
      </c>
      <c r="B1554" s="181" t="s">
        <v>1101</v>
      </c>
      <c r="C1554" s="191" t="s">
        <v>1102</v>
      </c>
      <c r="D1554" s="182" t="s">
        <v>3076</v>
      </c>
      <c r="E1554" s="183">
        <v>2</v>
      </c>
      <c r="F1554" s="184"/>
      <c r="G1554" s="185">
        <f t="shared" si="63"/>
        <v>0</v>
      </c>
      <c r="H1554" s="184"/>
      <c r="I1554" s="185">
        <f t="shared" si="64"/>
        <v>0</v>
      </c>
      <c r="J1554" s="184"/>
      <c r="K1554" s="185">
        <f t="shared" si="65"/>
        <v>0</v>
      </c>
      <c r="L1554" s="185">
        <v>15</v>
      </c>
      <c r="M1554" s="185">
        <f t="shared" si="66"/>
        <v>0</v>
      </c>
      <c r="N1554" s="185">
        <v>0</v>
      </c>
      <c r="O1554" s="185">
        <f t="shared" si="67"/>
        <v>0</v>
      </c>
      <c r="P1554" s="185">
        <v>0</v>
      </c>
      <c r="Q1554" s="185">
        <f t="shared" si="68"/>
        <v>0</v>
      </c>
      <c r="R1554" s="185"/>
      <c r="S1554" s="185" t="s">
        <v>2976</v>
      </c>
      <c r="T1554" s="186" t="s">
        <v>2977</v>
      </c>
      <c r="U1554" s="161">
        <v>0</v>
      </c>
      <c r="V1554" s="161">
        <f t="shared" si="69"/>
        <v>0</v>
      </c>
      <c r="W1554" s="161"/>
      <c r="X1554" s="152"/>
      <c r="Y1554" s="152"/>
      <c r="Z1554" s="152"/>
      <c r="AA1554" s="152"/>
      <c r="AB1554" s="152"/>
      <c r="AC1554" s="152"/>
      <c r="AD1554" s="152"/>
      <c r="AE1554" s="152"/>
      <c r="AF1554" s="152"/>
      <c r="AG1554" s="152" t="s">
        <v>3031</v>
      </c>
      <c r="AH1554" s="152"/>
      <c r="AI1554" s="152"/>
      <c r="AJ1554" s="152"/>
      <c r="AK1554" s="152"/>
      <c r="AL1554" s="152"/>
      <c r="AM1554" s="152"/>
      <c r="AN1554" s="152"/>
      <c r="AO1554" s="152"/>
      <c r="AP1554" s="152"/>
      <c r="AQ1554" s="152"/>
      <c r="AR1554" s="152"/>
      <c r="AS1554" s="152"/>
      <c r="AT1554" s="152"/>
      <c r="AU1554" s="152"/>
      <c r="AV1554" s="152"/>
      <c r="AW1554" s="152"/>
      <c r="AX1554" s="152"/>
      <c r="AY1554" s="152"/>
      <c r="AZ1554" s="152"/>
      <c r="BA1554" s="152"/>
      <c r="BB1554" s="152"/>
      <c r="BC1554" s="152"/>
      <c r="BD1554" s="152"/>
      <c r="BE1554" s="152"/>
      <c r="BF1554" s="152"/>
      <c r="BG1554" s="152"/>
      <c r="BH1554" s="152"/>
    </row>
    <row r="1555" spans="1:60" outlineLevel="1" x14ac:dyDescent="0.2">
      <c r="A1555" s="180">
        <v>501</v>
      </c>
      <c r="B1555" s="181" t="s">
        <v>1103</v>
      </c>
      <c r="C1555" s="191" t="s">
        <v>1104</v>
      </c>
      <c r="D1555" s="182" t="s">
        <v>3076</v>
      </c>
      <c r="E1555" s="183">
        <v>3</v>
      </c>
      <c r="F1555" s="184"/>
      <c r="G1555" s="185">
        <f t="shared" si="63"/>
        <v>0</v>
      </c>
      <c r="H1555" s="184"/>
      <c r="I1555" s="185">
        <f t="shared" si="64"/>
        <v>0</v>
      </c>
      <c r="J1555" s="184"/>
      <c r="K1555" s="185">
        <f t="shared" si="65"/>
        <v>0</v>
      </c>
      <c r="L1555" s="185">
        <v>15</v>
      </c>
      <c r="M1555" s="185">
        <f t="shared" si="66"/>
        <v>0</v>
      </c>
      <c r="N1555" s="185">
        <v>0</v>
      </c>
      <c r="O1555" s="185">
        <f t="shared" si="67"/>
        <v>0</v>
      </c>
      <c r="P1555" s="185">
        <v>0</v>
      </c>
      <c r="Q1555" s="185">
        <f t="shared" si="68"/>
        <v>0</v>
      </c>
      <c r="R1555" s="185"/>
      <c r="S1555" s="185" t="s">
        <v>2976</v>
      </c>
      <c r="T1555" s="186" t="s">
        <v>2977</v>
      </c>
      <c r="U1555" s="161">
        <v>0</v>
      </c>
      <c r="V1555" s="161">
        <f t="shared" si="69"/>
        <v>0</v>
      </c>
      <c r="W1555" s="161"/>
      <c r="X1555" s="152"/>
      <c r="Y1555" s="152"/>
      <c r="Z1555" s="152"/>
      <c r="AA1555" s="152"/>
      <c r="AB1555" s="152"/>
      <c r="AC1555" s="152"/>
      <c r="AD1555" s="152"/>
      <c r="AE1555" s="152"/>
      <c r="AF1555" s="152"/>
      <c r="AG1555" s="152" t="s">
        <v>3031</v>
      </c>
      <c r="AH1555" s="152"/>
      <c r="AI1555" s="152"/>
      <c r="AJ1555" s="152"/>
      <c r="AK1555" s="152"/>
      <c r="AL1555" s="152"/>
      <c r="AM1555" s="152"/>
      <c r="AN1555" s="152"/>
      <c r="AO1555" s="152"/>
      <c r="AP1555" s="152"/>
      <c r="AQ1555" s="152"/>
      <c r="AR1555" s="152"/>
      <c r="AS1555" s="152"/>
      <c r="AT1555" s="152"/>
      <c r="AU1555" s="152"/>
      <c r="AV1555" s="152"/>
      <c r="AW1555" s="152"/>
      <c r="AX1555" s="152"/>
      <c r="AY1555" s="152"/>
      <c r="AZ1555" s="152"/>
      <c r="BA1555" s="152"/>
      <c r="BB1555" s="152"/>
      <c r="BC1555" s="152"/>
      <c r="BD1555" s="152"/>
      <c r="BE1555" s="152"/>
      <c r="BF1555" s="152"/>
      <c r="BG1555" s="152"/>
      <c r="BH1555" s="152"/>
    </row>
    <row r="1556" spans="1:60" outlineLevel="1" x14ac:dyDescent="0.2">
      <c r="A1556" s="180">
        <v>502</v>
      </c>
      <c r="B1556" s="181" t="s">
        <v>1105</v>
      </c>
      <c r="C1556" s="191" t="s">
        <v>1106</v>
      </c>
      <c r="D1556" s="182" t="s">
        <v>3076</v>
      </c>
      <c r="E1556" s="183">
        <v>1</v>
      </c>
      <c r="F1556" s="184"/>
      <c r="G1556" s="185">
        <f t="shared" si="63"/>
        <v>0</v>
      </c>
      <c r="H1556" s="184"/>
      <c r="I1556" s="185">
        <f t="shared" si="64"/>
        <v>0</v>
      </c>
      <c r="J1556" s="184"/>
      <c r="K1556" s="185">
        <f t="shared" si="65"/>
        <v>0</v>
      </c>
      <c r="L1556" s="185">
        <v>15</v>
      </c>
      <c r="M1556" s="185">
        <f t="shared" si="66"/>
        <v>0</v>
      </c>
      <c r="N1556" s="185">
        <v>0</v>
      </c>
      <c r="O1556" s="185">
        <f t="shared" si="67"/>
        <v>0</v>
      </c>
      <c r="P1556" s="185">
        <v>0</v>
      </c>
      <c r="Q1556" s="185">
        <f t="shared" si="68"/>
        <v>0</v>
      </c>
      <c r="R1556" s="185"/>
      <c r="S1556" s="185" t="s">
        <v>2976</v>
      </c>
      <c r="T1556" s="186" t="s">
        <v>2977</v>
      </c>
      <c r="U1556" s="161">
        <v>0</v>
      </c>
      <c r="V1556" s="161">
        <f t="shared" si="69"/>
        <v>0</v>
      </c>
      <c r="W1556" s="161"/>
      <c r="X1556" s="152"/>
      <c r="Y1556" s="152"/>
      <c r="Z1556" s="152"/>
      <c r="AA1556" s="152"/>
      <c r="AB1556" s="152"/>
      <c r="AC1556" s="152"/>
      <c r="AD1556" s="152"/>
      <c r="AE1556" s="152"/>
      <c r="AF1556" s="152"/>
      <c r="AG1556" s="152" t="s">
        <v>3031</v>
      </c>
      <c r="AH1556" s="152"/>
      <c r="AI1556" s="152"/>
      <c r="AJ1556" s="152"/>
      <c r="AK1556" s="152"/>
      <c r="AL1556" s="152"/>
      <c r="AM1556" s="152"/>
      <c r="AN1556" s="152"/>
      <c r="AO1556" s="152"/>
      <c r="AP1556" s="152"/>
      <c r="AQ1556" s="152"/>
      <c r="AR1556" s="152"/>
      <c r="AS1556" s="152"/>
      <c r="AT1556" s="152"/>
      <c r="AU1556" s="152"/>
      <c r="AV1556" s="152"/>
      <c r="AW1556" s="152"/>
      <c r="AX1556" s="152"/>
      <c r="AY1556" s="152"/>
      <c r="AZ1556" s="152"/>
      <c r="BA1556" s="152"/>
      <c r="BB1556" s="152"/>
      <c r="BC1556" s="152"/>
      <c r="BD1556" s="152"/>
      <c r="BE1556" s="152"/>
      <c r="BF1556" s="152"/>
      <c r="BG1556" s="152"/>
      <c r="BH1556" s="152"/>
    </row>
    <row r="1557" spans="1:60" outlineLevel="1" x14ac:dyDescent="0.2">
      <c r="A1557" s="180">
        <v>503</v>
      </c>
      <c r="B1557" s="181" t="s">
        <v>1107</v>
      </c>
      <c r="C1557" s="191" t="s">
        <v>1108</v>
      </c>
      <c r="D1557" s="182" t="s">
        <v>3076</v>
      </c>
      <c r="E1557" s="183">
        <v>1</v>
      </c>
      <c r="F1557" s="184"/>
      <c r="G1557" s="185">
        <f t="shared" si="63"/>
        <v>0</v>
      </c>
      <c r="H1557" s="184"/>
      <c r="I1557" s="185">
        <f t="shared" si="64"/>
        <v>0</v>
      </c>
      <c r="J1557" s="184"/>
      <c r="K1557" s="185">
        <f t="shared" si="65"/>
        <v>0</v>
      </c>
      <c r="L1557" s="185">
        <v>15</v>
      </c>
      <c r="M1557" s="185">
        <f t="shared" si="66"/>
        <v>0</v>
      </c>
      <c r="N1557" s="185">
        <v>0</v>
      </c>
      <c r="O1557" s="185">
        <f t="shared" si="67"/>
        <v>0</v>
      </c>
      <c r="P1557" s="185">
        <v>0</v>
      </c>
      <c r="Q1557" s="185">
        <f t="shared" si="68"/>
        <v>0</v>
      </c>
      <c r="R1557" s="185"/>
      <c r="S1557" s="185" t="s">
        <v>2976</v>
      </c>
      <c r="T1557" s="186" t="s">
        <v>2977</v>
      </c>
      <c r="U1557" s="161">
        <v>0</v>
      </c>
      <c r="V1557" s="161">
        <f t="shared" si="69"/>
        <v>0</v>
      </c>
      <c r="W1557" s="161"/>
      <c r="X1557" s="152"/>
      <c r="Y1557" s="152"/>
      <c r="Z1557" s="152"/>
      <c r="AA1557" s="152"/>
      <c r="AB1557" s="152"/>
      <c r="AC1557" s="152"/>
      <c r="AD1557" s="152"/>
      <c r="AE1557" s="152"/>
      <c r="AF1557" s="152"/>
      <c r="AG1557" s="152" t="s">
        <v>3031</v>
      </c>
      <c r="AH1557" s="152"/>
      <c r="AI1557" s="152"/>
      <c r="AJ1557" s="152"/>
      <c r="AK1557" s="152"/>
      <c r="AL1557" s="152"/>
      <c r="AM1557" s="152"/>
      <c r="AN1557" s="152"/>
      <c r="AO1557" s="152"/>
      <c r="AP1557" s="152"/>
      <c r="AQ1557" s="152"/>
      <c r="AR1557" s="152"/>
      <c r="AS1557" s="152"/>
      <c r="AT1557" s="152"/>
      <c r="AU1557" s="152"/>
      <c r="AV1557" s="152"/>
      <c r="AW1557" s="152"/>
      <c r="AX1557" s="152"/>
      <c r="AY1557" s="152"/>
      <c r="AZ1557" s="152"/>
      <c r="BA1557" s="152"/>
      <c r="BB1557" s="152"/>
      <c r="BC1557" s="152"/>
      <c r="BD1557" s="152"/>
      <c r="BE1557" s="152"/>
      <c r="BF1557" s="152"/>
      <c r="BG1557" s="152"/>
      <c r="BH1557" s="152"/>
    </row>
    <row r="1558" spans="1:60" x14ac:dyDescent="0.2">
      <c r="A1558" s="167" t="s">
        <v>2971</v>
      </c>
      <c r="B1558" s="168" t="s">
        <v>2928</v>
      </c>
      <c r="C1558" s="188" t="s">
        <v>2930</v>
      </c>
      <c r="D1558" s="169"/>
      <c r="E1558" s="170"/>
      <c r="F1558" s="171"/>
      <c r="G1558" s="171">
        <f>SUMIF(AG1559:AG1561,"&lt;&gt;NOR",G1559:G1561)</f>
        <v>0</v>
      </c>
      <c r="H1558" s="171"/>
      <c r="I1558" s="171">
        <f>SUM(I1559:I1561)</f>
        <v>0</v>
      </c>
      <c r="J1558" s="171"/>
      <c r="K1558" s="171">
        <f>SUM(K1559:K1561)</f>
        <v>0</v>
      </c>
      <c r="L1558" s="171"/>
      <c r="M1558" s="171">
        <f>SUM(M1559:M1561)</f>
        <v>0</v>
      </c>
      <c r="N1558" s="171"/>
      <c r="O1558" s="171">
        <f>SUM(O1559:O1561)</f>
        <v>0</v>
      </c>
      <c r="P1558" s="171"/>
      <c r="Q1558" s="171">
        <f>SUM(Q1559:Q1561)</f>
        <v>0</v>
      </c>
      <c r="R1558" s="171"/>
      <c r="S1558" s="171"/>
      <c r="T1558" s="172"/>
      <c r="U1558" s="166"/>
      <c r="V1558" s="166">
        <f>SUM(V1559:V1561)</f>
        <v>0</v>
      </c>
      <c r="W1558" s="166"/>
      <c r="AG1558" t="s">
        <v>2972</v>
      </c>
    </row>
    <row r="1559" spans="1:60" outlineLevel="1" x14ac:dyDescent="0.2">
      <c r="A1559" s="180">
        <v>504</v>
      </c>
      <c r="B1559" s="181" t="s">
        <v>1109</v>
      </c>
      <c r="C1559" s="191" t="s">
        <v>1110</v>
      </c>
      <c r="D1559" s="182" t="s">
        <v>3076</v>
      </c>
      <c r="E1559" s="183">
        <v>3</v>
      </c>
      <c r="F1559" s="184"/>
      <c r="G1559" s="185">
        <f>ROUND(E1559*F1559,2)</f>
        <v>0</v>
      </c>
      <c r="H1559" s="184"/>
      <c r="I1559" s="185">
        <f>ROUND(E1559*H1559,2)</f>
        <v>0</v>
      </c>
      <c r="J1559" s="184"/>
      <c r="K1559" s="185">
        <f>ROUND(E1559*J1559,2)</f>
        <v>0</v>
      </c>
      <c r="L1559" s="185">
        <v>15</v>
      </c>
      <c r="M1559" s="185">
        <f>G1559*(1+L1559/100)</f>
        <v>0</v>
      </c>
      <c r="N1559" s="185">
        <v>0</v>
      </c>
      <c r="O1559" s="185">
        <f>ROUND(E1559*N1559,2)</f>
        <v>0</v>
      </c>
      <c r="P1559" s="185">
        <v>0</v>
      </c>
      <c r="Q1559" s="185">
        <f>ROUND(E1559*P1559,2)</f>
        <v>0</v>
      </c>
      <c r="R1559" s="185"/>
      <c r="S1559" s="185" t="s">
        <v>2976</v>
      </c>
      <c r="T1559" s="186" t="s">
        <v>2977</v>
      </c>
      <c r="U1559" s="161">
        <v>0</v>
      </c>
      <c r="V1559" s="161">
        <f>ROUND(E1559*U1559,2)</f>
        <v>0</v>
      </c>
      <c r="W1559" s="161"/>
      <c r="X1559" s="152"/>
      <c r="Y1559" s="152"/>
      <c r="Z1559" s="152"/>
      <c r="AA1559" s="152"/>
      <c r="AB1559" s="152"/>
      <c r="AC1559" s="152"/>
      <c r="AD1559" s="152"/>
      <c r="AE1559" s="152"/>
      <c r="AF1559" s="152"/>
      <c r="AG1559" s="152" t="s">
        <v>2068</v>
      </c>
      <c r="AH1559" s="152"/>
      <c r="AI1559" s="152"/>
      <c r="AJ1559" s="152"/>
      <c r="AK1559" s="152"/>
      <c r="AL1559" s="152"/>
      <c r="AM1559" s="152"/>
      <c r="AN1559" s="152"/>
      <c r="AO1559" s="152"/>
      <c r="AP1559" s="152"/>
      <c r="AQ1559" s="152"/>
      <c r="AR1559" s="152"/>
      <c r="AS1559" s="152"/>
      <c r="AT1559" s="152"/>
      <c r="AU1559" s="152"/>
      <c r="AV1559" s="152"/>
      <c r="AW1559" s="152"/>
      <c r="AX1559" s="152"/>
      <c r="AY1559" s="152"/>
      <c r="AZ1559" s="152"/>
      <c r="BA1559" s="152"/>
      <c r="BB1559" s="152"/>
      <c r="BC1559" s="152"/>
      <c r="BD1559" s="152"/>
      <c r="BE1559" s="152"/>
      <c r="BF1559" s="152"/>
      <c r="BG1559" s="152"/>
      <c r="BH1559" s="152"/>
    </row>
    <row r="1560" spans="1:60" outlineLevel="1" x14ac:dyDescent="0.2">
      <c r="A1560" s="180">
        <v>505</v>
      </c>
      <c r="B1560" s="181" t="s">
        <v>1111</v>
      </c>
      <c r="C1560" s="191" t="s">
        <v>1112</v>
      </c>
      <c r="D1560" s="182" t="s">
        <v>3076</v>
      </c>
      <c r="E1560" s="183">
        <v>2</v>
      </c>
      <c r="F1560" s="184"/>
      <c r="G1560" s="185">
        <f>ROUND(E1560*F1560,2)</f>
        <v>0</v>
      </c>
      <c r="H1560" s="184"/>
      <c r="I1560" s="185">
        <f>ROUND(E1560*H1560,2)</f>
        <v>0</v>
      </c>
      <c r="J1560" s="184"/>
      <c r="K1560" s="185">
        <f>ROUND(E1560*J1560,2)</f>
        <v>0</v>
      </c>
      <c r="L1560" s="185">
        <v>15</v>
      </c>
      <c r="M1560" s="185">
        <f>G1560*(1+L1560/100)</f>
        <v>0</v>
      </c>
      <c r="N1560" s="185">
        <v>0</v>
      </c>
      <c r="O1560" s="185">
        <f>ROUND(E1560*N1560,2)</f>
        <v>0</v>
      </c>
      <c r="P1560" s="185">
        <v>0</v>
      </c>
      <c r="Q1560" s="185">
        <f>ROUND(E1560*P1560,2)</f>
        <v>0</v>
      </c>
      <c r="R1560" s="185"/>
      <c r="S1560" s="185" t="s">
        <v>2976</v>
      </c>
      <c r="T1560" s="186" t="s">
        <v>2977</v>
      </c>
      <c r="U1560" s="161">
        <v>0</v>
      </c>
      <c r="V1560" s="161">
        <f>ROUND(E1560*U1560,2)</f>
        <v>0</v>
      </c>
      <c r="W1560" s="161"/>
      <c r="X1560" s="152"/>
      <c r="Y1560" s="152"/>
      <c r="Z1560" s="152"/>
      <c r="AA1560" s="152"/>
      <c r="AB1560" s="152"/>
      <c r="AC1560" s="152"/>
      <c r="AD1560" s="152"/>
      <c r="AE1560" s="152"/>
      <c r="AF1560" s="152"/>
      <c r="AG1560" s="152" t="s">
        <v>2068</v>
      </c>
      <c r="AH1560" s="152"/>
      <c r="AI1560" s="152"/>
      <c r="AJ1560" s="152"/>
      <c r="AK1560" s="152"/>
      <c r="AL1560" s="152"/>
      <c r="AM1560" s="152"/>
      <c r="AN1560" s="152"/>
      <c r="AO1560" s="152"/>
      <c r="AP1560" s="152"/>
      <c r="AQ1560" s="152"/>
      <c r="AR1560" s="152"/>
      <c r="AS1560" s="152"/>
      <c r="AT1560" s="152"/>
      <c r="AU1560" s="152"/>
      <c r="AV1560" s="152"/>
      <c r="AW1560" s="152"/>
      <c r="AX1560" s="152"/>
      <c r="AY1560" s="152"/>
      <c r="AZ1560" s="152"/>
      <c r="BA1560" s="152"/>
      <c r="BB1560" s="152"/>
      <c r="BC1560" s="152"/>
      <c r="BD1560" s="152"/>
      <c r="BE1560" s="152"/>
      <c r="BF1560" s="152"/>
      <c r="BG1560" s="152"/>
      <c r="BH1560" s="152"/>
    </row>
    <row r="1561" spans="1:60" outlineLevel="1" x14ac:dyDescent="0.2">
      <c r="A1561" s="180">
        <v>506</v>
      </c>
      <c r="B1561" s="181" t="s">
        <v>1113</v>
      </c>
      <c r="C1561" s="191" t="s">
        <v>1114</v>
      </c>
      <c r="D1561" s="182" t="s">
        <v>3076</v>
      </c>
      <c r="E1561" s="183">
        <v>2</v>
      </c>
      <c r="F1561" s="184"/>
      <c r="G1561" s="185">
        <f>ROUND(E1561*F1561,2)</f>
        <v>0</v>
      </c>
      <c r="H1561" s="184"/>
      <c r="I1561" s="185">
        <f>ROUND(E1561*H1561,2)</f>
        <v>0</v>
      </c>
      <c r="J1561" s="184"/>
      <c r="K1561" s="185">
        <f>ROUND(E1561*J1561,2)</f>
        <v>0</v>
      </c>
      <c r="L1561" s="185">
        <v>15</v>
      </c>
      <c r="M1561" s="185">
        <f>G1561*(1+L1561/100)</f>
        <v>0</v>
      </c>
      <c r="N1561" s="185">
        <v>0</v>
      </c>
      <c r="O1561" s="185">
        <f>ROUND(E1561*N1561,2)</f>
        <v>0</v>
      </c>
      <c r="P1561" s="185">
        <v>0</v>
      </c>
      <c r="Q1561" s="185">
        <f>ROUND(E1561*P1561,2)</f>
        <v>0</v>
      </c>
      <c r="R1561" s="185"/>
      <c r="S1561" s="185" t="s">
        <v>2976</v>
      </c>
      <c r="T1561" s="186" t="s">
        <v>2977</v>
      </c>
      <c r="U1561" s="161">
        <v>0</v>
      </c>
      <c r="V1561" s="161">
        <f>ROUND(E1561*U1561,2)</f>
        <v>0</v>
      </c>
      <c r="W1561" s="161"/>
      <c r="X1561" s="152"/>
      <c r="Y1561" s="152"/>
      <c r="Z1561" s="152"/>
      <c r="AA1561" s="152"/>
      <c r="AB1561" s="152"/>
      <c r="AC1561" s="152"/>
      <c r="AD1561" s="152"/>
      <c r="AE1561" s="152"/>
      <c r="AF1561" s="152"/>
      <c r="AG1561" s="152" t="s">
        <v>2068</v>
      </c>
      <c r="AH1561" s="152"/>
      <c r="AI1561" s="152"/>
      <c r="AJ1561" s="152"/>
      <c r="AK1561" s="152"/>
      <c r="AL1561" s="152"/>
      <c r="AM1561" s="152"/>
      <c r="AN1561" s="152"/>
      <c r="AO1561" s="152"/>
      <c r="AP1561" s="152"/>
      <c r="AQ1561" s="152"/>
      <c r="AR1561" s="152"/>
      <c r="AS1561" s="152"/>
      <c r="AT1561" s="152"/>
      <c r="AU1561" s="152"/>
      <c r="AV1561" s="152"/>
      <c r="AW1561" s="152"/>
      <c r="AX1561" s="152"/>
      <c r="AY1561" s="152"/>
      <c r="AZ1561" s="152"/>
      <c r="BA1561" s="152"/>
      <c r="BB1561" s="152"/>
      <c r="BC1561" s="152"/>
      <c r="BD1561" s="152"/>
      <c r="BE1561" s="152"/>
      <c r="BF1561" s="152"/>
      <c r="BG1561" s="152"/>
      <c r="BH1561" s="152"/>
    </row>
    <row r="1562" spans="1:60" x14ac:dyDescent="0.2">
      <c r="A1562" s="167" t="s">
        <v>2971</v>
      </c>
      <c r="B1562" s="168" t="s">
        <v>2941</v>
      </c>
      <c r="C1562" s="188" t="s">
        <v>2942</v>
      </c>
      <c r="D1562" s="169"/>
      <c r="E1562" s="170"/>
      <c r="F1562" s="171"/>
      <c r="G1562" s="171">
        <f>SUMIF(AG1563:AG1569,"&lt;&gt;NOR",G1563:G1569)</f>
        <v>0</v>
      </c>
      <c r="H1562" s="171"/>
      <c r="I1562" s="171">
        <f>SUM(I1563:I1569)</f>
        <v>0</v>
      </c>
      <c r="J1562" s="171"/>
      <c r="K1562" s="171">
        <f>SUM(K1563:K1569)</f>
        <v>0</v>
      </c>
      <c r="L1562" s="171"/>
      <c r="M1562" s="171">
        <f>SUM(M1563:M1569)</f>
        <v>0</v>
      </c>
      <c r="N1562" s="171"/>
      <c r="O1562" s="171">
        <f>SUM(O1563:O1569)</f>
        <v>0</v>
      </c>
      <c r="P1562" s="171"/>
      <c r="Q1562" s="171">
        <f>SUM(Q1563:Q1569)</f>
        <v>0</v>
      </c>
      <c r="R1562" s="171"/>
      <c r="S1562" s="171"/>
      <c r="T1562" s="172"/>
      <c r="U1562" s="166"/>
      <c r="V1562" s="166">
        <f>SUM(V1563:V1569)</f>
        <v>0</v>
      </c>
      <c r="W1562" s="166"/>
      <c r="AG1562" t="s">
        <v>2972</v>
      </c>
    </row>
    <row r="1563" spans="1:60" outlineLevel="1" x14ac:dyDescent="0.2">
      <c r="A1563" s="180">
        <v>507</v>
      </c>
      <c r="B1563" s="181" t="s">
        <v>1115</v>
      </c>
      <c r="C1563" s="191" t="s">
        <v>1116</v>
      </c>
      <c r="D1563" s="182" t="s">
        <v>3100</v>
      </c>
      <c r="E1563" s="183">
        <v>477.72529000000003</v>
      </c>
      <c r="F1563" s="184"/>
      <c r="G1563" s="185">
        <f t="shared" ref="G1563:G1569" si="70">ROUND(E1563*F1563,2)</f>
        <v>0</v>
      </c>
      <c r="H1563" s="184"/>
      <c r="I1563" s="185">
        <f t="shared" ref="I1563:I1569" si="71">ROUND(E1563*H1563,2)</f>
        <v>0</v>
      </c>
      <c r="J1563" s="184"/>
      <c r="K1563" s="185">
        <f t="shared" ref="K1563:K1569" si="72">ROUND(E1563*J1563,2)</f>
        <v>0</v>
      </c>
      <c r="L1563" s="185">
        <v>15</v>
      </c>
      <c r="M1563" s="185">
        <f t="shared" ref="M1563:M1569" si="73">G1563*(1+L1563/100)</f>
        <v>0</v>
      </c>
      <c r="N1563" s="185">
        <v>0</v>
      </c>
      <c r="O1563" s="185">
        <f t="shared" ref="O1563:O1569" si="74">ROUND(E1563*N1563,2)</f>
        <v>0</v>
      </c>
      <c r="P1563" s="185">
        <v>0</v>
      </c>
      <c r="Q1563" s="185">
        <f t="shared" ref="Q1563:Q1569" si="75">ROUND(E1563*P1563,2)</f>
        <v>0</v>
      </c>
      <c r="R1563" s="185"/>
      <c r="S1563" s="178" t="s">
        <v>3733</v>
      </c>
      <c r="T1563" s="179" t="s">
        <v>3733</v>
      </c>
      <c r="U1563" s="161">
        <v>0</v>
      </c>
      <c r="V1563" s="161">
        <f t="shared" ref="V1563:V1569" si="76">ROUND(E1563*U1563,2)</f>
        <v>0</v>
      </c>
      <c r="W1563" s="161"/>
      <c r="X1563" s="152"/>
      <c r="Y1563" s="152"/>
      <c r="Z1563" s="152"/>
      <c r="AA1563" s="152"/>
      <c r="AB1563" s="152"/>
      <c r="AC1563" s="152"/>
      <c r="AD1563" s="152"/>
      <c r="AE1563" s="152"/>
      <c r="AF1563" s="152"/>
      <c r="AG1563" s="152" t="s">
        <v>1117</v>
      </c>
      <c r="AH1563" s="152"/>
      <c r="AI1563" s="152"/>
      <c r="AJ1563" s="152"/>
      <c r="AK1563" s="152"/>
      <c r="AL1563" s="152"/>
      <c r="AM1563" s="152"/>
      <c r="AN1563" s="152"/>
      <c r="AO1563" s="152"/>
      <c r="AP1563" s="152"/>
      <c r="AQ1563" s="152"/>
      <c r="AR1563" s="152"/>
      <c r="AS1563" s="152"/>
      <c r="AT1563" s="152"/>
      <c r="AU1563" s="152"/>
      <c r="AV1563" s="152"/>
      <c r="AW1563" s="152"/>
      <c r="AX1563" s="152"/>
      <c r="AY1563" s="152"/>
      <c r="AZ1563" s="152"/>
      <c r="BA1563" s="152"/>
      <c r="BB1563" s="152"/>
      <c r="BC1563" s="152"/>
      <c r="BD1563" s="152"/>
      <c r="BE1563" s="152"/>
      <c r="BF1563" s="152"/>
      <c r="BG1563" s="152"/>
      <c r="BH1563" s="152"/>
    </row>
    <row r="1564" spans="1:60" outlineLevel="1" x14ac:dyDescent="0.2">
      <c r="A1564" s="180">
        <v>508</v>
      </c>
      <c r="B1564" s="181" t="s">
        <v>1118</v>
      </c>
      <c r="C1564" s="191" t="s">
        <v>1119</v>
      </c>
      <c r="D1564" s="182" t="s">
        <v>3100</v>
      </c>
      <c r="E1564" s="183">
        <v>477.72529000000003</v>
      </c>
      <c r="F1564" s="184"/>
      <c r="G1564" s="185">
        <f t="shared" si="70"/>
        <v>0</v>
      </c>
      <c r="H1564" s="184"/>
      <c r="I1564" s="185">
        <f t="shared" si="71"/>
        <v>0</v>
      </c>
      <c r="J1564" s="184"/>
      <c r="K1564" s="185">
        <f t="shared" si="72"/>
        <v>0</v>
      </c>
      <c r="L1564" s="185">
        <v>15</v>
      </c>
      <c r="M1564" s="185">
        <f t="shared" si="73"/>
        <v>0</v>
      </c>
      <c r="N1564" s="185">
        <v>0</v>
      </c>
      <c r="O1564" s="185">
        <f t="shared" si="74"/>
        <v>0</v>
      </c>
      <c r="P1564" s="185">
        <v>0</v>
      </c>
      <c r="Q1564" s="185">
        <f t="shared" si="75"/>
        <v>0</v>
      </c>
      <c r="R1564" s="185"/>
      <c r="S1564" s="178" t="s">
        <v>3733</v>
      </c>
      <c r="T1564" s="179" t="s">
        <v>3733</v>
      </c>
      <c r="U1564" s="161">
        <v>0</v>
      </c>
      <c r="V1564" s="161">
        <f t="shared" si="76"/>
        <v>0</v>
      </c>
      <c r="W1564" s="161"/>
      <c r="X1564" s="152"/>
      <c r="Y1564" s="152"/>
      <c r="Z1564" s="152"/>
      <c r="AA1564" s="152"/>
      <c r="AB1564" s="152"/>
      <c r="AC1564" s="152"/>
      <c r="AD1564" s="152"/>
      <c r="AE1564" s="152"/>
      <c r="AF1564" s="152"/>
      <c r="AG1564" s="152" t="s">
        <v>1117</v>
      </c>
      <c r="AH1564" s="152"/>
      <c r="AI1564" s="152"/>
      <c r="AJ1564" s="152"/>
      <c r="AK1564" s="152"/>
      <c r="AL1564" s="152"/>
      <c r="AM1564" s="152"/>
      <c r="AN1564" s="152"/>
      <c r="AO1564" s="152"/>
      <c r="AP1564" s="152"/>
      <c r="AQ1564" s="152"/>
      <c r="AR1564" s="152"/>
      <c r="AS1564" s="152"/>
      <c r="AT1564" s="152"/>
      <c r="AU1564" s="152"/>
      <c r="AV1564" s="152"/>
      <c r="AW1564" s="152"/>
      <c r="AX1564" s="152"/>
      <c r="AY1564" s="152"/>
      <c r="AZ1564" s="152"/>
      <c r="BA1564" s="152"/>
      <c r="BB1564" s="152"/>
      <c r="BC1564" s="152"/>
      <c r="BD1564" s="152"/>
      <c r="BE1564" s="152"/>
      <c r="BF1564" s="152"/>
      <c r="BG1564" s="152"/>
      <c r="BH1564" s="152"/>
    </row>
    <row r="1565" spans="1:60" outlineLevel="1" x14ac:dyDescent="0.2">
      <c r="A1565" s="180">
        <v>509</v>
      </c>
      <c r="B1565" s="181" t="s">
        <v>1120</v>
      </c>
      <c r="C1565" s="191" t="s">
        <v>1121</v>
      </c>
      <c r="D1565" s="182" t="s">
        <v>3100</v>
      </c>
      <c r="E1565" s="183">
        <v>477.72529000000003</v>
      </c>
      <c r="F1565" s="184"/>
      <c r="G1565" s="185">
        <f t="shared" si="70"/>
        <v>0</v>
      </c>
      <c r="H1565" s="184"/>
      <c r="I1565" s="185">
        <f t="shared" si="71"/>
        <v>0</v>
      </c>
      <c r="J1565" s="184"/>
      <c r="K1565" s="185">
        <f t="shared" si="72"/>
        <v>0</v>
      </c>
      <c r="L1565" s="185">
        <v>15</v>
      </c>
      <c r="M1565" s="185">
        <f t="shared" si="73"/>
        <v>0</v>
      </c>
      <c r="N1565" s="185">
        <v>0</v>
      </c>
      <c r="O1565" s="185">
        <f t="shared" si="74"/>
        <v>0</v>
      </c>
      <c r="P1565" s="185">
        <v>0</v>
      </c>
      <c r="Q1565" s="185">
        <f t="shared" si="75"/>
        <v>0</v>
      </c>
      <c r="R1565" s="185"/>
      <c r="S1565" s="178" t="s">
        <v>3733</v>
      </c>
      <c r="T1565" s="179" t="s">
        <v>3733</v>
      </c>
      <c r="U1565" s="161">
        <v>0</v>
      </c>
      <c r="V1565" s="161">
        <f t="shared" si="76"/>
        <v>0</v>
      </c>
      <c r="W1565" s="161"/>
      <c r="X1565" s="152"/>
      <c r="Y1565" s="152"/>
      <c r="Z1565" s="152"/>
      <c r="AA1565" s="152"/>
      <c r="AB1565" s="152"/>
      <c r="AC1565" s="152"/>
      <c r="AD1565" s="152"/>
      <c r="AE1565" s="152"/>
      <c r="AF1565" s="152"/>
      <c r="AG1565" s="152" t="s">
        <v>1117</v>
      </c>
      <c r="AH1565" s="152"/>
      <c r="AI1565" s="152"/>
      <c r="AJ1565" s="152"/>
      <c r="AK1565" s="152"/>
      <c r="AL1565" s="152"/>
      <c r="AM1565" s="152"/>
      <c r="AN1565" s="152"/>
      <c r="AO1565" s="152"/>
      <c r="AP1565" s="152"/>
      <c r="AQ1565" s="152"/>
      <c r="AR1565" s="152"/>
      <c r="AS1565" s="152"/>
      <c r="AT1565" s="152"/>
      <c r="AU1565" s="152"/>
      <c r="AV1565" s="152"/>
      <c r="AW1565" s="152"/>
      <c r="AX1565" s="152"/>
      <c r="AY1565" s="152"/>
      <c r="AZ1565" s="152"/>
      <c r="BA1565" s="152"/>
      <c r="BB1565" s="152"/>
      <c r="BC1565" s="152"/>
      <c r="BD1565" s="152"/>
      <c r="BE1565" s="152"/>
      <c r="BF1565" s="152"/>
      <c r="BG1565" s="152"/>
      <c r="BH1565" s="152"/>
    </row>
    <row r="1566" spans="1:60" outlineLevel="1" x14ac:dyDescent="0.2">
      <c r="A1566" s="180">
        <v>510</v>
      </c>
      <c r="B1566" s="181" t="s">
        <v>1122</v>
      </c>
      <c r="C1566" s="191" t="s">
        <v>1123</v>
      </c>
      <c r="D1566" s="182" t="s">
        <v>3100</v>
      </c>
      <c r="E1566" s="183">
        <v>9076.7805800000006</v>
      </c>
      <c r="F1566" s="184"/>
      <c r="G1566" s="185">
        <f t="shared" si="70"/>
        <v>0</v>
      </c>
      <c r="H1566" s="184"/>
      <c r="I1566" s="185">
        <f t="shared" si="71"/>
        <v>0</v>
      </c>
      <c r="J1566" s="184"/>
      <c r="K1566" s="185">
        <f t="shared" si="72"/>
        <v>0</v>
      </c>
      <c r="L1566" s="185">
        <v>15</v>
      </c>
      <c r="M1566" s="185">
        <f t="shared" si="73"/>
        <v>0</v>
      </c>
      <c r="N1566" s="185">
        <v>0</v>
      </c>
      <c r="O1566" s="185">
        <f t="shared" si="74"/>
        <v>0</v>
      </c>
      <c r="P1566" s="185">
        <v>0</v>
      </c>
      <c r="Q1566" s="185">
        <f t="shared" si="75"/>
        <v>0</v>
      </c>
      <c r="R1566" s="185"/>
      <c r="S1566" s="178" t="s">
        <v>3733</v>
      </c>
      <c r="T1566" s="179" t="s">
        <v>3733</v>
      </c>
      <c r="U1566" s="161">
        <v>0</v>
      </c>
      <c r="V1566" s="161">
        <f t="shared" si="76"/>
        <v>0</v>
      </c>
      <c r="W1566" s="161"/>
      <c r="X1566" s="152"/>
      <c r="Y1566" s="152"/>
      <c r="Z1566" s="152"/>
      <c r="AA1566" s="152"/>
      <c r="AB1566" s="152"/>
      <c r="AC1566" s="152"/>
      <c r="AD1566" s="152"/>
      <c r="AE1566" s="152"/>
      <c r="AF1566" s="152"/>
      <c r="AG1566" s="152" t="s">
        <v>1117</v>
      </c>
      <c r="AH1566" s="152"/>
      <c r="AI1566" s="152"/>
      <c r="AJ1566" s="152"/>
      <c r="AK1566" s="152"/>
      <c r="AL1566" s="152"/>
      <c r="AM1566" s="152"/>
      <c r="AN1566" s="152"/>
      <c r="AO1566" s="152"/>
      <c r="AP1566" s="152"/>
      <c r="AQ1566" s="152"/>
      <c r="AR1566" s="152"/>
      <c r="AS1566" s="152"/>
      <c r="AT1566" s="152"/>
      <c r="AU1566" s="152"/>
      <c r="AV1566" s="152"/>
      <c r="AW1566" s="152"/>
      <c r="AX1566" s="152"/>
      <c r="AY1566" s="152"/>
      <c r="AZ1566" s="152"/>
      <c r="BA1566" s="152"/>
      <c r="BB1566" s="152"/>
      <c r="BC1566" s="152"/>
      <c r="BD1566" s="152"/>
      <c r="BE1566" s="152"/>
      <c r="BF1566" s="152"/>
      <c r="BG1566" s="152"/>
      <c r="BH1566" s="152"/>
    </row>
    <row r="1567" spans="1:60" outlineLevel="1" x14ac:dyDescent="0.2">
      <c r="A1567" s="180">
        <v>511</v>
      </c>
      <c r="B1567" s="181" t="s">
        <v>1124</v>
      </c>
      <c r="C1567" s="191" t="s">
        <v>1125</v>
      </c>
      <c r="D1567" s="182" t="s">
        <v>3100</v>
      </c>
      <c r="E1567" s="183">
        <v>477.72529000000003</v>
      </c>
      <c r="F1567" s="184"/>
      <c r="G1567" s="185">
        <f t="shared" si="70"/>
        <v>0</v>
      </c>
      <c r="H1567" s="184"/>
      <c r="I1567" s="185">
        <f t="shared" si="71"/>
        <v>0</v>
      </c>
      <c r="J1567" s="184"/>
      <c r="K1567" s="185">
        <f t="shared" si="72"/>
        <v>0</v>
      </c>
      <c r="L1567" s="185">
        <v>15</v>
      </c>
      <c r="M1567" s="185">
        <f t="shared" si="73"/>
        <v>0</v>
      </c>
      <c r="N1567" s="185">
        <v>0</v>
      </c>
      <c r="O1567" s="185">
        <f t="shared" si="74"/>
        <v>0</v>
      </c>
      <c r="P1567" s="185">
        <v>0</v>
      </c>
      <c r="Q1567" s="185">
        <f t="shared" si="75"/>
        <v>0</v>
      </c>
      <c r="R1567" s="185"/>
      <c r="S1567" s="178" t="s">
        <v>3733</v>
      </c>
      <c r="T1567" s="179" t="s">
        <v>3733</v>
      </c>
      <c r="U1567" s="161">
        <v>0</v>
      </c>
      <c r="V1567" s="161">
        <f t="shared" si="76"/>
        <v>0</v>
      </c>
      <c r="W1567" s="161"/>
      <c r="X1567" s="152"/>
      <c r="Y1567" s="152"/>
      <c r="Z1567" s="152"/>
      <c r="AA1567" s="152"/>
      <c r="AB1567" s="152"/>
      <c r="AC1567" s="152"/>
      <c r="AD1567" s="152"/>
      <c r="AE1567" s="152"/>
      <c r="AF1567" s="152"/>
      <c r="AG1567" s="152" t="s">
        <v>1117</v>
      </c>
      <c r="AH1567" s="152"/>
      <c r="AI1567" s="152"/>
      <c r="AJ1567" s="152"/>
      <c r="AK1567" s="152"/>
      <c r="AL1567" s="152"/>
      <c r="AM1567" s="152"/>
      <c r="AN1567" s="152"/>
      <c r="AO1567" s="152"/>
      <c r="AP1567" s="152"/>
      <c r="AQ1567" s="152"/>
      <c r="AR1567" s="152"/>
      <c r="AS1567" s="152"/>
      <c r="AT1567" s="152"/>
      <c r="AU1567" s="152"/>
      <c r="AV1567" s="152"/>
      <c r="AW1567" s="152"/>
      <c r="AX1567" s="152"/>
      <c r="AY1567" s="152"/>
      <c r="AZ1567" s="152"/>
      <c r="BA1567" s="152"/>
      <c r="BB1567" s="152"/>
      <c r="BC1567" s="152"/>
      <c r="BD1567" s="152"/>
      <c r="BE1567" s="152"/>
      <c r="BF1567" s="152"/>
      <c r="BG1567" s="152"/>
      <c r="BH1567" s="152"/>
    </row>
    <row r="1568" spans="1:60" outlineLevel="1" x14ac:dyDescent="0.2">
      <c r="A1568" s="180">
        <v>512</v>
      </c>
      <c r="B1568" s="181" t="s">
        <v>1126</v>
      </c>
      <c r="C1568" s="191" t="s">
        <v>1127</v>
      </c>
      <c r="D1568" s="182" t="s">
        <v>3100</v>
      </c>
      <c r="E1568" s="183">
        <v>2866.35176</v>
      </c>
      <c r="F1568" s="184"/>
      <c r="G1568" s="185">
        <f t="shared" si="70"/>
        <v>0</v>
      </c>
      <c r="H1568" s="184"/>
      <c r="I1568" s="185">
        <f t="shared" si="71"/>
        <v>0</v>
      </c>
      <c r="J1568" s="184"/>
      <c r="K1568" s="185">
        <f t="shared" si="72"/>
        <v>0</v>
      </c>
      <c r="L1568" s="185">
        <v>15</v>
      </c>
      <c r="M1568" s="185">
        <f t="shared" si="73"/>
        <v>0</v>
      </c>
      <c r="N1568" s="185">
        <v>0</v>
      </c>
      <c r="O1568" s="185">
        <f t="shared" si="74"/>
        <v>0</v>
      </c>
      <c r="P1568" s="185">
        <v>0</v>
      </c>
      <c r="Q1568" s="185">
        <f t="shared" si="75"/>
        <v>0</v>
      </c>
      <c r="R1568" s="185"/>
      <c r="S1568" s="178" t="s">
        <v>3733</v>
      </c>
      <c r="T1568" s="179" t="s">
        <v>3733</v>
      </c>
      <c r="U1568" s="161">
        <v>0</v>
      </c>
      <c r="V1568" s="161">
        <f t="shared" si="76"/>
        <v>0</v>
      </c>
      <c r="W1568" s="161"/>
      <c r="X1568" s="152"/>
      <c r="Y1568" s="152"/>
      <c r="Z1568" s="152"/>
      <c r="AA1568" s="152"/>
      <c r="AB1568" s="152"/>
      <c r="AC1568" s="152"/>
      <c r="AD1568" s="152"/>
      <c r="AE1568" s="152"/>
      <c r="AF1568" s="152"/>
      <c r="AG1568" s="152" t="s">
        <v>1117</v>
      </c>
      <c r="AH1568" s="152"/>
      <c r="AI1568" s="152"/>
      <c r="AJ1568" s="152"/>
      <c r="AK1568" s="152"/>
      <c r="AL1568" s="152"/>
      <c r="AM1568" s="152"/>
      <c r="AN1568" s="152"/>
      <c r="AO1568" s="152"/>
      <c r="AP1568" s="152"/>
      <c r="AQ1568" s="152"/>
      <c r="AR1568" s="152"/>
      <c r="AS1568" s="152"/>
      <c r="AT1568" s="152"/>
      <c r="AU1568" s="152"/>
      <c r="AV1568" s="152"/>
      <c r="AW1568" s="152"/>
      <c r="AX1568" s="152"/>
      <c r="AY1568" s="152"/>
      <c r="AZ1568" s="152"/>
      <c r="BA1568" s="152"/>
      <c r="BB1568" s="152"/>
      <c r="BC1568" s="152"/>
      <c r="BD1568" s="152"/>
      <c r="BE1568" s="152"/>
      <c r="BF1568" s="152"/>
      <c r="BG1568" s="152"/>
      <c r="BH1568" s="152"/>
    </row>
    <row r="1569" spans="1:60" outlineLevel="1" x14ac:dyDescent="0.2">
      <c r="A1569" s="173">
        <v>513</v>
      </c>
      <c r="B1569" s="174" t="s">
        <v>1128</v>
      </c>
      <c r="C1569" s="189" t="s">
        <v>1129</v>
      </c>
      <c r="D1569" s="175" t="s">
        <v>3100</v>
      </c>
      <c r="E1569" s="176">
        <v>477.72529000000003</v>
      </c>
      <c r="F1569" s="177"/>
      <c r="G1569" s="178">
        <f t="shared" si="70"/>
        <v>0</v>
      </c>
      <c r="H1569" s="177"/>
      <c r="I1569" s="178">
        <f t="shared" si="71"/>
        <v>0</v>
      </c>
      <c r="J1569" s="177"/>
      <c r="K1569" s="178">
        <f t="shared" si="72"/>
        <v>0</v>
      </c>
      <c r="L1569" s="178">
        <v>15</v>
      </c>
      <c r="M1569" s="178">
        <f t="shared" si="73"/>
        <v>0</v>
      </c>
      <c r="N1569" s="178">
        <v>0</v>
      </c>
      <c r="O1569" s="178">
        <f t="shared" si="74"/>
        <v>0</v>
      </c>
      <c r="P1569" s="178">
        <v>0</v>
      </c>
      <c r="Q1569" s="178">
        <f t="shared" si="75"/>
        <v>0</v>
      </c>
      <c r="R1569" s="178"/>
      <c r="S1569" s="178" t="s">
        <v>3733</v>
      </c>
      <c r="T1569" s="179" t="s">
        <v>3733</v>
      </c>
      <c r="U1569" s="161">
        <v>0</v>
      </c>
      <c r="V1569" s="161">
        <f t="shared" si="76"/>
        <v>0</v>
      </c>
      <c r="W1569" s="161"/>
      <c r="X1569" s="152"/>
      <c r="Y1569" s="152"/>
      <c r="Z1569" s="152"/>
      <c r="AA1569" s="152"/>
      <c r="AB1569" s="152"/>
      <c r="AC1569" s="152"/>
      <c r="AD1569" s="152"/>
      <c r="AE1569" s="152"/>
      <c r="AF1569" s="152"/>
      <c r="AG1569" s="152" t="s">
        <v>1117</v>
      </c>
      <c r="AH1569" s="152"/>
      <c r="AI1569" s="152"/>
      <c r="AJ1569" s="152"/>
      <c r="AK1569" s="152"/>
      <c r="AL1569" s="152"/>
      <c r="AM1569" s="152"/>
      <c r="AN1569" s="152"/>
      <c r="AO1569" s="152"/>
      <c r="AP1569" s="152"/>
      <c r="AQ1569" s="152"/>
      <c r="AR1569" s="152"/>
      <c r="AS1569" s="152"/>
      <c r="AT1569" s="152"/>
      <c r="AU1569" s="152"/>
      <c r="AV1569" s="152"/>
      <c r="AW1569" s="152"/>
      <c r="AX1569" s="152"/>
      <c r="AY1569" s="152"/>
      <c r="AZ1569" s="152"/>
      <c r="BA1569" s="152"/>
      <c r="BB1569" s="152"/>
      <c r="BC1569" s="152"/>
      <c r="BD1569" s="152"/>
      <c r="BE1569" s="152"/>
      <c r="BF1569" s="152"/>
      <c r="BG1569" s="152"/>
      <c r="BH1569" s="152"/>
    </row>
    <row r="1570" spans="1:60" x14ac:dyDescent="0.2">
      <c r="A1570" s="5"/>
      <c r="B1570" s="6"/>
      <c r="C1570" s="193"/>
      <c r="D1570" s="8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AE1570">
        <v>15</v>
      </c>
      <c r="AF1570">
        <v>21</v>
      </c>
    </row>
    <row r="1571" spans="1:60" x14ac:dyDescent="0.2">
      <c r="A1571" s="155"/>
      <c r="B1571" s="156" t="s">
        <v>2725</v>
      </c>
      <c r="C1571" s="194"/>
      <c r="D1571" s="157"/>
      <c r="E1571" s="158"/>
      <c r="F1571" s="158"/>
      <c r="G1571" s="187">
        <f>G38+G77+G92+G94+G106+G113+G174+G272+G386+G465+G477+G578+G645+G652+G703+G718+G863+G865+G984+G1052+G1060+G1166+G1169+G1173+G1190+G1258+G1302+G1308+G1325+G1334+G1346+G1367+G1423+G1451+G1463+G1473+G1492+G1500+G1536+G1547+G1558+G1562</f>
        <v>0</v>
      </c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AE1571">
        <f>SUMIF(L7:L1569,AE1570,G7:G1569)</f>
        <v>0</v>
      </c>
      <c r="AF1571">
        <f>SUMIF(L7:L1569,AF1570,G7:G1569)</f>
        <v>0</v>
      </c>
      <c r="AG1571" t="s">
        <v>1130</v>
      </c>
    </row>
    <row r="1572" spans="1:60" x14ac:dyDescent="0.2">
      <c r="C1572" s="195"/>
      <c r="D1572" s="143"/>
      <c r="AG1572" t="s">
        <v>1131</v>
      </c>
    </row>
    <row r="1573" spans="1:60" x14ac:dyDescent="0.2">
      <c r="D1573" s="143"/>
    </row>
    <row r="1574" spans="1:60" x14ac:dyDescent="0.2">
      <c r="D1574" s="143"/>
    </row>
    <row r="1575" spans="1:60" x14ac:dyDescent="0.2">
      <c r="D1575" s="143"/>
    </row>
    <row r="1576" spans="1:60" x14ac:dyDescent="0.2">
      <c r="D1576" s="143"/>
    </row>
    <row r="1577" spans="1:60" x14ac:dyDescent="0.2">
      <c r="D1577" s="143"/>
    </row>
    <row r="1578" spans="1:60" x14ac:dyDescent="0.2">
      <c r="D1578" s="143"/>
    </row>
    <row r="1579" spans="1:60" x14ac:dyDescent="0.2">
      <c r="D1579" s="143"/>
    </row>
    <row r="1580" spans="1:60" x14ac:dyDescent="0.2">
      <c r="D1580" s="143"/>
    </row>
    <row r="1581" spans="1:60" x14ac:dyDescent="0.2">
      <c r="D1581" s="143"/>
    </row>
    <row r="1582" spans="1:60" x14ac:dyDescent="0.2">
      <c r="D1582" s="143"/>
    </row>
    <row r="1583" spans="1:60" x14ac:dyDescent="0.2">
      <c r="D1583" s="143"/>
    </row>
    <row r="1584" spans="1:60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  <row r="5009" spans="4:4" x14ac:dyDescent="0.2">
      <c r="D5009" s="143"/>
    </row>
    <row r="5010" spans="4:4" x14ac:dyDescent="0.2">
      <c r="D5010" s="143"/>
    </row>
    <row r="5011" spans="4:4" x14ac:dyDescent="0.2">
      <c r="D5011" s="143"/>
    </row>
    <row r="5012" spans="4:4" x14ac:dyDescent="0.2">
      <c r="D5012" s="143"/>
    </row>
    <row r="5013" spans="4:4" x14ac:dyDescent="0.2">
      <c r="D5013" s="143"/>
    </row>
    <row r="5014" spans="4:4" x14ac:dyDescent="0.2">
      <c r="D5014" s="143"/>
    </row>
    <row r="5015" spans="4:4" x14ac:dyDescent="0.2">
      <c r="D5015" s="143"/>
    </row>
    <row r="5016" spans="4:4" x14ac:dyDescent="0.2">
      <c r="D5016" s="143"/>
    </row>
    <row r="5017" spans="4:4" x14ac:dyDescent="0.2">
      <c r="D5017" s="143"/>
    </row>
    <row r="5018" spans="4:4" x14ac:dyDescent="0.2">
      <c r="D5018" s="143"/>
    </row>
    <row r="5019" spans="4:4" x14ac:dyDescent="0.2">
      <c r="D5019" s="143"/>
    </row>
    <row r="5020" spans="4:4" x14ac:dyDescent="0.2">
      <c r="D5020" s="143"/>
    </row>
    <row r="5021" spans="4:4" x14ac:dyDescent="0.2">
      <c r="D5021" s="143"/>
    </row>
    <row r="5022" spans="4:4" x14ac:dyDescent="0.2">
      <c r="D5022" s="143"/>
    </row>
    <row r="5023" spans="4:4" x14ac:dyDescent="0.2">
      <c r="D5023" s="143"/>
    </row>
    <row r="5024" spans="4:4" x14ac:dyDescent="0.2">
      <c r="D5024" s="143"/>
    </row>
    <row r="5025" spans="4:4" x14ac:dyDescent="0.2">
      <c r="D5025" s="143"/>
    </row>
    <row r="5026" spans="4:4" x14ac:dyDescent="0.2">
      <c r="D5026" s="143"/>
    </row>
    <row r="5027" spans="4:4" x14ac:dyDescent="0.2">
      <c r="D5027" s="143"/>
    </row>
    <row r="5028" spans="4:4" x14ac:dyDescent="0.2">
      <c r="D5028" s="143"/>
    </row>
    <row r="5029" spans="4:4" x14ac:dyDescent="0.2">
      <c r="D5029" s="143"/>
    </row>
    <row r="5030" spans="4:4" x14ac:dyDescent="0.2">
      <c r="D5030" s="143"/>
    </row>
  </sheetData>
  <sheetProtection password="E5D8" sheet="1" objects="1" scenarios="1"/>
  <mergeCells count="32">
    <mergeCell ref="C20:D2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10:D10"/>
    <mergeCell ref="A1:G1"/>
    <mergeCell ref="C2:G2"/>
    <mergeCell ref="C3:G3"/>
    <mergeCell ref="C4:G4"/>
    <mergeCell ref="C30:D3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7:D37"/>
    <mergeCell ref="C31:D31"/>
    <mergeCell ref="C32:D32"/>
    <mergeCell ref="C33:D33"/>
    <mergeCell ref="C34:D34"/>
    <mergeCell ref="C35:D35"/>
    <mergeCell ref="C36:D36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11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9.140625" hidden="1" customWidth="1"/>
    <col min="29" max="29" width="0" hidden="1" customWidth="1"/>
    <col min="30" max="30" width="9.140625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2745</v>
      </c>
      <c r="C4" s="327" t="s">
        <v>2746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2740</v>
      </c>
      <c r="C8" s="188" t="s">
        <v>2801</v>
      </c>
      <c r="D8" s="169"/>
      <c r="E8" s="170"/>
      <c r="F8" s="171"/>
      <c r="G8" s="171">
        <f>SUMIF(AG9:AG49,"&lt;&gt;NOR",G9:G49)</f>
        <v>0</v>
      </c>
      <c r="H8" s="171"/>
      <c r="I8" s="171">
        <f>SUM(I9:I49)</f>
        <v>0</v>
      </c>
      <c r="J8" s="171"/>
      <c r="K8" s="171">
        <f>SUM(K9:K49)</f>
        <v>0</v>
      </c>
      <c r="L8" s="171"/>
      <c r="M8" s="171">
        <f>SUM(M9:M49)</f>
        <v>0</v>
      </c>
      <c r="N8" s="171"/>
      <c r="O8" s="171">
        <f>SUM(O9:O49)</f>
        <v>0</v>
      </c>
      <c r="P8" s="171"/>
      <c r="Q8" s="171">
        <f>SUM(Q9:Q49)</f>
        <v>0</v>
      </c>
      <c r="R8" s="171"/>
      <c r="S8" s="171"/>
      <c r="T8" s="172"/>
      <c r="U8" s="166"/>
      <c r="V8" s="166">
        <f>SUM(V9:V49)</f>
        <v>329.96000000000004</v>
      </c>
      <c r="W8" s="166"/>
      <c r="AG8" t="s">
        <v>2972</v>
      </c>
    </row>
    <row r="9" spans="1:60" outlineLevel="1" x14ac:dyDescent="0.2">
      <c r="A9" s="173">
        <v>1</v>
      </c>
      <c r="B9" s="174" t="s">
        <v>1132</v>
      </c>
      <c r="C9" s="189" t="s">
        <v>1133</v>
      </c>
      <c r="D9" s="175" t="s">
        <v>2983</v>
      </c>
      <c r="E9" s="176">
        <v>39.080000000000005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3732</v>
      </c>
      <c r="S9" s="178" t="s">
        <v>3733</v>
      </c>
      <c r="T9" s="179" t="s">
        <v>3733</v>
      </c>
      <c r="U9" s="161">
        <v>6.298</v>
      </c>
      <c r="V9" s="161">
        <f>ROUND(E9*U9,2)</f>
        <v>246.13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0" t="s">
        <v>1135</v>
      </c>
      <c r="D10" s="162"/>
      <c r="E10" s="163">
        <v>14.100000000000001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2980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0" t="s">
        <v>1136</v>
      </c>
      <c r="D11" s="162"/>
      <c r="E11" s="163">
        <v>9.1000000000000014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2980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0" t="s">
        <v>1137</v>
      </c>
      <c r="D12" s="162"/>
      <c r="E12" s="163">
        <v>7.48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2980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0" t="s">
        <v>1138</v>
      </c>
      <c r="D13" s="162"/>
      <c r="E13" s="163">
        <v>8.4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2980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2</v>
      </c>
      <c r="B14" s="174" t="s">
        <v>1139</v>
      </c>
      <c r="C14" s="189" t="s">
        <v>1140</v>
      </c>
      <c r="D14" s="175" t="s">
        <v>2983</v>
      </c>
      <c r="E14" s="176">
        <v>19.540000000000003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3734</v>
      </c>
      <c r="T14" s="179" t="s">
        <v>3734</v>
      </c>
      <c r="U14" s="161">
        <v>8.5000000000000006E-2</v>
      </c>
      <c r="V14" s="161">
        <f>ROUND(E14*U14,2)</f>
        <v>1.66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1134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0" t="s">
        <v>1141</v>
      </c>
      <c r="D15" s="162"/>
      <c r="E15" s="163">
        <v>19.540000000000003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2980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3">
        <v>3</v>
      </c>
      <c r="B16" s="174" t="s">
        <v>1142</v>
      </c>
      <c r="C16" s="189" t="s">
        <v>1143</v>
      </c>
      <c r="D16" s="175" t="s">
        <v>2975</v>
      </c>
      <c r="E16" s="176">
        <v>16.8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3732</v>
      </c>
      <c r="S16" s="178" t="s">
        <v>3733</v>
      </c>
      <c r="T16" s="179" t="s">
        <v>3733</v>
      </c>
      <c r="U16" s="161">
        <v>0.24000000000000002</v>
      </c>
      <c r="V16" s="161">
        <f>ROUND(E16*U16,2)</f>
        <v>4.03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1134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0" t="s">
        <v>1144</v>
      </c>
      <c r="D17" s="162"/>
      <c r="E17" s="163">
        <v>16.8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2980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0">
        <v>4</v>
      </c>
      <c r="B18" s="181" t="s">
        <v>1145</v>
      </c>
      <c r="C18" s="191" t="s">
        <v>1146</v>
      </c>
      <c r="D18" s="182" t="s">
        <v>2975</v>
      </c>
      <c r="E18" s="183">
        <v>16.8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5">
        <v>0</v>
      </c>
      <c r="O18" s="185">
        <f>ROUND(E18*N18,2)</f>
        <v>0</v>
      </c>
      <c r="P18" s="185">
        <v>0</v>
      </c>
      <c r="Q18" s="185">
        <f>ROUND(E18*P18,2)</f>
        <v>0</v>
      </c>
      <c r="R18" s="178" t="s">
        <v>3732</v>
      </c>
      <c r="S18" s="178" t="s">
        <v>3733</v>
      </c>
      <c r="T18" s="179" t="s">
        <v>3733</v>
      </c>
      <c r="U18" s="161">
        <v>7.0000000000000007E-2</v>
      </c>
      <c r="V18" s="161">
        <f>ROUND(E18*U18,2)</f>
        <v>1.18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332" t="s">
        <v>3735</v>
      </c>
      <c r="D19" s="333"/>
      <c r="E19" s="333"/>
      <c r="F19" s="333"/>
      <c r="G19" s="333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3736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3">
        <v>5</v>
      </c>
      <c r="B20" s="174" t="s">
        <v>1147</v>
      </c>
      <c r="C20" s="189" t="s">
        <v>1148</v>
      </c>
      <c r="D20" s="175" t="s">
        <v>2983</v>
      </c>
      <c r="E20" s="176">
        <v>8.4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3732</v>
      </c>
      <c r="S20" s="178" t="s">
        <v>3733</v>
      </c>
      <c r="T20" s="179" t="s">
        <v>3733</v>
      </c>
      <c r="U20" s="161">
        <v>0.04</v>
      </c>
      <c r="V20" s="161">
        <f>ROUND(E20*U20,2)</f>
        <v>0.34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0" t="s">
        <v>1138</v>
      </c>
      <c r="D21" s="162"/>
      <c r="E21" s="163">
        <v>8.4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2980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3">
        <v>6</v>
      </c>
      <c r="B22" s="174" t="s">
        <v>1149</v>
      </c>
      <c r="C22" s="189" t="s">
        <v>1150</v>
      </c>
      <c r="D22" s="175" t="s">
        <v>2983</v>
      </c>
      <c r="E22" s="176">
        <v>24.98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3732</v>
      </c>
      <c r="S22" s="178" t="s">
        <v>3733</v>
      </c>
      <c r="T22" s="179" t="s">
        <v>3733</v>
      </c>
      <c r="U22" s="161">
        <v>0.69000000000000006</v>
      </c>
      <c r="V22" s="161">
        <f>ROUND(E22*U22,2)</f>
        <v>17.239999999999998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0" t="s">
        <v>1136</v>
      </c>
      <c r="D23" s="162"/>
      <c r="E23" s="163">
        <v>9.1000000000000014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2980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0" t="s">
        <v>1137</v>
      </c>
      <c r="D24" s="162"/>
      <c r="E24" s="163">
        <v>7.48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2980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0" t="s">
        <v>1138</v>
      </c>
      <c r="D25" s="162"/>
      <c r="E25" s="163">
        <v>8.4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2980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3">
        <v>7</v>
      </c>
      <c r="B26" s="174" t="s">
        <v>1151</v>
      </c>
      <c r="C26" s="189" t="s">
        <v>1152</v>
      </c>
      <c r="D26" s="175" t="s">
        <v>2983</v>
      </c>
      <c r="E26" s="176">
        <v>15.97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 t="s">
        <v>3732</v>
      </c>
      <c r="S26" s="178" t="s">
        <v>3733</v>
      </c>
      <c r="T26" s="179" t="s">
        <v>3733</v>
      </c>
      <c r="U26" s="161">
        <v>0.66800000000000004</v>
      </c>
      <c r="V26" s="161">
        <f>ROUND(E26*U26,2)</f>
        <v>10.67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1134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0" t="s">
        <v>1153</v>
      </c>
      <c r="D27" s="162"/>
      <c r="E27" s="163">
        <v>15.97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2980</v>
      </c>
      <c r="AH27" s="152">
        <v>5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0">
        <v>8</v>
      </c>
      <c r="B28" s="181" t="s">
        <v>1154</v>
      </c>
      <c r="C28" s="191" t="s">
        <v>1155</v>
      </c>
      <c r="D28" s="182" t="s">
        <v>2983</v>
      </c>
      <c r="E28" s="183">
        <v>15.97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15</v>
      </c>
      <c r="M28" s="185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78" t="s">
        <v>3732</v>
      </c>
      <c r="S28" s="178" t="s">
        <v>3733</v>
      </c>
      <c r="T28" s="179" t="s">
        <v>3733</v>
      </c>
      <c r="U28" s="161">
        <v>0.59100000000000008</v>
      </c>
      <c r="V28" s="161">
        <f>ROUND(E28*U28,2)</f>
        <v>9.44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332" t="s">
        <v>3737</v>
      </c>
      <c r="D29" s="333"/>
      <c r="E29" s="333"/>
      <c r="F29" s="333"/>
      <c r="G29" s="333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3736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73">
        <v>9</v>
      </c>
      <c r="B30" s="174" t="s">
        <v>3009</v>
      </c>
      <c r="C30" s="189" t="s">
        <v>1156</v>
      </c>
      <c r="D30" s="175" t="s">
        <v>2983</v>
      </c>
      <c r="E30" s="176">
        <v>15.97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15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 t="s">
        <v>3732</v>
      </c>
      <c r="S30" s="178" t="s">
        <v>3733</v>
      </c>
      <c r="T30" s="179" t="s">
        <v>3733</v>
      </c>
      <c r="U30" s="161">
        <v>0.01</v>
      </c>
      <c r="V30" s="161">
        <f>ROUND(E30*U30,2)</f>
        <v>0.16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1134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0" t="s">
        <v>1157</v>
      </c>
      <c r="D31" s="162"/>
      <c r="E31" s="163">
        <v>30.080000000000002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2980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0" t="s">
        <v>1158</v>
      </c>
      <c r="D32" s="162"/>
      <c r="E32" s="163">
        <v>-14.11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2980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33.75" outlineLevel="1" x14ac:dyDescent="0.2">
      <c r="A33" s="173">
        <v>10</v>
      </c>
      <c r="B33" s="174" t="s">
        <v>3014</v>
      </c>
      <c r="C33" s="189" t="s">
        <v>1159</v>
      </c>
      <c r="D33" s="175" t="s">
        <v>2983</v>
      </c>
      <c r="E33" s="176">
        <v>79.850000000000009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3732</v>
      </c>
      <c r="S33" s="178" t="s">
        <v>3733</v>
      </c>
      <c r="T33" s="179" t="s">
        <v>3733</v>
      </c>
      <c r="U33" s="161">
        <v>0</v>
      </c>
      <c r="V33" s="161">
        <f>ROUND(E33*U33,2)</f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1134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0" t="s">
        <v>1160</v>
      </c>
      <c r="D34" s="162"/>
      <c r="E34" s="163">
        <v>79.850000000000009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2980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80">
        <v>11</v>
      </c>
      <c r="B35" s="181" t="s">
        <v>1161</v>
      </c>
      <c r="C35" s="191" t="s">
        <v>1162</v>
      </c>
      <c r="D35" s="182" t="s">
        <v>2983</v>
      </c>
      <c r="E35" s="183">
        <v>15.97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15</v>
      </c>
      <c r="M35" s="185">
        <f>G35*(1+L35/100)</f>
        <v>0</v>
      </c>
      <c r="N35" s="185">
        <v>0</v>
      </c>
      <c r="O35" s="185">
        <f>ROUND(E35*N35,2)</f>
        <v>0</v>
      </c>
      <c r="P35" s="185">
        <v>0</v>
      </c>
      <c r="Q35" s="185">
        <f>ROUND(E35*P35,2)</f>
        <v>0</v>
      </c>
      <c r="R35" s="185" t="s">
        <v>3732</v>
      </c>
      <c r="S35" s="185" t="s">
        <v>3733</v>
      </c>
      <c r="T35" s="186" t="s">
        <v>3733</v>
      </c>
      <c r="U35" s="161">
        <v>5.3000000000000005E-2</v>
      </c>
      <c r="V35" s="161">
        <f>ROUND(E35*U35,2)</f>
        <v>0.85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1134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80">
        <v>12</v>
      </c>
      <c r="B36" s="181" t="s">
        <v>1163</v>
      </c>
      <c r="C36" s="191" t="s">
        <v>1164</v>
      </c>
      <c r="D36" s="182" t="s">
        <v>2983</v>
      </c>
      <c r="E36" s="183">
        <v>15.97</v>
      </c>
      <c r="F36" s="184"/>
      <c r="G36" s="185">
        <f>ROUND(E36*F36,2)</f>
        <v>0</v>
      </c>
      <c r="H36" s="184"/>
      <c r="I36" s="185">
        <f>ROUND(E36*H36,2)</f>
        <v>0</v>
      </c>
      <c r="J36" s="184"/>
      <c r="K36" s="185">
        <f>ROUND(E36*J36,2)</f>
        <v>0</v>
      </c>
      <c r="L36" s="185">
        <v>15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 t="s">
        <v>3732</v>
      </c>
      <c r="S36" s="185" t="s">
        <v>3733</v>
      </c>
      <c r="T36" s="186" t="s">
        <v>3733</v>
      </c>
      <c r="U36" s="161">
        <v>9.0000000000000011E-3</v>
      </c>
      <c r="V36" s="161">
        <f>ROUND(E36*U36,2)</f>
        <v>0.14000000000000001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1134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73">
        <v>13</v>
      </c>
      <c r="B37" s="174" t="s">
        <v>1165</v>
      </c>
      <c r="C37" s="189" t="s">
        <v>1166</v>
      </c>
      <c r="D37" s="175" t="s">
        <v>2983</v>
      </c>
      <c r="E37" s="176">
        <v>14.110000000000001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15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3732</v>
      </c>
      <c r="S37" s="178" t="s">
        <v>3733</v>
      </c>
      <c r="T37" s="179" t="s">
        <v>3733</v>
      </c>
      <c r="U37" s="161">
        <v>0.4</v>
      </c>
      <c r="V37" s="161">
        <f>ROUND(E37*U37,2)</f>
        <v>5.64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1134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336" t="s">
        <v>1167</v>
      </c>
      <c r="D38" s="337"/>
      <c r="E38" s="337"/>
      <c r="F38" s="337"/>
      <c r="G38" s="33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1168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0" t="s">
        <v>1169</v>
      </c>
      <c r="D39" s="162"/>
      <c r="E39" s="163">
        <v>1.1800000000000002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2980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0" t="s">
        <v>1170</v>
      </c>
      <c r="D40" s="162"/>
      <c r="E40" s="163">
        <v>4.0900000000000007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2980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0" t="s">
        <v>1171</v>
      </c>
      <c r="D41" s="162"/>
      <c r="E41" s="163">
        <v>3.74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2980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0" t="s">
        <v>1172</v>
      </c>
      <c r="D42" s="162"/>
      <c r="E42" s="163">
        <v>5.1000000000000005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2980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3">
        <v>14</v>
      </c>
      <c r="B43" s="174" t="s">
        <v>1173</v>
      </c>
      <c r="C43" s="189" t="s">
        <v>1174</v>
      </c>
      <c r="D43" s="175" t="s">
        <v>2983</v>
      </c>
      <c r="E43" s="176">
        <v>20.430000000000003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15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 t="s">
        <v>3732</v>
      </c>
      <c r="S43" s="178" t="s">
        <v>3733</v>
      </c>
      <c r="T43" s="179" t="s">
        <v>3733</v>
      </c>
      <c r="U43" s="161">
        <v>1.59</v>
      </c>
      <c r="V43" s="161">
        <f>ROUND(E43*U43,2)</f>
        <v>32.479999999999997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1134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9"/>
      <c r="B44" s="160"/>
      <c r="C44" s="332" t="s">
        <v>3738</v>
      </c>
      <c r="D44" s="333"/>
      <c r="E44" s="333"/>
      <c r="F44" s="333"/>
      <c r="G44" s="333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3736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96" t="str">
        <f>C44</f>
        <v>sypaninou z vhodných hornin tř. 1 - 4 nebo materiálem připraveným podél výkopu ve vzdálenosti do 3 m od jeho kraje, pro jakoukoliv hloubku výkopu a jakoukoliv míru zhutnění,</v>
      </c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1175</v>
      </c>
      <c r="D45" s="162"/>
      <c r="E45" s="163">
        <v>10.57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2980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0" t="s">
        <v>1176</v>
      </c>
      <c r="D46" s="162"/>
      <c r="E46" s="163">
        <v>4.0900000000000007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2980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0" t="s">
        <v>1177</v>
      </c>
      <c r="D47" s="162"/>
      <c r="E47" s="163">
        <v>3.06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2980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90" t="s">
        <v>1178</v>
      </c>
      <c r="D48" s="162"/>
      <c r="E48" s="163">
        <v>2.7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2980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0">
        <v>15</v>
      </c>
      <c r="B49" s="181" t="s">
        <v>1179</v>
      </c>
      <c r="C49" s="191" t="s">
        <v>1180</v>
      </c>
      <c r="D49" s="182" t="s">
        <v>2983</v>
      </c>
      <c r="E49" s="183">
        <v>15.97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15</v>
      </c>
      <c r="M49" s="185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5" t="s">
        <v>3732</v>
      </c>
      <c r="S49" s="185" t="s">
        <v>3733</v>
      </c>
      <c r="T49" s="186" t="s">
        <v>3733</v>
      </c>
      <c r="U49" s="161">
        <v>0</v>
      </c>
      <c r="V49" s="161">
        <f>ROUND(E49*U49,2)</f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1134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7" t="s">
        <v>2971</v>
      </c>
      <c r="B50" s="168" t="s">
        <v>2812</v>
      </c>
      <c r="C50" s="188" t="s">
        <v>2813</v>
      </c>
      <c r="D50" s="169"/>
      <c r="E50" s="170"/>
      <c r="F50" s="171"/>
      <c r="G50" s="171">
        <f>SUMIF(AG51:AG57,"&lt;&gt;NOR",G51:G57)</f>
        <v>0</v>
      </c>
      <c r="H50" s="171"/>
      <c r="I50" s="171">
        <f>SUM(I51:I57)</f>
        <v>0</v>
      </c>
      <c r="J50" s="171"/>
      <c r="K50" s="171">
        <f>SUM(K51:K57)</f>
        <v>0</v>
      </c>
      <c r="L50" s="171"/>
      <c r="M50" s="171">
        <f>SUM(M51:M57)</f>
        <v>0</v>
      </c>
      <c r="N50" s="171"/>
      <c r="O50" s="171">
        <f>SUM(O51:O57)</f>
        <v>0</v>
      </c>
      <c r="P50" s="171"/>
      <c r="Q50" s="171">
        <f>SUM(Q51:Q57)</f>
        <v>0</v>
      </c>
      <c r="R50" s="171"/>
      <c r="S50" s="171"/>
      <c r="T50" s="172"/>
      <c r="U50" s="166"/>
      <c r="V50" s="166">
        <f>SUM(V51:V57)</f>
        <v>3.59</v>
      </c>
      <c r="W50" s="166"/>
      <c r="AG50" t="s">
        <v>2972</v>
      </c>
    </row>
    <row r="51" spans="1:60" ht="22.5" outlineLevel="1" x14ac:dyDescent="0.2">
      <c r="A51" s="173">
        <v>16</v>
      </c>
      <c r="B51" s="174" t="s">
        <v>1181</v>
      </c>
      <c r="C51" s="189" t="s">
        <v>1182</v>
      </c>
      <c r="D51" s="175" t="s">
        <v>3157</v>
      </c>
      <c r="E51" s="176">
        <v>2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 t="s">
        <v>3739</v>
      </c>
      <c r="S51" s="178" t="s">
        <v>3733</v>
      </c>
      <c r="T51" s="179" t="s">
        <v>3733</v>
      </c>
      <c r="U51" s="161">
        <v>1.2400000000000002</v>
      </c>
      <c r="V51" s="161">
        <f>ROUND(E51*U51,2)</f>
        <v>2.48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1134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336" t="s">
        <v>1183</v>
      </c>
      <c r="D52" s="337"/>
      <c r="E52" s="337"/>
      <c r="F52" s="337"/>
      <c r="G52" s="337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1168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80">
        <v>17</v>
      </c>
      <c r="B53" s="181" t="s">
        <v>1184</v>
      </c>
      <c r="C53" s="191" t="s">
        <v>1185</v>
      </c>
      <c r="D53" s="182" t="s">
        <v>3157</v>
      </c>
      <c r="E53" s="183">
        <v>1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5" t="s">
        <v>3740</v>
      </c>
      <c r="S53" s="185" t="s">
        <v>3741</v>
      </c>
      <c r="T53" s="186" t="s">
        <v>3741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1186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80">
        <v>18</v>
      </c>
      <c r="B54" s="181" t="s">
        <v>1187</v>
      </c>
      <c r="C54" s="191" t="s">
        <v>1188</v>
      </c>
      <c r="D54" s="182" t="s">
        <v>3157</v>
      </c>
      <c r="E54" s="183">
        <v>1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15</v>
      </c>
      <c r="M54" s="185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5" t="s">
        <v>3740</v>
      </c>
      <c r="S54" s="185" t="s">
        <v>3741</v>
      </c>
      <c r="T54" s="186" t="s">
        <v>3741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1186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19</v>
      </c>
      <c r="B55" s="181" t="s">
        <v>1189</v>
      </c>
      <c r="C55" s="191" t="s">
        <v>1190</v>
      </c>
      <c r="D55" s="182" t="s">
        <v>3157</v>
      </c>
      <c r="E55" s="183">
        <v>3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15</v>
      </c>
      <c r="M55" s="185">
        <f>G55*(1+L55/100)</f>
        <v>0</v>
      </c>
      <c r="N55" s="185">
        <v>0</v>
      </c>
      <c r="O55" s="185">
        <f>ROUND(E55*N55,2)</f>
        <v>0</v>
      </c>
      <c r="P55" s="185">
        <v>0</v>
      </c>
      <c r="Q55" s="185">
        <f>ROUND(E55*P55,2)</f>
        <v>0</v>
      </c>
      <c r="R55" s="185" t="s">
        <v>3742</v>
      </c>
      <c r="S55" s="185" t="s">
        <v>3733</v>
      </c>
      <c r="T55" s="186" t="s">
        <v>3733</v>
      </c>
      <c r="U55" s="161">
        <v>0.37000000000000005</v>
      </c>
      <c r="V55" s="161">
        <f>ROUND(E55*U55,2)</f>
        <v>1.1100000000000001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1134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20</v>
      </c>
      <c r="B56" s="181" t="s">
        <v>1191</v>
      </c>
      <c r="C56" s="191" t="s">
        <v>1192</v>
      </c>
      <c r="D56" s="182" t="s">
        <v>3157</v>
      </c>
      <c r="E56" s="183">
        <v>2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15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2976</v>
      </c>
      <c r="T56" s="186" t="s">
        <v>3733</v>
      </c>
      <c r="U56" s="161">
        <v>0</v>
      </c>
      <c r="V56" s="161">
        <f>ROUND(E56*U56,2)</f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1186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0">
        <v>21</v>
      </c>
      <c r="B57" s="181" t="s">
        <v>1193</v>
      </c>
      <c r="C57" s="191" t="s">
        <v>1194</v>
      </c>
      <c r="D57" s="182" t="s">
        <v>3157</v>
      </c>
      <c r="E57" s="183">
        <v>1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15</v>
      </c>
      <c r="M57" s="185">
        <f>G57*(1+L57/100)</f>
        <v>0</v>
      </c>
      <c r="N57" s="185">
        <v>0</v>
      </c>
      <c r="O57" s="185">
        <f>ROUND(E57*N57,2)</f>
        <v>0</v>
      </c>
      <c r="P57" s="185">
        <v>0</v>
      </c>
      <c r="Q57" s="185">
        <f>ROUND(E57*P57,2)</f>
        <v>0</v>
      </c>
      <c r="R57" s="185"/>
      <c r="S57" s="185" t="s">
        <v>2976</v>
      </c>
      <c r="T57" s="186" t="s">
        <v>3733</v>
      </c>
      <c r="U57" s="161">
        <v>0</v>
      </c>
      <c r="V57" s="161">
        <f>ROUND(E57*U57,2)</f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1186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67" t="s">
        <v>2971</v>
      </c>
      <c r="B58" s="168" t="s">
        <v>2818</v>
      </c>
      <c r="C58" s="188" t="s">
        <v>2819</v>
      </c>
      <c r="D58" s="169"/>
      <c r="E58" s="170"/>
      <c r="F58" s="171"/>
      <c r="G58" s="171">
        <f>SUMIF(AG59:AG63,"&lt;&gt;NOR",G59:G63)</f>
        <v>0</v>
      </c>
      <c r="H58" s="171"/>
      <c r="I58" s="171">
        <f>SUM(I59:I63)</f>
        <v>0</v>
      </c>
      <c r="J58" s="171"/>
      <c r="K58" s="171">
        <f>SUM(K59:K63)</f>
        <v>0</v>
      </c>
      <c r="L58" s="171"/>
      <c r="M58" s="171">
        <f>SUM(M59:M63)</f>
        <v>0</v>
      </c>
      <c r="N58" s="171"/>
      <c r="O58" s="171">
        <f>SUM(O59:O63)</f>
        <v>0</v>
      </c>
      <c r="P58" s="171"/>
      <c r="Q58" s="171">
        <f>SUM(Q59:Q63)</f>
        <v>0</v>
      </c>
      <c r="R58" s="171"/>
      <c r="S58" s="171"/>
      <c r="T58" s="172"/>
      <c r="U58" s="166"/>
      <c r="V58" s="166">
        <f>SUM(V59:V63)</f>
        <v>7.72</v>
      </c>
      <c r="W58" s="166"/>
      <c r="AG58" t="s">
        <v>2972</v>
      </c>
    </row>
    <row r="59" spans="1:60" outlineLevel="1" x14ac:dyDescent="0.2">
      <c r="A59" s="173">
        <v>22</v>
      </c>
      <c r="B59" s="174" t="s">
        <v>1195</v>
      </c>
      <c r="C59" s="189" t="s">
        <v>1196</v>
      </c>
      <c r="D59" s="175" t="s">
        <v>2983</v>
      </c>
      <c r="E59" s="176">
        <v>4.54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 t="s">
        <v>3743</v>
      </c>
      <c r="S59" s="178" t="s">
        <v>3733</v>
      </c>
      <c r="T59" s="179" t="s">
        <v>3733</v>
      </c>
      <c r="U59" s="161">
        <v>1.7000000000000002</v>
      </c>
      <c r="V59" s="161">
        <f>ROUND(E59*U59,2)</f>
        <v>7.72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1134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0" t="s">
        <v>1197</v>
      </c>
      <c r="D60" s="162"/>
      <c r="E60" s="163">
        <v>2.35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2980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0" t="s">
        <v>1198</v>
      </c>
      <c r="D61" s="162"/>
      <c r="E61" s="163">
        <v>0.91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2980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0" t="s">
        <v>1199</v>
      </c>
      <c r="D62" s="162"/>
      <c r="E62" s="163">
        <v>0.68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2980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0" t="s">
        <v>1200</v>
      </c>
      <c r="D63" s="162"/>
      <c r="E63" s="163">
        <v>0.60000000000000009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2980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67" t="s">
        <v>2971</v>
      </c>
      <c r="B64" s="168" t="s">
        <v>2822</v>
      </c>
      <c r="C64" s="188" t="s">
        <v>2823</v>
      </c>
      <c r="D64" s="169"/>
      <c r="E64" s="170"/>
      <c r="F64" s="171"/>
      <c r="G64" s="171">
        <f>SUMIF(AG65:AG81,"&lt;&gt;NOR",G65:G81)</f>
        <v>0</v>
      </c>
      <c r="H64" s="171"/>
      <c r="I64" s="171">
        <f>SUM(I65:I81)</f>
        <v>0</v>
      </c>
      <c r="J64" s="171"/>
      <c r="K64" s="171">
        <f>SUM(K65:K81)</f>
        <v>0</v>
      </c>
      <c r="L64" s="171"/>
      <c r="M64" s="171">
        <f>SUM(M65:M81)</f>
        <v>0</v>
      </c>
      <c r="N64" s="171"/>
      <c r="O64" s="171">
        <f>SUM(O65:O81)</f>
        <v>0</v>
      </c>
      <c r="P64" s="171"/>
      <c r="Q64" s="171">
        <f>SUM(Q65:Q81)</f>
        <v>0</v>
      </c>
      <c r="R64" s="171"/>
      <c r="S64" s="171"/>
      <c r="T64" s="172"/>
      <c r="U64" s="166"/>
      <c r="V64" s="166">
        <f>SUM(V65:V81)</f>
        <v>90.37</v>
      </c>
      <c r="W64" s="166"/>
      <c r="AG64" t="s">
        <v>2972</v>
      </c>
    </row>
    <row r="65" spans="1:60" ht="22.5" outlineLevel="1" x14ac:dyDescent="0.2">
      <c r="A65" s="180">
        <v>23</v>
      </c>
      <c r="B65" s="181" t="s">
        <v>1201</v>
      </c>
      <c r="C65" s="191" t="s">
        <v>1202</v>
      </c>
      <c r="D65" s="182" t="s">
        <v>3069</v>
      </c>
      <c r="E65" s="183">
        <v>5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15</v>
      </c>
      <c r="M65" s="185">
        <f>G65*(1+L65/100)</f>
        <v>0</v>
      </c>
      <c r="N65" s="185">
        <v>0</v>
      </c>
      <c r="O65" s="185">
        <f>ROUND(E65*N65,2)</f>
        <v>0</v>
      </c>
      <c r="P65" s="185">
        <v>0</v>
      </c>
      <c r="Q65" s="185">
        <f>ROUND(E65*P65,2)</f>
        <v>0</v>
      </c>
      <c r="R65" s="178" t="s">
        <v>3744</v>
      </c>
      <c r="S65" s="178" t="s">
        <v>3733</v>
      </c>
      <c r="T65" s="179" t="s">
        <v>3733</v>
      </c>
      <c r="U65" s="161">
        <v>0.253</v>
      </c>
      <c r="V65" s="161">
        <f>ROUND(E65*U65,2)</f>
        <v>1.27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1134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330" t="s">
        <v>3745</v>
      </c>
      <c r="D66" s="331"/>
      <c r="E66" s="331"/>
      <c r="F66" s="331"/>
      <c r="G66" s="33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3736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80">
        <v>24</v>
      </c>
      <c r="B67" s="181" t="s">
        <v>1203</v>
      </c>
      <c r="C67" s="240" t="s">
        <v>1204</v>
      </c>
      <c r="D67" s="241" t="s">
        <v>3069</v>
      </c>
      <c r="E67" s="242">
        <v>5</v>
      </c>
      <c r="F67" s="243"/>
      <c r="G67" s="244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15</v>
      </c>
      <c r="M67" s="185">
        <f>G67*(1+L67/100)</f>
        <v>0</v>
      </c>
      <c r="N67" s="185">
        <v>0</v>
      </c>
      <c r="O67" s="185">
        <f>ROUND(E67*N67,2)</f>
        <v>0</v>
      </c>
      <c r="P67" s="185">
        <v>0</v>
      </c>
      <c r="Q67" s="185">
        <f>ROUND(E67*P67,2)</f>
        <v>0</v>
      </c>
      <c r="R67" s="178" t="s">
        <v>3744</v>
      </c>
      <c r="S67" s="178" t="s">
        <v>3733</v>
      </c>
      <c r="T67" s="179" t="s">
        <v>3733</v>
      </c>
      <c r="U67" s="161">
        <v>0.29300000000000004</v>
      </c>
      <c r="V67" s="161">
        <f>ROUND(E67*U67,2)</f>
        <v>1.47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1134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330" t="s">
        <v>3745</v>
      </c>
      <c r="D68" s="331"/>
      <c r="E68" s="331"/>
      <c r="F68" s="331"/>
      <c r="G68" s="33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3736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3">
        <v>25</v>
      </c>
      <c r="B69" s="174" t="s">
        <v>1205</v>
      </c>
      <c r="C69" s="245" t="s">
        <v>1206</v>
      </c>
      <c r="D69" s="246" t="s">
        <v>2975</v>
      </c>
      <c r="E69" s="247">
        <v>12</v>
      </c>
      <c r="F69" s="248"/>
      <c r="G69" s="249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 t="s">
        <v>3746</v>
      </c>
      <c r="S69" s="178" t="s">
        <v>3733</v>
      </c>
      <c r="T69" s="179" t="s">
        <v>3733</v>
      </c>
      <c r="U69" s="161">
        <v>4.7230500000000006</v>
      </c>
      <c r="V69" s="161">
        <f>ROUND(E69*U69,2)</f>
        <v>56.68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1207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33.75" outlineLevel="1" x14ac:dyDescent="0.2">
      <c r="A70" s="159"/>
      <c r="B70" s="160"/>
      <c r="C70" s="336" t="s">
        <v>1208</v>
      </c>
      <c r="D70" s="337"/>
      <c r="E70" s="337"/>
      <c r="F70" s="337"/>
      <c r="G70" s="337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1168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96" t="str">
        <f>C70</f>
        <v>Vybourání dlažeb z dlaždic kameninových, cementových, teracových, čedičových nebo keramických tloušťky do 10 mm s jakoukoliv výplní spár, odstranění podkladů pod dlažby tloušťky 150 mm, vnitrostaveništní přesunu, svislé přemístění do výše jednoho podlaží, odvoz na skládku do 10 km, zřízení nové podlahy ve skladbě: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334" t="s">
        <v>1209</v>
      </c>
      <c r="D71" s="335"/>
      <c r="E71" s="335"/>
      <c r="F71" s="335"/>
      <c r="G71" s="335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1168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334" t="s">
        <v>1210</v>
      </c>
      <c r="D72" s="335"/>
      <c r="E72" s="335"/>
      <c r="F72" s="335"/>
      <c r="G72" s="335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1168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334" t="s">
        <v>1211</v>
      </c>
      <c r="D73" s="335"/>
      <c r="E73" s="335"/>
      <c r="F73" s="335"/>
      <c r="G73" s="335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1168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334" t="s">
        <v>1212</v>
      </c>
      <c r="D74" s="335"/>
      <c r="E74" s="335"/>
      <c r="F74" s="335"/>
      <c r="G74" s="335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1168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334" t="s">
        <v>1213</v>
      </c>
      <c r="D75" s="335"/>
      <c r="E75" s="335"/>
      <c r="F75" s="335"/>
      <c r="G75" s="335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1168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334" t="s">
        <v>1214</v>
      </c>
      <c r="D76" s="335"/>
      <c r="E76" s="335"/>
      <c r="F76" s="335"/>
      <c r="G76" s="335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1168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0" t="s">
        <v>1215</v>
      </c>
      <c r="D77" s="162"/>
      <c r="E77" s="163">
        <v>12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2980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73">
        <v>26</v>
      </c>
      <c r="B78" s="174" t="s">
        <v>1216</v>
      </c>
      <c r="C78" s="189" t="s">
        <v>1217</v>
      </c>
      <c r="D78" s="175" t="s">
        <v>2975</v>
      </c>
      <c r="E78" s="176">
        <v>12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15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 t="s">
        <v>3746</v>
      </c>
      <c r="S78" s="178" t="s">
        <v>3733</v>
      </c>
      <c r="T78" s="179" t="s">
        <v>3733</v>
      </c>
      <c r="U78" s="161">
        <v>1.7991000000000001</v>
      </c>
      <c r="V78" s="161">
        <f>ROUND(E78*U78,2)</f>
        <v>21.59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1207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22.5" outlineLevel="1" x14ac:dyDescent="0.2">
      <c r="A79" s="159"/>
      <c r="B79" s="160"/>
      <c r="C79" s="336" t="s">
        <v>1218</v>
      </c>
      <c r="D79" s="337"/>
      <c r="E79" s="337"/>
      <c r="F79" s="337"/>
      <c r="G79" s="337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1168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96" t="str">
        <f>C79</f>
        <v>Vybourání betonových podkladů pod dlažby nebo mazanin tloušťky 150 mm. Svislé přemístění do výše jednoho podlaží a odvoz na skládku do 10 km.</v>
      </c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334" t="s">
        <v>1214</v>
      </c>
      <c r="D80" s="335"/>
      <c r="E80" s="335"/>
      <c r="F80" s="335"/>
      <c r="G80" s="335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1168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80">
        <v>27</v>
      </c>
      <c r="B81" s="181" t="s">
        <v>1219</v>
      </c>
      <c r="C81" s="191" t="s">
        <v>1220</v>
      </c>
      <c r="D81" s="182" t="s">
        <v>2975</v>
      </c>
      <c r="E81" s="183">
        <v>12</v>
      </c>
      <c r="F81" s="184"/>
      <c r="G81" s="185">
        <f>ROUND(E81*F81,2)</f>
        <v>0</v>
      </c>
      <c r="H81" s="184"/>
      <c r="I81" s="185">
        <f>ROUND(E81*H81,2)</f>
        <v>0</v>
      </c>
      <c r="J81" s="184"/>
      <c r="K81" s="185">
        <f>ROUND(E81*J81,2)</f>
        <v>0</v>
      </c>
      <c r="L81" s="185">
        <v>15</v>
      </c>
      <c r="M81" s="185">
        <f>G81*(1+L81/100)</f>
        <v>0</v>
      </c>
      <c r="N81" s="185">
        <v>0</v>
      </c>
      <c r="O81" s="185">
        <f>ROUND(E81*N81,2)</f>
        <v>0</v>
      </c>
      <c r="P81" s="185">
        <v>0</v>
      </c>
      <c r="Q81" s="185">
        <f>ROUND(E81*P81,2)</f>
        <v>0</v>
      </c>
      <c r="R81" s="178" t="s">
        <v>3746</v>
      </c>
      <c r="S81" s="178" t="s">
        <v>3733</v>
      </c>
      <c r="T81" s="179" t="s">
        <v>3733</v>
      </c>
      <c r="U81" s="161">
        <v>0.78008000000000011</v>
      </c>
      <c r="V81" s="161">
        <f>ROUND(E81*U81,2)</f>
        <v>9.36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1207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330" t="s">
        <v>3747</v>
      </c>
      <c r="D82" s="331"/>
      <c r="E82" s="331"/>
      <c r="F82" s="331"/>
      <c r="G82" s="33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3736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x14ac:dyDescent="0.2">
      <c r="A83" s="167" t="s">
        <v>2971</v>
      </c>
      <c r="B83" s="168" t="s">
        <v>2834</v>
      </c>
      <c r="C83" s="250" t="s">
        <v>2835</v>
      </c>
      <c r="D83" s="251"/>
      <c r="E83" s="252"/>
      <c r="F83" s="166"/>
      <c r="G83" s="166">
        <f>SUMIF(AG84:AG97,"&lt;&gt;NOR",G84:G97)</f>
        <v>0</v>
      </c>
      <c r="H83" s="171"/>
      <c r="I83" s="171">
        <f>SUM(I84:I97)</f>
        <v>0</v>
      </c>
      <c r="J83" s="171"/>
      <c r="K83" s="171">
        <f>SUM(K84:K97)</f>
        <v>0</v>
      </c>
      <c r="L83" s="171"/>
      <c r="M83" s="171">
        <f>SUM(M84:M97)</f>
        <v>0</v>
      </c>
      <c r="N83" s="171"/>
      <c r="O83" s="171">
        <f>SUM(O84:O97)</f>
        <v>0</v>
      </c>
      <c r="P83" s="171"/>
      <c r="Q83" s="171">
        <f>SUM(Q84:Q97)</f>
        <v>0</v>
      </c>
      <c r="R83" s="171"/>
      <c r="S83" s="171"/>
      <c r="T83" s="172"/>
      <c r="U83" s="166"/>
      <c r="V83" s="166">
        <f>SUM(V84:V97)</f>
        <v>28.650000000000002</v>
      </c>
      <c r="W83" s="166"/>
      <c r="AG83" t="s">
        <v>2972</v>
      </c>
    </row>
    <row r="84" spans="1:60" ht="22.5" outlineLevel="1" x14ac:dyDescent="0.2">
      <c r="A84" s="173">
        <v>28</v>
      </c>
      <c r="B84" s="174" t="s">
        <v>1221</v>
      </c>
      <c r="C84" s="189" t="s">
        <v>1222</v>
      </c>
      <c r="D84" s="175" t="s">
        <v>3157</v>
      </c>
      <c r="E84" s="176">
        <v>2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 t="s">
        <v>3749</v>
      </c>
      <c r="S84" s="178" t="s">
        <v>3733</v>
      </c>
      <c r="T84" s="179" t="s">
        <v>3733</v>
      </c>
      <c r="U84" s="161">
        <v>3.3760000000000003</v>
      </c>
      <c r="V84" s="161">
        <f>ROUND(E84*U84,2)</f>
        <v>6.75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1134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332" t="s">
        <v>3748</v>
      </c>
      <c r="D85" s="333"/>
      <c r="E85" s="333"/>
      <c r="F85" s="333"/>
      <c r="G85" s="333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3736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96" t="str">
        <f>C85</f>
        <v>základovém nebo nadzákladovém, včetně pomocného lešení o výšce podlahy do 1900 mm a pro zatížení do 1,5 kPa  (150 kg/m2),</v>
      </c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0" t="s">
        <v>1223</v>
      </c>
      <c r="D86" s="162"/>
      <c r="E86" s="163">
        <v>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2980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33.75" outlineLevel="1" x14ac:dyDescent="0.2">
      <c r="A87" s="173">
        <v>29</v>
      </c>
      <c r="B87" s="174" t="s">
        <v>1224</v>
      </c>
      <c r="C87" s="189" t="s">
        <v>1225</v>
      </c>
      <c r="D87" s="175" t="s">
        <v>3157</v>
      </c>
      <c r="E87" s="176">
        <v>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 t="s">
        <v>3749</v>
      </c>
      <c r="S87" s="178" t="s">
        <v>3733</v>
      </c>
      <c r="T87" s="179" t="s">
        <v>3733</v>
      </c>
      <c r="U87" s="161">
        <v>2.3080000000000003</v>
      </c>
      <c r="V87" s="161">
        <f>ROUND(E87*U87,2)</f>
        <v>4.62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1134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336" t="s">
        <v>1226</v>
      </c>
      <c r="D88" s="337"/>
      <c r="E88" s="337"/>
      <c r="F88" s="337"/>
      <c r="G88" s="337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1168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80">
        <v>30</v>
      </c>
      <c r="B89" s="181" t="s">
        <v>1227</v>
      </c>
      <c r="C89" s="191" t="s">
        <v>1228</v>
      </c>
      <c r="D89" s="182" t="s">
        <v>3157</v>
      </c>
      <c r="E89" s="183">
        <v>15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15</v>
      </c>
      <c r="M89" s="185">
        <f>G89*(1+L89/100)</f>
        <v>0</v>
      </c>
      <c r="N89" s="185">
        <v>0</v>
      </c>
      <c r="O89" s="185">
        <f>ROUND(E89*N89,2)</f>
        <v>0</v>
      </c>
      <c r="P89" s="185">
        <v>0</v>
      </c>
      <c r="Q89" s="185">
        <f>ROUND(E89*P89,2)</f>
        <v>0</v>
      </c>
      <c r="R89" s="178" t="s">
        <v>3749</v>
      </c>
      <c r="S89" s="178" t="s">
        <v>3733</v>
      </c>
      <c r="T89" s="179" t="s">
        <v>3733</v>
      </c>
      <c r="U89" s="161">
        <v>0.82500000000000007</v>
      </c>
      <c r="V89" s="161">
        <f>ROUND(E89*U89,2)</f>
        <v>12.38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1134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330" t="s">
        <v>3750</v>
      </c>
      <c r="D90" s="331"/>
      <c r="E90" s="331"/>
      <c r="F90" s="331"/>
      <c r="G90" s="33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3736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3">
        <v>31</v>
      </c>
      <c r="B91" s="174" t="s">
        <v>1229</v>
      </c>
      <c r="C91" s="245" t="s">
        <v>1230</v>
      </c>
      <c r="D91" s="246" t="s">
        <v>3069</v>
      </c>
      <c r="E91" s="247">
        <v>5</v>
      </c>
      <c r="F91" s="248"/>
      <c r="G91" s="249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15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 t="s">
        <v>3749</v>
      </c>
      <c r="S91" s="178" t="s">
        <v>3733</v>
      </c>
      <c r="T91" s="179" t="s">
        <v>3733</v>
      </c>
      <c r="U91" s="161">
        <v>0.34200000000000003</v>
      </c>
      <c r="V91" s="161">
        <f>ROUND(E91*U91,2)</f>
        <v>1.71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1134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336" t="s">
        <v>1226</v>
      </c>
      <c r="D92" s="337"/>
      <c r="E92" s="337"/>
      <c r="F92" s="337"/>
      <c r="G92" s="337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1168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3">
        <v>32</v>
      </c>
      <c r="B93" s="174" t="s">
        <v>1231</v>
      </c>
      <c r="C93" s="189" t="s">
        <v>1232</v>
      </c>
      <c r="D93" s="175" t="s">
        <v>3069</v>
      </c>
      <c r="E93" s="176">
        <v>2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15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3749</v>
      </c>
      <c r="S93" s="178" t="s">
        <v>3733</v>
      </c>
      <c r="T93" s="179" t="s">
        <v>3733</v>
      </c>
      <c r="U93" s="161">
        <v>0.59500000000000008</v>
      </c>
      <c r="V93" s="161">
        <f>ROUND(E93*U93,2)</f>
        <v>1.19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1134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336" t="s">
        <v>1226</v>
      </c>
      <c r="D94" s="337"/>
      <c r="E94" s="337"/>
      <c r="F94" s="337"/>
      <c r="G94" s="337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1168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73">
        <v>33</v>
      </c>
      <c r="B95" s="174" t="s">
        <v>1233</v>
      </c>
      <c r="C95" s="189" t="s">
        <v>1234</v>
      </c>
      <c r="D95" s="175" t="s">
        <v>3069</v>
      </c>
      <c r="E95" s="176">
        <v>3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15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3749</v>
      </c>
      <c r="S95" s="178" t="s">
        <v>3733</v>
      </c>
      <c r="T95" s="179" t="s">
        <v>3733</v>
      </c>
      <c r="U95" s="161">
        <v>0.66800000000000004</v>
      </c>
      <c r="V95" s="161">
        <f>ROUND(E95*U95,2)</f>
        <v>2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1134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336" t="s">
        <v>1226</v>
      </c>
      <c r="D96" s="337"/>
      <c r="E96" s="337"/>
      <c r="F96" s="337"/>
      <c r="G96" s="337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1168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80">
        <v>34</v>
      </c>
      <c r="B97" s="181" t="s">
        <v>1235</v>
      </c>
      <c r="C97" s="191" t="s">
        <v>1236</v>
      </c>
      <c r="D97" s="182" t="s">
        <v>3100</v>
      </c>
      <c r="E97" s="183">
        <v>3.2050000000000001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15</v>
      </c>
      <c r="M97" s="185">
        <f>G97*(1+L97/100)</f>
        <v>0</v>
      </c>
      <c r="N97" s="185">
        <v>0</v>
      </c>
      <c r="O97" s="185">
        <f>ROUND(E97*N97,2)</f>
        <v>0</v>
      </c>
      <c r="P97" s="185">
        <v>0</v>
      </c>
      <c r="Q97" s="185">
        <f>ROUND(E97*P97,2)</f>
        <v>0</v>
      </c>
      <c r="R97" s="185" t="s">
        <v>3749</v>
      </c>
      <c r="S97" s="185" t="s">
        <v>3751</v>
      </c>
      <c r="T97" s="186" t="s">
        <v>3751</v>
      </c>
      <c r="U97" s="161">
        <v>0</v>
      </c>
      <c r="V97" s="161">
        <f>ROUND(E97*U97,2)</f>
        <v>0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2978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7" t="s">
        <v>2971</v>
      </c>
      <c r="B98" s="168" t="s">
        <v>2872</v>
      </c>
      <c r="C98" s="188" t="s">
        <v>2873</v>
      </c>
      <c r="D98" s="169"/>
      <c r="E98" s="170"/>
      <c r="F98" s="171"/>
      <c r="G98" s="171">
        <f>SUMIF(AG99:AG100,"&lt;&gt;NOR",G99:G100)</f>
        <v>0</v>
      </c>
      <c r="H98" s="171"/>
      <c r="I98" s="171">
        <f>SUM(I99:I100)</f>
        <v>0</v>
      </c>
      <c r="J98" s="171"/>
      <c r="K98" s="171">
        <f>SUM(K99:K100)</f>
        <v>0</v>
      </c>
      <c r="L98" s="171"/>
      <c r="M98" s="171">
        <f>SUM(M99:M100)</f>
        <v>0</v>
      </c>
      <c r="N98" s="171"/>
      <c r="O98" s="171">
        <f>SUM(O99:O100)</f>
        <v>0</v>
      </c>
      <c r="P98" s="171"/>
      <c r="Q98" s="171">
        <f>SUM(Q99:Q100)</f>
        <v>0</v>
      </c>
      <c r="R98" s="171"/>
      <c r="S98" s="171"/>
      <c r="T98" s="172"/>
      <c r="U98" s="166"/>
      <c r="V98" s="166">
        <f>SUM(V99:V100)</f>
        <v>5.5</v>
      </c>
      <c r="W98" s="166"/>
      <c r="AG98" t="s">
        <v>2972</v>
      </c>
    </row>
    <row r="99" spans="1:60" outlineLevel="1" x14ac:dyDescent="0.2">
      <c r="A99" s="173">
        <v>35</v>
      </c>
      <c r="B99" s="174" t="s">
        <v>1237</v>
      </c>
      <c r="C99" s="189" t="s">
        <v>1238</v>
      </c>
      <c r="D99" s="175" t="s">
        <v>3157</v>
      </c>
      <c r="E99" s="176">
        <v>10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15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3752</v>
      </c>
      <c r="S99" s="178" t="s">
        <v>3733</v>
      </c>
      <c r="T99" s="179" t="s">
        <v>3733</v>
      </c>
      <c r="U99" s="161">
        <v>0.55000000000000004</v>
      </c>
      <c r="V99" s="161">
        <f>ROUND(E99*U99,2)</f>
        <v>5.5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1134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 x14ac:dyDescent="0.2">
      <c r="A100" s="159"/>
      <c r="B100" s="160"/>
      <c r="C100" s="336" t="s">
        <v>1239</v>
      </c>
      <c r="D100" s="337"/>
      <c r="E100" s="337"/>
      <c r="F100" s="337"/>
      <c r="G100" s="337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1168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96" t="str">
        <f>C100</f>
        <v>Montáž manžety ke stěně nebo stropu pomocí rozpěrné hmoždinky se šroubem. Cena obsahuje i dodávku manžety a spojovacích prostředků.</v>
      </c>
      <c r="BB100" s="152"/>
      <c r="BC100" s="152"/>
      <c r="BD100" s="152"/>
      <c r="BE100" s="152"/>
      <c r="BF100" s="152"/>
      <c r="BG100" s="152"/>
      <c r="BH100" s="152"/>
    </row>
    <row r="101" spans="1:60" x14ac:dyDescent="0.2">
      <c r="A101" s="167" t="s">
        <v>2971</v>
      </c>
      <c r="B101" s="168" t="s">
        <v>2876</v>
      </c>
      <c r="C101" s="188" t="s">
        <v>2877</v>
      </c>
      <c r="D101" s="169"/>
      <c r="E101" s="170"/>
      <c r="F101" s="171"/>
      <c r="G101" s="171">
        <f>SUMIF(AG102:AG138,"&lt;&gt;NOR",G102:G138)</f>
        <v>0</v>
      </c>
      <c r="H101" s="171"/>
      <c r="I101" s="171">
        <f>SUM(I102:I138)</f>
        <v>0</v>
      </c>
      <c r="J101" s="171"/>
      <c r="K101" s="171">
        <f>SUM(K102:K138)</f>
        <v>0</v>
      </c>
      <c r="L101" s="171"/>
      <c r="M101" s="171">
        <f>SUM(M102:M138)</f>
        <v>0</v>
      </c>
      <c r="N101" s="171"/>
      <c r="O101" s="171">
        <f>SUM(O102:O138)</f>
        <v>0</v>
      </c>
      <c r="P101" s="171"/>
      <c r="Q101" s="171">
        <f>SUM(Q102:Q138)</f>
        <v>0</v>
      </c>
      <c r="R101" s="171"/>
      <c r="S101" s="171"/>
      <c r="T101" s="172"/>
      <c r="U101" s="166"/>
      <c r="V101" s="166">
        <f>SUM(V102:V138)</f>
        <v>120.11999999999999</v>
      </c>
      <c r="W101" s="166"/>
      <c r="AG101" t="s">
        <v>2972</v>
      </c>
    </row>
    <row r="102" spans="1:60" outlineLevel="1" x14ac:dyDescent="0.2">
      <c r="A102" s="173">
        <v>36</v>
      </c>
      <c r="B102" s="174" t="s">
        <v>1240</v>
      </c>
      <c r="C102" s="191" t="s">
        <v>1241</v>
      </c>
      <c r="D102" s="182" t="s">
        <v>3069</v>
      </c>
      <c r="E102" s="183">
        <v>27.5</v>
      </c>
      <c r="F102" s="184"/>
      <c r="G102" s="185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15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 t="s">
        <v>3742</v>
      </c>
      <c r="S102" s="178" t="s">
        <v>3733</v>
      </c>
      <c r="T102" s="179" t="s">
        <v>3733</v>
      </c>
      <c r="U102" s="161">
        <v>0.32</v>
      </c>
      <c r="V102" s="161">
        <f>ROUND(E102*U102,2)</f>
        <v>8.8000000000000007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1134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334" t="s">
        <v>3760</v>
      </c>
      <c r="D103" s="335"/>
      <c r="E103" s="335"/>
      <c r="F103" s="335"/>
      <c r="G103" s="335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1168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80">
        <v>37</v>
      </c>
      <c r="B104" s="181" t="s">
        <v>1242</v>
      </c>
      <c r="C104" s="191" t="s">
        <v>1243</v>
      </c>
      <c r="D104" s="182" t="s">
        <v>3069</v>
      </c>
      <c r="E104" s="183">
        <v>18.5</v>
      </c>
      <c r="F104" s="184"/>
      <c r="G104" s="185">
        <f>ROUND(E104*F104,2)</f>
        <v>0</v>
      </c>
      <c r="H104" s="184"/>
      <c r="I104" s="185">
        <f>ROUND(E104*H104,2)</f>
        <v>0</v>
      </c>
      <c r="J104" s="184"/>
      <c r="K104" s="185">
        <f>ROUND(E104*J104,2)</f>
        <v>0</v>
      </c>
      <c r="L104" s="185">
        <v>15</v>
      </c>
      <c r="M104" s="185">
        <f>G104*(1+L104/100)</f>
        <v>0</v>
      </c>
      <c r="N104" s="185">
        <v>0</v>
      </c>
      <c r="O104" s="185">
        <f>ROUND(E104*N104,2)</f>
        <v>0</v>
      </c>
      <c r="P104" s="185">
        <v>0</v>
      </c>
      <c r="Q104" s="185">
        <f>ROUND(E104*P104,2)</f>
        <v>0</v>
      </c>
      <c r="R104" s="178" t="s">
        <v>3742</v>
      </c>
      <c r="S104" s="178" t="s">
        <v>3733</v>
      </c>
      <c r="T104" s="179" t="s">
        <v>3733</v>
      </c>
      <c r="U104" s="161">
        <v>0.32</v>
      </c>
      <c r="V104" s="161">
        <f>ROUND(E104*U104,2)</f>
        <v>5.92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1134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334" t="s">
        <v>3760</v>
      </c>
      <c r="D105" s="335"/>
      <c r="E105" s="335"/>
      <c r="F105" s="335"/>
      <c r="G105" s="335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1168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3">
        <v>38</v>
      </c>
      <c r="B106" s="174" t="s">
        <v>1244</v>
      </c>
      <c r="C106" s="191" t="s">
        <v>1245</v>
      </c>
      <c r="D106" s="182" t="s">
        <v>3069</v>
      </c>
      <c r="E106" s="183">
        <v>9</v>
      </c>
      <c r="F106" s="184"/>
      <c r="G106" s="185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 t="s">
        <v>3742</v>
      </c>
      <c r="S106" s="178" t="s">
        <v>3733</v>
      </c>
      <c r="T106" s="179" t="s">
        <v>3733</v>
      </c>
      <c r="U106" s="161">
        <v>0.35900000000000004</v>
      </c>
      <c r="V106" s="161">
        <f>ROUND(E106*U106,2)</f>
        <v>3.23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1134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334" t="s">
        <v>3760</v>
      </c>
      <c r="D107" s="335"/>
      <c r="E107" s="335"/>
      <c r="F107" s="335"/>
      <c r="G107" s="335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3">
        <v>39</v>
      </c>
      <c r="B108" s="174" t="s">
        <v>1246</v>
      </c>
      <c r="C108" s="191" t="s">
        <v>1247</v>
      </c>
      <c r="D108" s="182" t="s">
        <v>3069</v>
      </c>
      <c r="E108" s="183">
        <v>4.5</v>
      </c>
      <c r="F108" s="184"/>
      <c r="G108" s="185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15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 t="s">
        <v>3742</v>
      </c>
      <c r="S108" s="178" t="s">
        <v>3733</v>
      </c>
      <c r="T108" s="179" t="s">
        <v>3733</v>
      </c>
      <c r="U108" s="161">
        <v>1.173</v>
      </c>
      <c r="V108" s="161">
        <f>ROUND(E108*U108,2)</f>
        <v>5.28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1134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334" t="s">
        <v>3760</v>
      </c>
      <c r="D109" s="335"/>
      <c r="E109" s="335"/>
      <c r="F109" s="335"/>
      <c r="G109" s="335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1168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3">
        <v>40</v>
      </c>
      <c r="B110" s="174" t="s">
        <v>1248</v>
      </c>
      <c r="C110" s="191" t="s">
        <v>1249</v>
      </c>
      <c r="D110" s="182" t="s">
        <v>3069</v>
      </c>
      <c r="E110" s="183">
        <v>45</v>
      </c>
      <c r="F110" s="184"/>
      <c r="G110" s="185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 t="s">
        <v>3742</v>
      </c>
      <c r="S110" s="178" t="s">
        <v>3733</v>
      </c>
      <c r="T110" s="179" t="s">
        <v>3733</v>
      </c>
      <c r="U110" s="161">
        <v>0.79700000000000004</v>
      </c>
      <c r="V110" s="161">
        <f>ROUND(E110*U110,2)</f>
        <v>35.869999999999997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1134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334" t="s">
        <v>1250</v>
      </c>
      <c r="D111" s="335"/>
      <c r="E111" s="335"/>
      <c r="F111" s="335"/>
      <c r="G111" s="335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1168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334" t="s">
        <v>1251</v>
      </c>
      <c r="D112" s="335"/>
      <c r="E112" s="335"/>
      <c r="F112" s="335"/>
      <c r="G112" s="335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1168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0" t="s">
        <v>1252</v>
      </c>
      <c r="D113" s="162"/>
      <c r="E113" s="163">
        <v>34.5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2980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0" t="s">
        <v>1253</v>
      </c>
      <c r="D114" s="162"/>
      <c r="E114" s="163">
        <v>10.5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2980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2.5" outlineLevel="1" x14ac:dyDescent="0.2">
      <c r="A115" s="173">
        <v>41</v>
      </c>
      <c r="B115" s="174" t="s">
        <v>1254</v>
      </c>
      <c r="C115" s="191" t="s">
        <v>1255</v>
      </c>
      <c r="D115" s="182" t="s">
        <v>3069</v>
      </c>
      <c r="E115" s="183">
        <v>2</v>
      </c>
      <c r="F115" s="184"/>
      <c r="G115" s="185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 t="s">
        <v>3742</v>
      </c>
      <c r="S115" s="178" t="s">
        <v>3733</v>
      </c>
      <c r="T115" s="179" t="s">
        <v>3733</v>
      </c>
      <c r="U115" s="161">
        <v>0.8</v>
      </c>
      <c r="V115" s="161">
        <f>ROUND(E115*U115,2)</f>
        <v>1.6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1134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334" t="s">
        <v>3760</v>
      </c>
      <c r="D116" s="335"/>
      <c r="E116" s="335"/>
      <c r="F116" s="335"/>
      <c r="G116" s="335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1168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3">
        <v>42</v>
      </c>
      <c r="B117" s="174" t="s">
        <v>1256</v>
      </c>
      <c r="C117" s="191" t="s">
        <v>1257</v>
      </c>
      <c r="D117" s="182" t="s">
        <v>3069</v>
      </c>
      <c r="E117" s="183">
        <v>49.5</v>
      </c>
      <c r="F117" s="184"/>
      <c r="G117" s="185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 t="s">
        <v>3742</v>
      </c>
      <c r="S117" s="178" t="s">
        <v>3733</v>
      </c>
      <c r="T117" s="179" t="s">
        <v>3733</v>
      </c>
      <c r="U117" s="161">
        <v>0.8</v>
      </c>
      <c r="V117" s="161">
        <f>ROUND(E117*U117,2)</f>
        <v>39.6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1134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334" t="s">
        <v>3760</v>
      </c>
      <c r="D118" s="335"/>
      <c r="E118" s="335"/>
      <c r="F118" s="335"/>
      <c r="G118" s="335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1168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80">
        <v>43</v>
      </c>
      <c r="B119" s="181" t="s">
        <v>1258</v>
      </c>
      <c r="C119" s="191" t="s">
        <v>1259</v>
      </c>
      <c r="D119" s="182" t="s">
        <v>3157</v>
      </c>
      <c r="E119" s="183">
        <v>10</v>
      </c>
      <c r="F119" s="184"/>
      <c r="G119" s="185">
        <f t="shared" ref="G119:G132" si="0">ROUND(E119*F119,2)</f>
        <v>0</v>
      </c>
      <c r="H119" s="184"/>
      <c r="I119" s="185">
        <f t="shared" ref="I119:I132" si="1">ROUND(E119*H119,2)</f>
        <v>0</v>
      </c>
      <c r="J119" s="184"/>
      <c r="K119" s="185">
        <f t="shared" ref="K119:K132" si="2">ROUND(E119*J119,2)</f>
        <v>0</v>
      </c>
      <c r="L119" s="185">
        <v>15</v>
      </c>
      <c r="M119" s="185">
        <f t="shared" ref="M119:M132" si="3">G119*(1+L119/100)</f>
        <v>0</v>
      </c>
      <c r="N119" s="185">
        <v>0</v>
      </c>
      <c r="O119" s="185">
        <f t="shared" ref="O119:O132" si="4">ROUND(E119*N119,2)</f>
        <v>0</v>
      </c>
      <c r="P119" s="185">
        <v>0</v>
      </c>
      <c r="Q119" s="185">
        <f t="shared" ref="Q119:Q132" si="5">ROUND(E119*P119,2)</f>
        <v>0</v>
      </c>
      <c r="R119" s="178" t="s">
        <v>3742</v>
      </c>
      <c r="S119" s="178" t="s">
        <v>3733</v>
      </c>
      <c r="T119" s="179" t="s">
        <v>3733</v>
      </c>
      <c r="U119" s="161">
        <v>0.14800000000000002</v>
      </c>
      <c r="V119" s="161">
        <f t="shared" ref="V119:V132" si="6">ROUND(E119*U119,2)</f>
        <v>1.48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1134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332" t="s">
        <v>3753</v>
      </c>
      <c r="D120" s="333"/>
      <c r="E120" s="333"/>
      <c r="F120" s="333"/>
      <c r="G120" s="333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3736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80">
        <v>44</v>
      </c>
      <c r="B121" s="181" t="s">
        <v>1260</v>
      </c>
      <c r="C121" s="191" t="s">
        <v>1261</v>
      </c>
      <c r="D121" s="182" t="s">
        <v>3157</v>
      </c>
      <c r="E121" s="183">
        <v>11</v>
      </c>
      <c r="F121" s="184"/>
      <c r="G121" s="185">
        <f t="shared" si="0"/>
        <v>0</v>
      </c>
      <c r="H121" s="184"/>
      <c r="I121" s="185">
        <f t="shared" si="1"/>
        <v>0</v>
      </c>
      <c r="J121" s="184"/>
      <c r="K121" s="185">
        <f t="shared" si="2"/>
        <v>0</v>
      </c>
      <c r="L121" s="185">
        <v>15</v>
      </c>
      <c r="M121" s="185">
        <f t="shared" si="3"/>
        <v>0</v>
      </c>
      <c r="N121" s="185">
        <v>0</v>
      </c>
      <c r="O121" s="185">
        <f t="shared" si="4"/>
        <v>0</v>
      </c>
      <c r="P121" s="185">
        <v>0</v>
      </c>
      <c r="Q121" s="185">
        <f t="shared" si="5"/>
        <v>0</v>
      </c>
      <c r="R121" s="178" t="s">
        <v>3742</v>
      </c>
      <c r="S121" s="178" t="s">
        <v>3733</v>
      </c>
      <c r="T121" s="179" t="s">
        <v>3733</v>
      </c>
      <c r="U121" s="161">
        <v>0.157</v>
      </c>
      <c r="V121" s="161">
        <f t="shared" si="6"/>
        <v>1.73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1134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332" t="s">
        <v>3753</v>
      </c>
      <c r="D122" s="333"/>
      <c r="E122" s="333"/>
      <c r="F122" s="333"/>
      <c r="G122" s="333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3736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80">
        <v>45</v>
      </c>
      <c r="B123" s="181" t="s">
        <v>1262</v>
      </c>
      <c r="C123" s="191" t="s">
        <v>1263</v>
      </c>
      <c r="D123" s="182" t="s">
        <v>3157</v>
      </c>
      <c r="E123" s="183">
        <v>5</v>
      </c>
      <c r="F123" s="184"/>
      <c r="G123" s="185">
        <f t="shared" si="0"/>
        <v>0</v>
      </c>
      <c r="H123" s="184"/>
      <c r="I123" s="185">
        <f t="shared" si="1"/>
        <v>0</v>
      </c>
      <c r="J123" s="184"/>
      <c r="K123" s="185">
        <f t="shared" si="2"/>
        <v>0</v>
      </c>
      <c r="L123" s="185">
        <v>15</v>
      </c>
      <c r="M123" s="185">
        <f t="shared" si="3"/>
        <v>0</v>
      </c>
      <c r="N123" s="185">
        <v>0</v>
      </c>
      <c r="O123" s="185">
        <f t="shared" si="4"/>
        <v>0</v>
      </c>
      <c r="P123" s="185">
        <v>0</v>
      </c>
      <c r="Q123" s="185">
        <f t="shared" si="5"/>
        <v>0</v>
      </c>
      <c r="R123" s="178" t="s">
        <v>3742</v>
      </c>
      <c r="S123" s="178" t="s">
        <v>3733</v>
      </c>
      <c r="T123" s="179" t="s">
        <v>3733</v>
      </c>
      <c r="U123" s="161">
        <v>0.17400000000000002</v>
      </c>
      <c r="V123" s="161">
        <f t="shared" si="6"/>
        <v>0.87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1134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332" t="s">
        <v>3753</v>
      </c>
      <c r="D124" s="333"/>
      <c r="E124" s="333"/>
      <c r="F124" s="333"/>
      <c r="G124" s="333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3736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80">
        <v>46</v>
      </c>
      <c r="B125" s="181" t="s">
        <v>1264</v>
      </c>
      <c r="C125" s="191" t="s">
        <v>1265</v>
      </c>
      <c r="D125" s="182" t="s">
        <v>3157</v>
      </c>
      <c r="E125" s="183">
        <v>7</v>
      </c>
      <c r="F125" s="184"/>
      <c r="G125" s="185">
        <f t="shared" si="0"/>
        <v>0</v>
      </c>
      <c r="H125" s="184"/>
      <c r="I125" s="185">
        <f t="shared" si="1"/>
        <v>0</v>
      </c>
      <c r="J125" s="184"/>
      <c r="K125" s="185">
        <f t="shared" si="2"/>
        <v>0</v>
      </c>
      <c r="L125" s="185">
        <v>15</v>
      </c>
      <c r="M125" s="185">
        <f t="shared" si="3"/>
        <v>0</v>
      </c>
      <c r="N125" s="185">
        <v>0</v>
      </c>
      <c r="O125" s="185">
        <f t="shared" si="4"/>
        <v>0</v>
      </c>
      <c r="P125" s="185">
        <v>0</v>
      </c>
      <c r="Q125" s="185">
        <f t="shared" si="5"/>
        <v>0</v>
      </c>
      <c r="R125" s="178" t="s">
        <v>3742</v>
      </c>
      <c r="S125" s="178" t="s">
        <v>3733</v>
      </c>
      <c r="T125" s="179" t="s">
        <v>3733</v>
      </c>
      <c r="U125" s="161">
        <v>0.25900000000000001</v>
      </c>
      <c r="V125" s="161">
        <f t="shared" si="6"/>
        <v>1.81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1134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332" t="s">
        <v>3753</v>
      </c>
      <c r="D126" s="333"/>
      <c r="E126" s="333"/>
      <c r="F126" s="333"/>
      <c r="G126" s="333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52"/>
      <c r="Z126" s="152"/>
      <c r="AA126" s="152"/>
      <c r="AB126" s="152"/>
      <c r="AC126" s="152"/>
      <c r="AD126" s="152"/>
      <c r="AE126" s="152"/>
      <c r="AF126" s="152"/>
      <c r="AG126" s="152" t="s">
        <v>3736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33.75" outlineLevel="1" x14ac:dyDescent="0.2">
      <c r="A127" s="180">
        <v>47</v>
      </c>
      <c r="B127" s="181" t="s">
        <v>1266</v>
      </c>
      <c r="C127" s="191" t="s">
        <v>1267</v>
      </c>
      <c r="D127" s="182" t="s">
        <v>3157</v>
      </c>
      <c r="E127" s="183">
        <v>1</v>
      </c>
      <c r="F127" s="184"/>
      <c r="G127" s="185">
        <f t="shared" si="0"/>
        <v>0</v>
      </c>
      <c r="H127" s="184"/>
      <c r="I127" s="185">
        <f t="shared" si="1"/>
        <v>0</v>
      </c>
      <c r="J127" s="184"/>
      <c r="K127" s="185">
        <f t="shared" si="2"/>
        <v>0</v>
      </c>
      <c r="L127" s="185">
        <v>15</v>
      </c>
      <c r="M127" s="185">
        <f t="shared" si="3"/>
        <v>0</v>
      </c>
      <c r="N127" s="185">
        <v>0</v>
      </c>
      <c r="O127" s="185">
        <f t="shared" si="4"/>
        <v>0</v>
      </c>
      <c r="P127" s="185">
        <v>0</v>
      </c>
      <c r="Q127" s="185">
        <f t="shared" si="5"/>
        <v>0</v>
      </c>
      <c r="R127" s="185" t="s">
        <v>3742</v>
      </c>
      <c r="S127" s="185" t="s">
        <v>3733</v>
      </c>
      <c r="T127" s="186" t="s">
        <v>3733</v>
      </c>
      <c r="U127" s="161">
        <v>0.2</v>
      </c>
      <c r="V127" s="161">
        <f t="shared" si="6"/>
        <v>0.2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1134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80">
        <v>48</v>
      </c>
      <c r="B128" s="181" t="s">
        <v>1268</v>
      </c>
      <c r="C128" s="191" t="s">
        <v>1269</v>
      </c>
      <c r="D128" s="182" t="s">
        <v>3157</v>
      </c>
      <c r="E128" s="183">
        <v>2</v>
      </c>
      <c r="F128" s="184"/>
      <c r="G128" s="185">
        <f t="shared" si="0"/>
        <v>0</v>
      </c>
      <c r="H128" s="184"/>
      <c r="I128" s="185">
        <f t="shared" si="1"/>
        <v>0</v>
      </c>
      <c r="J128" s="184"/>
      <c r="K128" s="185">
        <f t="shared" si="2"/>
        <v>0</v>
      </c>
      <c r="L128" s="185">
        <v>15</v>
      </c>
      <c r="M128" s="185">
        <f t="shared" si="3"/>
        <v>0</v>
      </c>
      <c r="N128" s="185">
        <v>0</v>
      </c>
      <c r="O128" s="185">
        <f t="shared" si="4"/>
        <v>0</v>
      </c>
      <c r="P128" s="185">
        <v>0</v>
      </c>
      <c r="Q128" s="185">
        <f t="shared" si="5"/>
        <v>0</v>
      </c>
      <c r="R128" s="185"/>
      <c r="S128" s="185" t="s">
        <v>2976</v>
      </c>
      <c r="T128" s="186" t="s">
        <v>224</v>
      </c>
      <c r="U128" s="161">
        <v>0.30000000000000004</v>
      </c>
      <c r="V128" s="161">
        <f t="shared" si="6"/>
        <v>0.6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1134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80">
        <v>49</v>
      </c>
      <c r="B129" s="181" t="s">
        <v>1270</v>
      </c>
      <c r="C129" s="191" t="s">
        <v>1271</v>
      </c>
      <c r="D129" s="182" t="s">
        <v>3157</v>
      </c>
      <c r="E129" s="183">
        <v>2</v>
      </c>
      <c r="F129" s="184"/>
      <c r="G129" s="185">
        <f t="shared" si="0"/>
        <v>0</v>
      </c>
      <c r="H129" s="184"/>
      <c r="I129" s="185">
        <f t="shared" si="1"/>
        <v>0</v>
      </c>
      <c r="J129" s="184"/>
      <c r="K129" s="185">
        <f t="shared" si="2"/>
        <v>0</v>
      </c>
      <c r="L129" s="185">
        <v>15</v>
      </c>
      <c r="M129" s="185">
        <f t="shared" si="3"/>
        <v>0</v>
      </c>
      <c r="N129" s="185">
        <v>0</v>
      </c>
      <c r="O129" s="185">
        <f t="shared" si="4"/>
        <v>0</v>
      </c>
      <c r="P129" s="185">
        <v>0</v>
      </c>
      <c r="Q129" s="185">
        <f t="shared" si="5"/>
        <v>0</v>
      </c>
      <c r="R129" s="185" t="s">
        <v>3742</v>
      </c>
      <c r="S129" s="185" t="s">
        <v>3733</v>
      </c>
      <c r="T129" s="186" t="s">
        <v>3733</v>
      </c>
      <c r="U129" s="161">
        <v>0.66</v>
      </c>
      <c r="V129" s="161">
        <f t="shared" si="6"/>
        <v>1.32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1134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2.5" outlineLevel="1" x14ac:dyDescent="0.2">
      <c r="A130" s="180">
        <v>50</v>
      </c>
      <c r="B130" s="181" t="s">
        <v>1272</v>
      </c>
      <c r="C130" s="191" t="s">
        <v>1273</v>
      </c>
      <c r="D130" s="182" t="s">
        <v>3157</v>
      </c>
      <c r="E130" s="183">
        <v>1</v>
      </c>
      <c r="F130" s="184"/>
      <c r="G130" s="185">
        <f t="shared" si="0"/>
        <v>0</v>
      </c>
      <c r="H130" s="184"/>
      <c r="I130" s="185">
        <f t="shared" si="1"/>
        <v>0</v>
      </c>
      <c r="J130" s="184"/>
      <c r="K130" s="185">
        <f t="shared" si="2"/>
        <v>0</v>
      </c>
      <c r="L130" s="185">
        <v>15</v>
      </c>
      <c r="M130" s="185">
        <f t="shared" si="3"/>
        <v>0</v>
      </c>
      <c r="N130" s="185">
        <v>0</v>
      </c>
      <c r="O130" s="185">
        <f t="shared" si="4"/>
        <v>0</v>
      </c>
      <c r="P130" s="185">
        <v>0</v>
      </c>
      <c r="Q130" s="185">
        <f t="shared" si="5"/>
        <v>0</v>
      </c>
      <c r="R130" s="185" t="s">
        <v>3742</v>
      </c>
      <c r="S130" s="185" t="s">
        <v>3733</v>
      </c>
      <c r="T130" s="186" t="s">
        <v>3733</v>
      </c>
      <c r="U130" s="161">
        <v>0.13300000000000001</v>
      </c>
      <c r="V130" s="161">
        <f t="shared" si="6"/>
        <v>0.13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1134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80">
        <v>51</v>
      </c>
      <c r="B131" s="181" t="s">
        <v>1274</v>
      </c>
      <c r="C131" s="191" t="s">
        <v>1275</v>
      </c>
      <c r="D131" s="182" t="s">
        <v>3157</v>
      </c>
      <c r="E131" s="183">
        <v>3</v>
      </c>
      <c r="F131" s="184"/>
      <c r="G131" s="185">
        <f t="shared" si="0"/>
        <v>0</v>
      </c>
      <c r="H131" s="184"/>
      <c r="I131" s="185">
        <f t="shared" si="1"/>
        <v>0</v>
      </c>
      <c r="J131" s="184"/>
      <c r="K131" s="185">
        <f t="shared" si="2"/>
        <v>0</v>
      </c>
      <c r="L131" s="185">
        <v>15</v>
      </c>
      <c r="M131" s="185">
        <f t="shared" si="3"/>
        <v>0</v>
      </c>
      <c r="N131" s="185">
        <v>0</v>
      </c>
      <c r="O131" s="185">
        <f t="shared" si="4"/>
        <v>0</v>
      </c>
      <c r="P131" s="185">
        <v>0</v>
      </c>
      <c r="Q131" s="185">
        <f t="shared" si="5"/>
        <v>0</v>
      </c>
      <c r="R131" s="185" t="s">
        <v>3742</v>
      </c>
      <c r="S131" s="185" t="s">
        <v>3733</v>
      </c>
      <c r="T131" s="186" t="s">
        <v>3733</v>
      </c>
      <c r="U131" s="161">
        <v>0.33300000000000002</v>
      </c>
      <c r="V131" s="161">
        <f t="shared" si="6"/>
        <v>1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1134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3">
        <v>52</v>
      </c>
      <c r="B132" s="174" t="s">
        <v>1276</v>
      </c>
      <c r="C132" s="189" t="s">
        <v>1277</v>
      </c>
      <c r="D132" s="175" t="s">
        <v>3069</v>
      </c>
      <c r="E132" s="176">
        <v>156</v>
      </c>
      <c r="F132" s="177"/>
      <c r="G132" s="178">
        <f t="shared" si="0"/>
        <v>0</v>
      </c>
      <c r="H132" s="177"/>
      <c r="I132" s="178">
        <f t="shared" si="1"/>
        <v>0</v>
      </c>
      <c r="J132" s="177"/>
      <c r="K132" s="178">
        <f t="shared" si="2"/>
        <v>0</v>
      </c>
      <c r="L132" s="178">
        <v>15</v>
      </c>
      <c r="M132" s="178">
        <f t="shared" si="3"/>
        <v>0</v>
      </c>
      <c r="N132" s="178">
        <v>0</v>
      </c>
      <c r="O132" s="178">
        <f t="shared" si="4"/>
        <v>0</v>
      </c>
      <c r="P132" s="178">
        <v>0</v>
      </c>
      <c r="Q132" s="178">
        <f t="shared" si="5"/>
        <v>0</v>
      </c>
      <c r="R132" s="178" t="s">
        <v>3742</v>
      </c>
      <c r="S132" s="178" t="s">
        <v>3733</v>
      </c>
      <c r="T132" s="179" t="s">
        <v>3733</v>
      </c>
      <c r="U132" s="161">
        <v>4.8000000000000001E-2</v>
      </c>
      <c r="V132" s="161">
        <f t="shared" si="6"/>
        <v>7.49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1134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0" t="s">
        <v>1278</v>
      </c>
      <c r="D133" s="162"/>
      <c r="E133" s="163">
        <v>156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2980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80">
        <v>53</v>
      </c>
      <c r="B134" s="181" t="s">
        <v>1279</v>
      </c>
      <c r="C134" s="191" t="s">
        <v>1280</v>
      </c>
      <c r="D134" s="182" t="s">
        <v>3157</v>
      </c>
      <c r="E134" s="183">
        <v>12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15</v>
      </c>
      <c r="M134" s="185">
        <f>G134*(1+L134/100)</f>
        <v>0</v>
      </c>
      <c r="N134" s="185">
        <v>0</v>
      </c>
      <c r="O134" s="185">
        <f>ROUND(E134*N134,2)</f>
        <v>0</v>
      </c>
      <c r="P134" s="185">
        <v>0</v>
      </c>
      <c r="Q134" s="185">
        <f>ROUND(E134*P134,2)</f>
        <v>0</v>
      </c>
      <c r="R134" s="185" t="s">
        <v>3742</v>
      </c>
      <c r="S134" s="185" t="s">
        <v>3733</v>
      </c>
      <c r="T134" s="186" t="s">
        <v>3733</v>
      </c>
      <c r="U134" s="161">
        <v>0.23700000000000002</v>
      </c>
      <c r="V134" s="161">
        <f>ROUND(E134*U134,2)</f>
        <v>2.84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1134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80">
        <v>54</v>
      </c>
      <c r="B135" s="181" t="s">
        <v>1281</v>
      </c>
      <c r="C135" s="191" t="s">
        <v>1282</v>
      </c>
      <c r="D135" s="182" t="s">
        <v>3157</v>
      </c>
      <c r="E135" s="183">
        <v>10</v>
      </c>
      <c r="F135" s="184"/>
      <c r="G135" s="185">
        <f>ROUND(E135*F135,2)</f>
        <v>0</v>
      </c>
      <c r="H135" s="184"/>
      <c r="I135" s="185">
        <f>ROUND(E135*H135,2)</f>
        <v>0</v>
      </c>
      <c r="J135" s="184"/>
      <c r="K135" s="185">
        <f>ROUND(E135*J135,2)</f>
        <v>0</v>
      </c>
      <c r="L135" s="185">
        <v>15</v>
      </c>
      <c r="M135" s="185">
        <f>G135*(1+L135/100)</f>
        <v>0</v>
      </c>
      <c r="N135" s="185">
        <v>0</v>
      </c>
      <c r="O135" s="185">
        <f>ROUND(E135*N135,2)</f>
        <v>0</v>
      </c>
      <c r="P135" s="185">
        <v>0</v>
      </c>
      <c r="Q135" s="185">
        <f>ROUND(E135*P135,2)</f>
        <v>0</v>
      </c>
      <c r="R135" s="185" t="s">
        <v>3740</v>
      </c>
      <c r="S135" s="185" t="s">
        <v>3733</v>
      </c>
      <c r="T135" s="186" t="s">
        <v>3733</v>
      </c>
      <c r="U135" s="161">
        <v>0</v>
      </c>
      <c r="V135" s="161">
        <f>ROUND(E135*U135,2)</f>
        <v>0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1186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80">
        <v>55</v>
      </c>
      <c r="B136" s="181" t="s">
        <v>1283</v>
      </c>
      <c r="C136" s="191" t="s">
        <v>1284</v>
      </c>
      <c r="D136" s="182" t="s">
        <v>3157</v>
      </c>
      <c r="E136" s="183">
        <v>4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15</v>
      </c>
      <c r="M136" s="185">
        <f>G136*(1+L136/100)</f>
        <v>0</v>
      </c>
      <c r="N136" s="185">
        <v>0</v>
      </c>
      <c r="O136" s="185">
        <f>ROUND(E136*N136,2)</f>
        <v>0</v>
      </c>
      <c r="P136" s="185">
        <v>0</v>
      </c>
      <c r="Q136" s="185">
        <f>ROUND(E136*P136,2)</f>
        <v>0</v>
      </c>
      <c r="R136" s="185" t="s">
        <v>3740</v>
      </c>
      <c r="S136" s="185" t="s">
        <v>3733</v>
      </c>
      <c r="T136" s="186" t="s">
        <v>3733</v>
      </c>
      <c r="U136" s="161">
        <v>0</v>
      </c>
      <c r="V136" s="161">
        <f>ROUND(E136*U136,2)</f>
        <v>0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1186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0">
        <v>56</v>
      </c>
      <c r="B137" s="181" t="s">
        <v>1285</v>
      </c>
      <c r="C137" s="191" t="s">
        <v>1286</v>
      </c>
      <c r="D137" s="182" t="s">
        <v>3157</v>
      </c>
      <c r="E137" s="183">
        <v>2</v>
      </c>
      <c r="F137" s="184"/>
      <c r="G137" s="185">
        <f>ROUND(E137*F137,2)</f>
        <v>0</v>
      </c>
      <c r="H137" s="184"/>
      <c r="I137" s="185">
        <f>ROUND(E137*H137,2)</f>
        <v>0</v>
      </c>
      <c r="J137" s="184"/>
      <c r="K137" s="185">
        <f>ROUND(E137*J137,2)</f>
        <v>0</v>
      </c>
      <c r="L137" s="185">
        <v>15</v>
      </c>
      <c r="M137" s="185">
        <f>G137*(1+L137/100)</f>
        <v>0</v>
      </c>
      <c r="N137" s="185">
        <v>0</v>
      </c>
      <c r="O137" s="185">
        <f>ROUND(E137*N137,2)</f>
        <v>0</v>
      </c>
      <c r="P137" s="185">
        <v>0</v>
      </c>
      <c r="Q137" s="185">
        <f>ROUND(E137*P137,2)</f>
        <v>0</v>
      </c>
      <c r="R137" s="185" t="s">
        <v>3740</v>
      </c>
      <c r="S137" s="185" t="s">
        <v>3733</v>
      </c>
      <c r="T137" s="186" t="s">
        <v>3733</v>
      </c>
      <c r="U137" s="161">
        <v>0</v>
      </c>
      <c r="V137" s="161">
        <f>ROUND(E137*U137,2)</f>
        <v>0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1186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80">
        <v>57</v>
      </c>
      <c r="B138" s="181" t="s">
        <v>1287</v>
      </c>
      <c r="C138" s="191" t="s">
        <v>1288</v>
      </c>
      <c r="D138" s="182" t="s">
        <v>3100</v>
      </c>
      <c r="E138" s="183">
        <v>0.22765000000000002</v>
      </c>
      <c r="F138" s="184"/>
      <c r="G138" s="185">
        <f>ROUND(E138*F138,2)</f>
        <v>0</v>
      </c>
      <c r="H138" s="184"/>
      <c r="I138" s="185">
        <f>ROUND(E138*H138,2)</f>
        <v>0</v>
      </c>
      <c r="J138" s="184"/>
      <c r="K138" s="185">
        <f>ROUND(E138*J138,2)</f>
        <v>0</v>
      </c>
      <c r="L138" s="185">
        <v>15</v>
      </c>
      <c r="M138" s="185">
        <f>G138*(1+L138/100)</f>
        <v>0</v>
      </c>
      <c r="N138" s="185">
        <v>0</v>
      </c>
      <c r="O138" s="185">
        <f>ROUND(E138*N138,2)</f>
        <v>0</v>
      </c>
      <c r="P138" s="185">
        <v>0</v>
      </c>
      <c r="Q138" s="185">
        <f>ROUND(E138*P138,2)</f>
        <v>0</v>
      </c>
      <c r="R138" s="178" t="s">
        <v>3742</v>
      </c>
      <c r="S138" s="178" t="s">
        <v>3733</v>
      </c>
      <c r="T138" s="179" t="s">
        <v>3733</v>
      </c>
      <c r="U138" s="161">
        <v>1.5230000000000001</v>
      </c>
      <c r="V138" s="161">
        <f>ROUND(E138*U138,2)</f>
        <v>0.35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2068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332" t="s">
        <v>3754</v>
      </c>
      <c r="D139" s="333"/>
      <c r="E139" s="333"/>
      <c r="F139" s="333"/>
      <c r="G139" s="333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52"/>
      <c r="Z139" s="152"/>
      <c r="AA139" s="152"/>
      <c r="AB139" s="152"/>
      <c r="AC139" s="152"/>
      <c r="AD139" s="152"/>
      <c r="AE139" s="152"/>
      <c r="AF139" s="152"/>
      <c r="AG139" s="152" t="s">
        <v>3736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7" t="s">
        <v>2971</v>
      </c>
      <c r="B140" s="168" t="s">
        <v>2878</v>
      </c>
      <c r="C140" s="188" t="s">
        <v>2879</v>
      </c>
      <c r="D140" s="169"/>
      <c r="E140" s="170"/>
      <c r="F140" s="171"/>
      <c r="G140" s="171">
        <f>SUMIF(AG141:AG218,"&lt;&gt;NOR",G141:G218)</f>
        <v>0</v>
      </c>
      <c r="H140" s="171"/>
      <c r="I140" s="171">
        <f>SUM(I141:I218)</f>
        <v>0</v>
      </c>
      <c r="J140" s="171"/>
      <c r="K140" s="171">
        <f>SUM(K141:K218)</f>
        <v>0</v>
      </c>
      <c r="L140" s="171"/>
      <c r="M140" s="171">
        <f>SUM(M141:M218)</f>
        <v>0</v>
      </c>
      <c r="N140" s="171"/>
      <c r="O140" s="171">
        <f>SUM(O141:O218)</f>
        <v>0</v>
      </c>
      <c r="P140" s="171"/>
      <c r="Q140" s="171">
        <f>SUM(Q141:Q218)</f>
        <v>0</v>
      </c>
      <c r="R140" s="171"/>
      <c r="S140" s="171"/>
      <c r="T140" s="172"/>
      <c r="U140" s="166"/>
      <c r="V140" s="166">
        <f>SUM(V141:V218)</f>
        <v>281.63000000000005</v>
      </c>
      <c r="W140" s="166"/>
      <c r="AG140" t="s">
        <v>2972</v>
      </c>
    </row>
    <row r="141" spans="1:60" ht="22.5" outlineLevel="1" x14ac:dyDescent="0.2">
      <c r="A141" s="173">
        <v>58</v>
      </c>
      <c r="B141" s="174" t="s">
        <v>1289</v>
      </c>
      <c r="C141" s="189" t="s">
        <v>1290</v>
      </c>
      <c r="D141" s="175" t="s">
        <v>3069</v>
      </c>
      <c r="E141" s="176">
        <v>75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 t="s">
        <v>3742</v>
      </c>
      <c r="S141" s="178" t="s">
        <v>3733</v>
      </c>
      <c r="T141" s="179" t="s">
        <v>3733</v>
      </c>
      <c r="U141" s="161">
        <v>0.91800000000000004</v>
      </c>
      <c r="V141" s="161">
        <f>ROUND(E141*U141,2)</f>
        <v>68.849999999999994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1134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336" t="s">
        <v>1291</v>
      </c>
      <c r="D142" s="337"/>
      <c r="E142" s="337"/>
      <c r="F142" s="337"/>
      <c r="G142" s="337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1168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80">
        <v>59</v>
      </c>
      <c r="B143" s="181" t="s">
        <v>1292</v>
      </c>
      <c r="C143" s="191" t="s">
        <v>1293</v>
      </c>
      <c r="D143" s="182" t="s">
        <v>3157</v>
      </c>
      <c r="E143" s="183">
        <v>1</v>
      </c>
      <c r="F143" s="184"/>
      <c r="G143" s="185">
        <f>ROUND(E143*F143,2)</f>
        <v>0</v>
      </c>
      <c r="H143" s="184"/>
      <c r="I143" s="185">
        <f>ROUND(E143*H143,2)</f>
        <v>0</v>
      </c>
      <c r="J143" s="184"/>
      <c r="K143" s="185">
        <f>ROUND(E143*J143,2)</f>
        <v>0</v>
      </c>
      <c r="L143" s="185">
        <v>15</v>
      </c>
      <c r="M143" s="185">
        <f>G143*(1+L143/100)</f>
        <v>0</v>
      </c>
      <c r="N143" s="185">
        <v>0</v>
      </c>
      <c r="O143" s="185">
        <f>ROUND(E143*N143,2)</f>
        <v>0</v>
      </c>
      <c r="P143" s="185">
        <v>0</v>
      </c>
      <c r="Q143" s="185">
        <f>ROUND(E143*P143,2)</f>
        <v>0</v>
      </c>
      <c r="R143" s="185" t="s">
        <v>3742</v>
      </c>
      <c r="S143" s="185" t="s">
        <v>3733</v>
      </c>
      <c r="T143" s="186" t="s">
        <v>3733</v>
      </c>
      <c r="U143" s="161">
        <v>0.90600000000000003</v>
      </c>
      <c r="V143" s="161">
        <f>ROUND(E143*U143,2)</f>
        <v>0.91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1134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2.5" outlineLevel="1" x14ac:dyDescent="0.2">
      <c r="A144" s="173">
        <v>60</v>
      </c>
      <c r="B144" s="174" t="s">
        <v>1294</v>
      </c>
      <c r="C144" s="189" t="s">
        <v>1295</v>
      </c>
      <c r="D144" s="175" t="s">
        <v>3069</v>
      </c>
      <c r="E144" s="176">
        <v>106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15</v>
      </c>
      <c r="M144" s="178">
        <f>G144*(1+L144/100)</f>
        <v>0</v>
      </c>
      <c r="N144" s="178">
        <v>0</v>
      </c>
      <c r="O144" s="178">
        <f>ROUND(E144*N144,2)</f>
        <v>0</v>
      </c>
      <c r="P144" s="178">
        <v>0</v>
      </c>
      <c r="Q144" s="178">
        <f>ROUND(E144*P144,2)</f>
        <v>0</v>
      </c>
      <c r="R144" s="178" t="s">
        <v>3742</v>
      </c>
      <c r="S144" s="178" t="s">
        <v>3733</v>
      </c>
      <c r="T144" s="179" t="s">
        <v>3733</v>
      </c>
      <c r="U144" s="161">
        <v>0.28000000000000003</v>
      </c>
      <c r="V144" s="161">
        <f>ROUND(E144*U144,2)</f>
        <v>29.68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1134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334" t="s">
        <v>1296</v>
      </c>
      <c r="D145" s="335"/>
      <c r="E145" s="335"/>
      <c r="F145" s="335"/>
      <c r="G145" s="335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1168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334" t="s">
        <v>1297</v>
      </c>
      <c r="D146" s="335"/>
      <c r="E146" s="335"/>
      <c r="F146" s="335"/>
      <c r="G146" s="335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1168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0" t="s">
        <v>1298</v>
      </c>
      <c r="D147" s="162"/>
      <c r="E147" s="163">
        <v>19.5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2980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0" t="s">
        <v>1299</v>
      </c>
      <c r="D148" s="162"/>
      <c r="E148" s="163">
        <v>25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2980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0" t="s">
        <v>1300</v>
      </c>
      <c r="D149" s="162"/>
      <c r="E149" s="163">
        <v>61.5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2980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22.5" outlineLevel="1" x14ac:dyDescent="0.2">
      <c r="A150" s="173">
        <v>61</v>
      </c>
      <c r="B150" s="174" t="s">
        <v>1301</v>
      </c>
      <c r="C150" s="189" t="s">
        <v>1302</v>
      </c>
      <c r="D150" s="175" t="s">
        <v>3069</v>
      </c>
      <c r="E150" s="176">
        <v>68.5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15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 t="s">
        <v>3742</v>
      </c>
      <c r="S150" s="178" t="s">
        <v>3733</v>
      </c>
      <c r="T150" s="179" t="s">
        <v>3733</v>
      </c>
      <c r="U150" s="161">
        <v>0.29730000000000001</v>
      </c>
      <c r="V150" s="161">
        <f>ROUND(E150*U150,2)</f>
        <v>20.37</v>
      </c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1134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334" t="s">
        <v>1296</v>
      </c>
      <c r="D151" s="335"/>
      <c r="E151" s="335"/>
      <c r="F151" s="335"/>
      <c r="G151" s="335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1168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334" t="s">
        <v>1297</v>
      </c>
      <c r="D152" s="335"/>
      <c r="E152" s="335"/>
      <c r="F152" s="335"/>
      <c r="G152" s="335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1168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0" t="s">
        <v>1303</v>
      </c>
      <c r="D153" s="162"/>
      <c r="E153" s="163">
        <v>38.5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2980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0" t="s">
        <v>1304</v>
      </c>
      <c r="D154" s="162"/>
      <c r="E154" s="163">
        <v>30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2980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 x14ac:dyDescent="0.2">
      <c r="A155" s="173">
        <v>62</v>
      </c>
      <c r="B155" s="174" t="s">
        <v>1305</v>
      </c>
      <c r="C155" s="189" t="s">
        <v>1306</v>
      </c>
      <c r="D155" s="175" t="s">
        <v>3069</v>
      </c>
      <c r="E155" s="176">
        <v>44.5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15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 t="s">
        <v>3742</v>
      </c>
      <c r="S155" s="178" t="s">
        <v>3733</v>
      </c>
      <c r="T155" s="179" t="s">
        <v>3733</v>
      </c>
      <c r="U155" s="161">
        <v>0.33280000000000004</v>
      </c>
      <c r="V155" s="161">
        <f>ROUND(E155*U155,2)</f>
        <v>14.81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1134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334" t="s">
        <v>1296</v>
      </c>
      <c r="D156" s="335"/>
      <c r="E156" s="335"/>
      <c r="F156" s="335"/>
      <c r="G156" s="335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1168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334" t="s">
        <v>1297</v>
      </c>
      <c r="D157" s="335"/>
      <c r="E157" s="335"/>
      <c r="F157" s="335"/>
      <c r="G157" s="335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1168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0" t="s">
        <v>1307</v>
      </c>
      <c r="D158" s="162"/>
      <c r="E158" s="163">
        <v>20.5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2980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0" t="s">
        <v>1308</v>
      </c>
      <c r="D159" s="162"/>
      <c r="E159" s="163">
        <v>24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2980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73">
        <v>63</v>
      </c>
      <c r="B160" s="174" t="s">
        <v>1309</v>
      </c>
      <c r="C160" s="189" t="s">
        <v>1310</v>
      </c>
      <c r="D160" s="175" t="s">
        <v>3069</v>
      </c>
      <c r="E160" s="176">
        <v>70.5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15</v>
      </c>
      <c r="M160" s="178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78" t="s">
        <v>3742</v>
      </c>
      <c r="S160" s="178" t="s">
        <v>3733</v>
      </c>
      <c r="T160" s="179" t="s">
        <v>3733</v>
      </c>
      <c r="U160" s="161">
        <v>0.38470000000000004</v>
      </c>
      <c r="V160" s="161">
        <f>ROUND(E160*U160,2)</f>
        <v>27.12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1134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334" t="s">
        <v>1296</v>
      </c>
      <c r="D161" s="335"/>
      <c r="E161" s="335"/>
      <c r="F161" s="335"/>
      <c r="G161" s="335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1168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334" t="s">
        <v>1297</v>
      </c>
      <c r="D162" s="335"/>
      <c r="E162" s="335"/>
      <c r="F162" s="335"/>
      <c r="G162" s="335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1168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0" t="s">
        <v>1311</v>
      </c>
      <c r="D163" s="162"/>
      <c r="E163" s="163">
        <v>39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2980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90" t="s">
        <v>1312</v>
      </c>
      <c r="D164" s="162"/>
      <c r="E164" s="163">
        <v>31.5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2980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2.5" outlineLevel="1" x14ac:dyDescent="0.2">
      <c r="A165" s="173">
        <v>64</v>
      </c>
      <c r="B165" s="174" t="s">
        <v>1313</v>
      </c>
      <c r="C165" s="189" t="s">
        <v>1314</v>
      </c>
      <c r="D165" s="175" t="s">
        <v>3069</v>
      </c>
      <c r="E165" s="176">
        <v>10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15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 t="s">
        <v>3742</v>
      </c>
      <c r="S165" s="178" t="s">
        <v>3733</v>
      </c>
      <c r="T165" s="179" t="s">
        <v>3733</v>
      </c>
      <c r="U165" s="161">
        <v>0.47670000000000001</v>
      </c>
      <c r="V165" s="161">
        <f>ROUND(E165*U165,2)</f>
        <v>4.7699999999999996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1134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334" t="s">
        <v>1296</v>
      </c>
      <c r="D166" s="335"/>
      <c r="E166" s="335"/>
      <c r="F166" s="335"/>
      <c r="G166" s="335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1168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334" t="s">
        <v>1297</v>
      </c>
      <c r="D167" s="335"/>
      <c r="E167" s="335"/>
      <c r="F167" s="335"/>
      <c r="G167" s="335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1168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90" t="s">
        <v>1315</v>
      </c>
      <c r="D168" s="162"/>
      <c r="E168" s="163">
        <v>10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2980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73">
        <v>65</v>
      </c>
      <c r="B169" s="174" t="s">
        <v>1316</v>
      </c>
      <c r="C169" s="189" t="s">
        <v>1317</v>
      </c>
      <c r="D169" s="175" t="s">
        <v>3069</v>
      </c>
      <c r="E169" s="176">
        <v>38.5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15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 t="s">
        <v>3742</v>
      </c>
      <c r="S169" s="178" t="s">
        <v>3733</v>
      </c>
      <c r="T169" s="179" t="s">
        <v>3733</v>
      </c>
      <c r="U169" s="161">
        <v>0.129</v>
      </c>
      <c r="V169" s="161">
        <f>ROUND(E169*U169,2)</f>
        <v>4.97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1134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336" t="s">
        <v>1318</v>
      </c>
      <c r="D170" s="337"/>
      <c r="E170" s="337"/>
      <c r="F170" s="337"/>
      <c r="G170" s="337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1168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73">
        <v>66</v>
      </c>
      <c r="B171" s="174" t="s">
        <v>1319</v>
      </c>
      <c r="C171" s="189" t="s">
        <v>1320</v>
      </c>
      <c r="D171" s="175" t="s">
        <v>3069</v>
      </c>
      <c r="E171" s="176">
        <v>20.5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15</v>
      </c>
      <c r="M171" s="178">
        <f>G171*(1+L171/100)</f>
        <v>0</v>
      </c>
      <c r="N171" s="178">
        <v>0</v>
      </c>
      <c r="O171" s="178">
        <f>ROUND(E171*N171,2)</f>
        <v>0</v>
      </c>
      <c r="P171" s="178">
        <v>0</v>
      </c>
      <c r="Q171" s="178">
        <f>ROUND(E171*P171,2)</f>
        <v>0</v>
      </c>
      <c r="R171" s="178" t="s">
        <v>3742</v>
      </c>
      <c r="S171" s="178" t="s">
        <v>3733</v>
      </c>
      <c r="T171" s="179" t="s">
        <v>3733</v>
      </c>
      <c r="U171" s="161">
        <v>0.14200000000000002</v>
      </c>
      <c r="V171" s="161">
        <f>ROUND(E171*U171,2)</f>
        <v>2.91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1134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336" t="s">
        <v>1318</v>
      </c>
      <c r="D172" s="337"/>
      <c r="E172" s="337"/>
      <c r="F172" s="337"/>
      <c r="G172" s="337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1168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3">
        <v>67</v>
      </c>
      <c r="B173" s="174" t="s">
        <v>1321</v>
      </c>
      <c r="C173" s="189" t="s">
        <v>1322</v>
      </c>
      <c r="D173" s="175" t="s">
        <v>3069</v>
      </c>
      <c r="E173" s="176">
        <v>39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15</v>
      </c>
      <c r="M173" s="178">
        <f>G173*(1+L173/100)</f>
        <v>0</v>
      </c>
      <c r="N173" s="178">
        <v>0</v>
      </c>
      <c r="O173" s="178">
        <f>ROUND(E173*N173,2)</f>
        <v>0</v>
      </c>
      <c r="P173" s="178">
        <v>0</v>
      </c>
      <c r="Q173" s="178">
        <f>ROUND(E173*P173,2)</f>
        <v>0</v>
      </c>
      <c r="R173" s="178" t="s">
        <v>3742</v>
      </c>
      <c r="S173" s="178" t="s">
        <v>3733</v>
      </c>
      <c r="T173" s="179" t="s">
        <v>3733</v>
      </c>
      <c r="U173" s="161">
        <v>0.157</v>
      </c>
      <c r="V173" s="161">
        <f>ROUND(E173*U173,2)</f>
        <v>6.12</v>
      </c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1134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336" t="s">
        <v>1318</v>
      </c>
      <c r="D174" s="337"/>
      <c r="E174" s="337"/>
      <c r="F174" s="337"/>
      <c r="G174" s="337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1168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ht="22.5" outlineLevel="1" x14ac:dyDescent="0.2">
      <c r="A175" s="173">
        <v>68</v>
      </c>
      <c r="B175" s="174" t="s">
        <v>1323</v>
      </c>
      <c r="C175" s="189" t="s">
        <v>1324</v>
      </c>
      <c r="D175" s="175" t="s">
        <v>3069</v>
      </c>
      <c r="E175" s="176">
        <v>75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15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 t="s">
        <v>3742</v>
      </c>
      <c r="S175" s="178" t="s">
        <v>3733</v>
      </c>
      <c r="T175" s="179" t="s">
        <v>3733</v>
      </c>
      <c r="U175" s="161">
        <v>0.17</v>
      </c>
      <c r="V175" s="161">
        <f>ROUND(E175*U175,2)</f>
        <v>12.75</v>
      </c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1134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336" t="s">
        <v>1318</v>
      </c>
      <c r="D176" s="337"/>
      <c r="E176" s="337"/>
      <c r="F176" s="337"/>
      <c r="G176" s="337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1168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3">
        <v>69</v>
      </c>
      <c r="B177" s="174" t="s">
        <v>1325</v>
      </c>
      <c r="C177" s="189" t="s">
        <v>1326</v>
      </c>
      <c r="D177" s="175" t="s">
        <v>3069</v>
      </c>
      <c r="E177" s="176">
        <v>10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15</v>
      </c>
      <c r="M177" s="178">
        <f>G177*(1+L177/100)</f>
        <v>0</v>
      </c>
      <c r="N177" s="178">
        <v>0</v>
      </c>
      <c r="O177" s="178">
        <f>ROUND(E177*N177,2)</f>
        <v>0</v>
      </c>
      <c r="P177" s="178">
        <v>0</v>
      </c>
      <c r="Q177" s="178">
        <f>ROUND(E177*P177,2)</f>
        <v>0</v>
      </c>
      <c r="R177" s="178" t="s">
        <v>3742</v>
      </c>
      <c r="S177" s="178" t="s">
        <v>3733</v>
      </c>
      <c r="T177" s="179" t="s">
        <v>3733</v>
      </c>
      <c r="U177" s="161">
        <v>0.17</v>
      </c>
      <c r="V177" s="161">
        <f>ROUND(E177*U177,2)</f>
        <v>1.7</v>
      </c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1134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336" t="s">
        <v>1318</v>
      </c>
      <c r="D178" s="337"/>
      <c r="E178" s="337"/>
      <c r="F178" s="337"/>
      <c r="G178" s="337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1168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ht="22.5" outlineLevel="1" x14ac:dyDescent="0.2">
      <c r="A179" s="173">
        <v>70</v>
      </c>
      <c r="B179" s="174" t="s">
        <v>1327</v>
      </c>
      <c r="C179" s="189" t="s">
        <v>1328</v>
      </c>
      <c r="D179" s="175" t="s">
        <v>3069</v>
      </c>
      <c r="E179" s="176">
        <v>44.5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15</v>
      </c>
      <c r="M179" s="178">
        <f>G179*(1+L179/100)</f>
        <v>0</v>
      </c>
      <c r="N179" s="178">
        <v>0</v>
      </c>
      <c r="O179" s="178">
        <f>ROUND(E179*N179,2)</f>
        <v>0</v>
      </c>
      <c r="P179" s="178">
        <v>0</v>
      </c>
      <c r="Q179" s="178">
        <f>ROUND(E179*P179,2)</f>
        <v>0</v>
      </c>
      <c r="R179" s="178" t="s">
        <v>3742</v>
      </c>
      <c r="S179" s="178" t="s">
        <v>3733</v>
      </c>
      <c r="T179" s="179" t="s">
        <v>3733</v>
      </c>
      <c r="U179" s="161">
        <v>0.129</v>
      </c>
      <c r="V179" s="161">
        <f>ROUND(E179*U179,2)</f>
        <v>5.74</v>
      </c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1134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336" t="s">
        <v>1318</v>
      </c>
      <c r="D180" s="337"/>
      <c r="E180" s="337"/>
      <c r="F180" s="337"/>
      <c r="G180" s="337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1168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73">
        <v>71</v>
      </c>
      <c r="B181" s="174" t="s">
        <v>1329</v>
      </c>
      <c r="C181" s="189" t="s">
        <v>1330</v>
      </c>
      <c r="D181" s="175" t="s">
        <v>3069</v>
      </c>
      <c r="E181" s="176">
        <v>38.5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15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 t="s">
        <v>3742</v>
      </c>
      <c r="S181" s="178" t="s">
        <v>3733</v>
      </c>
      <c r="T181" s="179" t="s">
        <v>3733</v>
      </c>
      <c r="U181" s="161">
        <v>0.129</v>
      </c>
      <c r="V181" s="161">
        <f>ROUND(E181*U181,2)</f>
        <v>4.97</v>
      </c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1134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336" t="s">
        <v>1318</v>
      </c>
      <c r="D182" s="337"/>
      <c r="E182" s="337"/>
      <c r="F182" s="337"/>
      <c r="G182" s="337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1168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73">
        <v>72</v>
      </c>
      <c r="B183" s="174" t="s">
        <v>1331</v>
      </c>
      <c r="C183" s="189" t="s">
        <v>1332</v>
      </c>
      <c r="D183" s="175" t="s">
        <v>3069</v>
      </c>
      <c r="E183" s="176">
        <v>61.5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 t="s">
        <v>3742</v>
      </c>
      <c r="S183" s="178" t="s">
        <v>3733</v>
      </c>
      <c r="T183" s="179" t="s">
        <v>3733</v>
      </c>
      <c r="U183" s="161">
        <v>0.129</v>
      </c>
      <c r="V183" s="161">
        <f>ROUND(E183*U183,2)</f>
        <v>7.93</v>
      </c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1134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336" t="s">
        <v>1318</v>
      </c>
      <c r="D184" s="337"/>
      <c r="E184" s="337"/>
      <c r="F184" s="337"/>
      <c r="G184" s="337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1168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ht="22.5" outlineLevel="1" x14ac:dyDescent="0.2">
      <c r="A185" s="173">
        <v>73</v>
      </c>
      <c r="B185" s="174" t="s">
        <v>1333</v>
      </c>
      <c r="C185" s="189" t="s">
        <v>1334</v>
      </c>
      <c r="D185" s="175" t="s">
        <v>3069</v>
      </c>
      <c r="E185" s="176">
        <v>55.5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15</v>
      </c>
      <c r="M185" s="178">
        <f>G185*(1+L185/100)</f>
        <v>0</v>
      </c>
      <c r="N185" s="178">
        <v>0</v>
      </c>
      <c r="O185" s="178">
        <f>ROUND(E185*N185,2)</f>
        <v>0</v>
      </c>
      <c r="P185" s="178">
        <v>0</v>
      </c>
      <c r="Q185" s="178">
        <f>ROUND(E185*P185,2)</f>
        <v>0</v>
      </c>
      <c r="R185" s="178" t="s">
        <v>3742</v>
      </c>
      <c r="S185" s="178" t="s">
        <v>3733</v>
      </c>
      <c r="T185" s="179" t="s">
        <v>3733</v>
      </c>
      <c r="U185" s="161">
        <v>0.13900000000000001</v>
      </c>
      <c r="V185" s="161">
        <f>ROUND(E185*U185,2)</f>
        <v>7.71</v>
      </c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1134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90" t="s">
        <v>1335</v>
      </c>
      <c r="D186" s="162"/>
      <c r="E186" s="163">
        <v>55.5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2980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33.75" outlineLevel="1" x14ac:dyDescent="0.2">
      <c r="A187" s="173">
        <v>74</v>
      </c>
      <c r="B187" s="174" t="s">
        <v>1336</v>
      </c>
      <c r="C187" s="189" t="s">
        <v>1337</v>
      </c>
      <c r="D187" s="175" t="s">
        <v>3069</v>
      </c>
      <c r="E187" s="176">
        <v>24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15</v>
      </c>
      <c r="M187" s="178">
        <f>G187*(1+L187/100)</f>
        <v>0</v>
      </c>
      <c r="N187" s="178">
        <v>0</v>
      </c>
      <c r="O187" s="178">
        <f>ROUND(E187*N187,2)</f>
        <v>0</v>
      </c>
      <c r="P187" s="178">
        <v>0</v>
      </c>
      <c r="Q187" s="178">
        <f>ROUND(E187*P187,2)</f>
        <v>0</v>
      </c>
      <c r="R187" s="185" t="s">
        <v>3740</v>
      </c>
      <c r="S187" s="185" t="s">
        <v>3733</v>
      </c>
      <c r="T187" s="186" t="s">
        <v>3733</v>
      </c>
      <c r="U187" s="161">
        <v>0</v>
      </c>
      <c r="V187" s="161">
        <f>ROUND(E187*U187,2)</f>
        <v>0</v>
      </c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1186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33.75" outlineLevel="1" x14ac:dyDescent="0.2">
      <c r="A188" s="173">
        <v>75</v>
      </c>
      <c r="B188" s="174" t="s">
        <v>1338</v>
      </c>
      <c r="C188" s="189" t="s">
        <v>1339</v>
      </c>
      <c r="D188" s="175" t="s">
        <v>3069</v>
      </c>
      <c r="E188" s="176">
        <v>31.5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15</v>
      </c>
      <c r="M188" s="178">
        <f>G188*(1+L188/100)</f>
        <v>0</v>
      </c>
      <c r="N188" s="178">
        <v>0</v>
      </c>
      <c r="O188" s="178">
        <f>ROUND(E188*N188,2)</f>
        <v>0</v>
      </c>
      <c r="P188" s="178">
        <v>0</v>
      </c>
      <c r="Q188" s="178">
        <f>ROUND(E188*P188,2)</f>
        <v>0</v>
      </c>
      <c r="R188" s="185" t="s">
        <v>3740</v>
      </c>
      <c r="S188" s="185" t="s">
        <v>3733</v>
      </c>
      <c r="T188" s="186" t="s">
        <v>3733</v>
      </c>
      <c r="U188" s="161">
        <v>0</v>
      </c>
      <c r="V188" s="161">
        <f>ROUND(E188*U188,2)</f>
        <v>0</v>
      </c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1186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80">
        <v>76</v>
      </c>
      <c r="B189" s="181" t="s">
        <v>1340</v>
      </c>
      <c r="C189" s="191" t="s">
        <v>1341</v>
      </c>
      <c r="D189" s="182" t="s">
        <v>3157</v>
      </c>
      <c r="E189" s="183">
        <v>38</v>
      </c>
      <c r="F189" s="184"/>
      <c r="G189" s="185">
        <f t="shared" ref="G189:G206" si="7">ROUND(E189*F189,2)</f>
        <v>0</v>
      </c>
      <c r="H189" s="184"/>
      <c r="I189" s="185">
        <f t="shared" ref="I189:I206" si="8">ROUND(E189*H189,2)</f>
        <v>0</v>
      </c>
      <c r="J189" s="184"/>
      <c r="K189" s="185">
        <f t="shared" ref="K189:K206" si="9">ROUND(E189*J189,2)</f>
        <v>0</v>
      </c>
      <c r="L189" s="185">
        <v>15</v>
      </c>
      <c r="M189" s="185">
        <f t="shared" ref="M189:M206" si="10">G189*(1+L189/100)</f>
        <v>0</v>
      </c>
      <c r="N189" s="185">
        <v>0</v>
      </c>
      <c r="O189" s="185">
        <f t="shared" ref="O189:O206" si="11">ROUND(E189*N189,2)</f>
        <v>0</v>
      </c>
      <c r="P189" s="185">
        <v>0</v>
      </c>
      <c r="Q189" s="185">
        <f t="shared" ref="Q189:Q206" si="12">ROUND(E189*P189,2)</f>
        <v>0</v>
      </c>
      <c r="R189" s="185" t="s">
        <v>3742</v>
      </c>
      <c r="S189" s="185" t="s">
        <v>3733</v>
      </c>
      <c r="T189" s="186" t="s">
        <v>3733</v>
      </c>
      <c r="U189" s="161">
        <v>0.42500000000000004</v>
      </c>
      <c r="V189" s="161">
        <f t="shared" ref="V189:V206" si="13">ROUND(E189*U189,2)</f>
        <v>16.149999999999999</v>
      </c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1134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80">
        <v>77</v>
      </c>
      <c r="B190" s="181" t="s">
        <v>1342</v>
      </c>
      <c r="C190" s="191" t="s">
        <v>1343</v>
      </c>
      <c r="D190" s="182" t="s">
        <v>3157</v>
      </c>
      <c r="E190" s="183">
        <v>1</v>
      </c>
      <c r="F190" s="184"/>
      <c r="G190" s="185">
        <f t="shared" si="7"/>
        <v>0</v>
      </c>
      <c r="H190" s="184"/>
      <c r="I190" s="185">
        <f t="shared" si="8"/>
        <v>0</v>
      </c>
      <c r="J190" s="184"/>
      <c r="K190" s="185">
        <f t="shared" si="9"/>
        <v>0</v>
      </c>
      <c r="L190" s="185">
        <v>15</v>
      </c>
      <c r="M190" s="185">
        <f t="shared" si="10"/>
        <v>0</v>
      </c>
      <c r="N190" s="185">
        <v>0</v>
      </c>
      <c r="O190" s="185">
        <f t="shared" si="11"/>
        <v>0</v>
      </c>
      <c r="P190" s="185">
        <v>0</v>
      </c>
      <c r="Q190" s="185">
        <f t="shared" si="12"/>
        <v>0</v>
      </c>
      <c r="R190" s="185" t="s">
        <v>3742</v>
      </c>
      <c r="S190" s="185" t="s">
        <v>3733</v>
      </c>
      <c r="T190" s="186" t="s">
        <v>3733</v>
      </c>
      <c r="U190" s="161">
        <v>0.42500000000000004</v>
      </c>
      <c r="V190" s="161">
        <f t="shared" si="13"/>
        <v>0.43</v>
      </c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1134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22.5" outlineLevel="1" x14ac:dyDescent="0.2">
      <c r="A191" s="180">
        <v>78</v>
      </c>
      <c r="B191" s="181" t="s">
        <v>1344</v>
      </c>
      <c r="C191" s="191" t="s">
        <v>1345</v>
      </c>
      <c r="D191" s="182" t="s">
        <v>3157</v>
      </c>
      <c r="E191" s="183">
        <v>1</v>
      </c>
      <c r="F191" s="184"/>
      <c r="G191" s="185">
        <f t="shared" si="7"/>
        <v>0</v>
      </c>
      <c r="H191" s="184"/>
      <c r="I191" s="185">
        <f t="shared" si="8"/>
        <v>0</v>
      </c>
      <c r="J191" s="184"/>
      <c r="K191" s="185">
        <f t="shared" si="9"/>
        <v>0</v>
      </c>
      <c r="L191" s="185">
        <v>15</v>
      </c>
      <c r="M191" s="185">
        <f t="shared" si="10"/>
        <v>0</v>
      </c>
      <c r="N191" s="185">
        <v>0</v>
      </c>
      <c r="O191" s="185">
        <f t="shared" si="11"/>
        <v>0</v>
      </c>
      <c r="P191" s="185">
        <v>0</v>
      </c>
      <c r="Q191" s="185">
        <f t="shared" si="12"/>
        <v>0</v>
      </c>
      <c r="R191" s="185" t="s">
        <v>3742</v>
      </c>
      <c r="S191" s="185" t="s">
        <v>3733</v>
      </c>
      <c r="T191" s="186" t="s">
        <v>3733</v>
      </c>
      <c r="U191" s="161">
        <v>8.3000000000000004E-2</v>
      </c>
      <c r="V191" s="161">
        <f t="shared" si="13"/>
        <v>0.08</v>
      </c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1134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80">
        <v>79</v>
      </c>
      <c r="B192" s="181" t="s">
        <v>1346</v>
      </c>
      <c r="C192" s="191" t="s">
        <v>1347</v>
      </c>
      <c r="D192" s="182" t="s">
        <v>3157</v>
      </c>
      <c r="E192" s="183">
        <v>1</v>
      </c>
      <c r="F192" s="184"/>
      <c r="G192" s="185">
        <f t="shared" si="7"/>
        <v>0</v>
      </c>
      <c r="H192" s="184"/>
      <c r="I192" s="185">
        <f t="shared" si="8"/>
        <v>0</v>
      </c>
      <c r="J192" s="184"/>
      <c r="K192" s="185">
        <f t="shared" si="9"/>
        <v>0</v>
      </c>
      <c r="L192" s="185">
        <v>15</v>
      </c>
      <c r="M192" s="185">
        <f t="shared" si="10"/>
        <v>0</v>
      </c>
      <c r="N192" s="185">
        <v>0</v>
      </c>
      <c r="O192" s="185">
        <f t="shared" si="11"/>
        <v>0</v>
      </c>
      <c r="P192" s="185">
        <v>0</v>
      </c>
      <c r="Q192" s="185">
        <f t="shared" si="12"/>
        <v>0</v>
      </c>
      <c r="R192" s="185" t="s">
        <v>3742</v>
      </c>
      <c r="S192" s="185" t="s">
        <v>3733</v>
      </c>
      <c r="T192" s="186" t="s">
        <v>3733</v>
      </c>
      <c r="U192" s="161">
        <v>0.30300000000000005</v>
      </c>
      <c r="V192" s="161">
        <f t="shared" si="13"/>
        <v>0.3</v>
      </c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1134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80">
        <v>80</v>
      </c>
      <c r="B193" s="181" t="s">
        <v>1348</v>
      </c>
      <c r="C193" s="191" t="s">
        <v>1349</v>
      </c>
      <c r="D193" s="182" t="s">
        <v>3076</v>
      </c>
      <c r="E193" s="183">
        <v>1</v>
      </c>
      <c r="F193" s="184"/>
      <c r="G193" s="185">
        <f t="shared" si="7"/>
        <v>0</v>
      </c>
      <c r="H193" s="184"/>
      <c r="I193" s="185">
        <f t="shared" si="8"/>
        <v>0</v>
      </c>
      <c r="J193" s="184"/>
      <c r="K193" s="185">
        <f t="shared" si="9"/>
        <v>0</v>
      </c>
      <c r="L193" s="185">
        <v>15</v>
      </c>
      <c r="M193" s="185">
        <f t="shared" si="10"/>
        <v>0</v>
      </c>
      <c r="N193" s="185">
        <v>0</v>
      </c>
      <c r="O193" s="185">
        <f t="shared" si="11"/>
        <v>0</v>
      </c>
      <c r="P193" s="185">
        <v>0</v>
      </c>
      <c r="Q193" s="185">
        <f t="shared" si="12"/>
        <v>0</v>
      </c>
      <c r="R193" s="185"/>
      <c r="S193" s="185" t="s">
        <v>2976</v>
      </c>
      <c r="T193" s="186" t="s">
        <v>2977</v>
      </c>
      <c r="U193" s="161">
        <v>0</v>
      </c>
      <c r="V193" s="161">
        <f t="shared" si="13"/>
        <v>0</v>
      </c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1134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80">
        <v>81</v>
      </c>
      <c r="B194" s="181" t="s">
        <v>1350</v>
      </c>
      <c r="C194" s="191" t="s">
        <v>1351</v>
      </c>
      <c r="D194" s="182" t="s">
        <v>3157</v>
      </c>
      <c r="E194" s="183">
        <v>2</v>
      </c>
      <c r="F194" s="184"/>
      <c r="G194" s="185">
        <f t="shared" si="7"/>
        <v>0</v>
      </c>
      <c r="H194" s="184"/>
      <c r="I194" s="185">
        <f t="shared" si="8"/>
        <v>0</v>
      </c>
      <c r="J194" s="184"/>
      <c r="K194" s="185">
        <f t="shared" si="9"/>
        <v>0</v>
      </c>
      <c r="L194" s="185">
        <v>15</v>
      </c>
      <c r="M194" s="185">
        <f t="shared" si="10"/>
        <v>0</v>
      </c>
      <c r="N194" s="185">
        <v>0</v>
      </c>
      <c r="O194" s="185">
        <f t="shared" si="11"/>
        <v>0</v>
      </c>
      <c r="P194" s="185">
        <v>0</v>
      </c>
      <c r="Q194" s="185">
        <f t="shared" si="12"/>
        <v>0</v>
      </c>
      <c r="R194" s="185" t="s">
        <v>3740</v>
      </c>
      <c r="S194" s="185" t="s">
        <v>3733</v>
      </c>
      <c r="T194" s="186" t="s">
        <v>2977</v>
      </c>
      <c r="U194" s="161">
        <v>0</v>
      </c>
      <c r="V194" s="161">
        <f t="shared" si="13"/>
        <v>0</v>
      </c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1186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80">
        <v>82</v>
      </c>
      <c r="B195" s="181" t="s">
        <v>1352</v>
      </c>
      <c r="C195" s="191" t="s">
        <v>1353</v>
      </c>
      <c r="D195" s="182" t="s">
        <v>3157</v>
      </c>
      <c r="E195" s="183">
        <v>2</v>
      </c>
      <c r="F195" s="184"/>
      <c r="G195" s="185">
        <f t="shared" si="7"/>
        <v>0</v>
      </c>
      <c r="H195" s="184"/>
      <c r="I195" s="185">
        <f t="shared" si="8"/>
        <v>0</v>
      </c>
      <c r="J195" s="184"/>
      <c r="K195" s="185">
        <f t="shared" si="9"/>
        <v>0</v>
      </c>
      <c r="L195" s="185">
        <v>15</v>
      </c>
      <c r="M195" s="185">
        <f t="shared" si="10"/>
        <v>0</v>
      </c>
      <c r="N195" s="185">
        <v>0</v>
      </c>
      <c r="O195" s="185">
        <f t="shared" si="11"/>
        <v>0</v>
      </c>
      <c r="P195" s="185">
        <v>0</v>
      </c>
      <c r="Q195" s="185">
        <f t="shared" si="12"/>
        <v>0</v>
      </c>
      <c r="R195" s="185" t="s">
        <v>3742</v>
      </c>
      <c r="S195" s="185" t="s">
        <v>3733</v>
      </c>
      <c r="T195" s="186" t="s">
        <v>3733</v>
      </c>
      <c r="U195" s="161">
        <v>0.16500000000000001</v>
      </c>
      <c r="V195" s="161">
        <f t="shared" si="13"/>
        <v>0.33</v>
      </c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1134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80">
        <v>83</v>
      </c>
      <c r="B196" s="181" t="s">
        <v>1354</v>
      </c>
      <c r="C196" s="191" t="s">
        <v>1355</v>
      </c>
      <c r="D196" s="182" t="s">
        <v>3157</v>
      </c>
      <c r="E196" s="183">
        <v>1</v>
      </c>
      <c r="F196" s="184"/>
      <c r="G196" s="185">
        <f t="shared" si="7"/>
        <v>0</v>
      </c>
      <c r="H196" s="184"/>
      <c r="I196" s="185">
        <f t="shared" si="8"/>
        <v>0</v>
      </c>
      <c r="J196" s="184"/>
      <c r="K196" s="185">
        <f t="shared" si="9"/>
        <v>0</v>
      </c>
      <c r="L196" s="185">
        <v>15</v>
      </c>
      <c r="M196" s="185">
        <f t="shared" si="10"/>
        <v>0</v>
      </c>
      <c r="N196" s="185">
        <v>0</v>
      </c>
      <c r="O196" s="185">
        <f t="shared" si="11"/>
        <v>0</v>
      </c>
      <c r="P196" s="185">
        <v>0</v>
      </c>
      <c r="Q196" s="185">
        <f t="shared" si="12"/>
        <v>0</v>
      </c>
      <c r="R196" s="185" t="s">
        <v>3742</v>
      </c>
      <c r="S196" s="185" t="s">
        <v>3733</v>
      </c>
      <c r="T196" s="186" t="s">
        <v>3733</v>
      </c>
      <c r="U196" s="161">
        <v>0.20700000000000002</v>
      </c>
      <c r="V196" s="161">
        <f t="shared" si="13"/>
        <v>0.21</v>
      </c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1134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80">
        <v>84</v>
      </c>
      <c r="B197" s="181" t="s">
        <v>1356</v>
      </c>
      <c r="C197" s="191" t="s">
        <v>1357</v>
      </c>
      <c r="D197" s="182" t="s">
        <v>3157</v>
      </c>
      <c r="E197" s="183">
        <v>2</v>
      </c>
      <c r="F197" s="184"/>
      <c r="G197" s="185">
        <f t="shared" si="7"/>
        <v>0</v>
      </c>
      <c r="H197" s="184"/>
      <c r="I197" s="185">
        <f t="shared" si="8"/>
        <v>0</v>
      </c>
      <c r="J197" s="184"/>
      <c r="K197" s="185">
        <f t="shared" si="9"/>
        <v>0</v>
      </c>
      <c r="L197" s="185">
        <v>15</v>
      </c>
      <c r="M197" s="185">
        <f t="shared" si="10"/>
        <v>0</v>
      </c>
      <c r="N197" s="185">
        <v>0</v>
      </c>
      <c r="O197" s="185">
        <f t="shared" si="11"/>
        <v>0</v>
      </c>
      <c r="P197" s="185">
        <v>0</v>
      </c>
      <c r="Q197" s="185">
        <f t="shared" si="12"/>
        <v>0</v>
      </c>
      <c r="R197" s="185" t="s">
        <v>3742</v>
      </c>
      <c r="S197" s="185" t="s">
        <v>3733</v>
      </c>
      <c r="T197" s="186" t="s">
        <v>3733</v>
      </c>
      <c r="U197" s="161">
        <v>0.22700000000000001</v>
      </c>
      <c r="V197" s="161">
        <f t="shared" si="13"/>
        <v>0.45</v>
      </c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1134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80">
        <v>85</v>
      </c>
      <c r="B198" s="181" t="s">
        <v>1358</v>
      </c>
      <c r="C198" s="191" t="s">
        <v>1359</v>
      </c>
      <c r="D198" s="182" t="s">
        <v>3157</v>
      </c>
      <c r="E198" s="183">
        <v>3</v>
      </c>
      <c r="F198" s="184"/>
      <c r="G198" s="185">
        <f t="shared" si="7"/>
        <v>0</v>
      </c>
      <c r="H198" s="184"/>
      <c r="I198" s="185">
        <f t="shared" si="8"/>
        <v>0</v>
      </c>
      <c r="J198" s="184"/>
      <c r="K198" s="185">
        <f t="shared" si="9"/>
        <v>0</v>
      </c>
      <c r="L198" s="185">
        <v>15</v>
      </c>
      <c r="M198" s="185">
        <f t="shared" si="10"/>
        <v>0</v>
      </c>
      <c r="N198" s="185">
        <v>0</v>
      </c>
      <c r="O198" s="185">
        <f t="shared" si="11"/>
        <v>0</v>
      </c>
      <c r="P198" s="185">
        <v>0</v>
      </c>
      <c r="Q198" s="185">
        <f t="shared" si="12"/>
        <v>0</v>
      </c>
      <c r="R198" s="185" t="s">
        <v>3742</v>
      </c>
      <c r="S198" s="185" t="s">
        <v>3733</v>
      </c>
      <c r="T198" s="186" t="s">
        <v>3733</v>
      </c>
      <c r="U198" s="161">
        <v>0.26900000000000002</v>
      </c>
      <c r="V198" s="161">
        <f t="shared" si="13"/>
        <v>0.81</v>
      </c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1134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80">
        <v>86</v>
      </c>
      <c r="B199" s="181" t="s">
        <v>1360</v>
      </c>
      <c r="C199" s="191" t="s">
        <v>1361</v>
      </c>
      <c r="D199" s="182" t="s">
        <v>3157</v>
      </c>
      <c r="E199" s="183">
        <v>3</v>
      </c>
      <c r="F199" s="184"/>
      <c r="G199" s="185">
        <f t="shared" si="7"/>
        <v>0</v>
      </c>
      <c r="H199" s="184"/>
      <c r="I199" s="185">
        <f t="shared" si="8"/>
        <v>0</v>
      </c>
      <c r="J199" s="184"/>
      <c r="K199" s="185">
        <f t="shared" si="9"/>
        <v>0</v>
      </c>
      <c r="L199" s="185">
        <v>15</v>
      </c>
      <c r="M199" s="185">
        <f t="shared" si="10"/>
        <v>0</v>
      </c>
      <c r="N199" s="185">
        <v>0</v>
      </c>
      <c r="O199" s="185">
        <f t="shared" si="11"/>
        <v>0</v>
      </c>
      <c r="P199" s="185">
        <v>0</v>
      </c>
      <c r="Q199" s="185">
        <f t="shared" si="12"/>
        <v>0</v>
      </c>
      <c r="R199" s="185" t="s">
        <v>3742</v>
      </c>
      <c r="S199" s="185" t="s">
        <v>3733</v>
      </c>
      <c r="T199" s="186" t="s">
        <v>3733</v>
      </c>
      <c r="U199" s="161">
        <v>0.35100000000000003</v>
      </c>
      <c r="V199" s="161">
        <f t="shared" si="13"/>
        <v>1.05</v>
      </c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1134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ht="22.5" outlineLevel="1" x14ac:dyDescent="0.2">
      <c r="A200" s="180">
        <v>87</v>
      </c>
      <c r="B200" s="181" t="s">
        <v>1362</v>
      </c>
      <c r="C200" s="191" t="s">
        <v>1363</v>
      </c>
      <c r="D200" s="182" t="s">
        <v>3157</v>
      </c>
      <c r="E200" s="183">
        <v>2</v>
      </c>
      <c r="F200" s="184"/>
      <c r="G200" s="185">
        <f t="shared" si="7"/>
        <v>0</v>
      </c>
      <c r="H200" s="184"/>
      <c r="I200" s="185">
        <f t="shared" si="8"/>
        <v>0</v>
      </c>
      <c r="J200" s="184"/>
      <c r="K200" s="185">
        <f t="shared" si="9"/>
        <v>0</v>
      </c>
      <c r="L200" s="185">
        <v>15</v>
      </c>
      <c r="M200" s="185">
        <f t="shared" si="10"/>
        <v>0</v>
      </c>
      <c r="N200" s="185">
        <v>0</v>
      </c>
      <c r="O200" s="185">
        <f t="shared" si="11"/>
        <v>0</v>
      </c>
      <c r="P200" s="185">
        <v>0</v>
      </c>
      <c r="Q200" s="185">
        <f t="shared" si="12"/>
        <v>0</v>
      </c>
      <c r="R200" s="185" t="s">
        <v>3742</v>
      </c>
      <c r="S200" s="185" t="s">
        <v>3733</v>
      </c>
      <c r="T200" s="186" t="s">
        <v>3733</v>
      </c>
      <c r="U200" s="161">
        <v>0.16500000000000001</v>
      </c>
      <c r="V200" s="161">
        <f t="shared" si="13"/>
        <v>0.33</v>
      </c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1134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ht="22.5" outlineLevel="1" x14ac:dyDescent="0.2">
      <c r="A201" s="180">
        <v>88</v>
      </c>
      <c r="B201" s="181" t="s">
        <v>1364</v>
      </c>
      <c r="C201" s="191" t="s">
        <v>1365</v>
      </c>
      <c r="D201" s="182" t="s">
        <v>3157</v>
      </c>
      <c r="E201" s="183">
        <v>2</v>
      </c>
      <c r="F201" s="184"/>
      <c r="G201" s="185">
        <f t="shared" si="7"/>
        <v>0</v>
      </c>
      <c r="H201" s="184"/>
      <c r="I201" s="185">
        <f t="shared" si="8"/>
        <v>0</v>
      </c>
      <c r="J201" s="184"/>
      <c r="K201" s="185">
        <f t="shared" si="9"/>
        <v>0</v>
      </c>
      <c r="L201" s="185">
        <v>15</v>
      </c>
      <c r="M201" s="185">
        <f t="shared" si="10"/>
        <v>0</v>
      </c>
      <c r="N201" s="185">
        <v>0</v>
      </c>
      <c r="O201" s="185">
        <f t="shared" si="11"/>
        <v>0</v>
      </c>
      <c r="P201" s="185">
        <v>0</v>
      </c>
      <c r="Q201" s="185">
        <f t="shared" si="12"/>
        <v>0</v>
      </c>
      <c r="R201" s="185" t="s">
        <v>3742</v>
      </c>
      <c r="S201" s="185" t="s">
        <v>3733</v>
      </c>
      <c r="T201" s="186" t="s">
        <v>3733</v>
      </c>
      <c r="U201" s="161">
        <v>0.26900000000000002</v>
      </c>
      <c r="V201" s="161">
        <f t="shared" si="13"/>
        <v>0.54</v>
      </c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1134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80">
        <v>89</v>
      </c>
      <c r="B202" s="181" t="s">
        <v>1366</v>
      </c>
      <c r="C202" s="191" t="s">
        <v>1367</v>
      </c>
      <c r="D202" s="182" t="s">
        <v>3157</v>
      </c>
      <c r="E202" s="183">
        <v>1</v>
      </c>
      <c r="F202" s="184"/>
      <c r="G202" s="185">
        <f t="shared" si="7"/>
        <v>0</v>
      </c>
      <c r="H202" s="184"/>
      <c r="I202" s="185">
        <f t="shared" si="8"/>
        <v>0</v>
      </c>
      <c r="J202" s="184"/>
      <c r="K202" s="185">
        <f t="shared" si="9"/>
        <v>0</v>
      </c>
      <c r="L202" s="185">
        <v>15</v>
      </c>
      <c r="M202" s="185">
        <f t="shared" si="10"/>
        <v>0</v>
      </c>
      <c r="N202" s="185">
        <v>0</v>
      </c>
      <c r="O202" s="185">
        <f t="shared" si="11"/>
        <v>0</v>
      </c>
      <c r="P202" s="185">
        <v>0</v>
      </c>
      <c r="Q202" s="185">
        <f t="shared" si="12"/>
        <v>0</v>
      </c>
      <c r="R202" s="185" t="s">
        <v>3742</v>
      </c>
      <c r="S202" s="185" t="s">
        <v>3733</v>
      </c>
      <c r="T202" s="186" t="s">
        <v>3733</v>
      </c>
      <c r="U202" s="161">
        <v>0.16500000000000001</v>
      </c>
      <c r="V202" s="161">
        <f t="shared" si="13"/>
        <v>0.17</v>
      </c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1134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ht="22.5" outlineLevel="1" x14ac:dyDescent="0.2">
      <c r="A203" s="180">
        <v>90</v>
      </c>
      <c r="B203" s="181" t="s">
        <v>1368</v>
      </c>
      <c r="C203" s="191" t="s">
        <v>1369</v>
      </c>
      <c r="D203" s="182" t="s">
        <v>3157</v>
      </c>
      <c r="E203" s="183">
        <v>1</v>
      </c>
      <c r="F203" s="184"/>
      <c r="G203" s="185">
        <f t="shared" si="7"/>
        <v>0</v>
      </c>
      <c r="H203" s="184"/>
      <c r="I203" s="185">
        <f t="shared" si="8"/>
        <v>0</v>
      </c>
      <c r="J203" s="184"/>
      <c r="K203" s="185">
        <f t="shared" si="9"/>
        <v>0</v>
      </c>
      <c r="L203" s="185">
        <v>15</v>
      </c>
      <c r="M203" s="185">
        <f t="shared" si="10"/>
        <v>0</v>
      </c>
      <c r="N203" s="185">
        <v>0</v>
      </c>
      <c r="O203" s="185">
        <f t="shared" si="11"/>
        <v>0</v>
      </c>
      <c r="P203" s="185">
        <v>0</v>
      </c>
      <c r="Q203" s="185">
        <f t="shared" si="12"/>
        <v>0</v>
      </c>
      <c r="R203" s="185" t="s">
        <v>3742</v>
      </c>
      <c r="S203" s="185" t="s">
        <v>3733</v>
      </c>
      <c r="T203" s="186" t="s">
        <v>3733</v>
      </c>
      <c r="U203" s="161">
        <v>0.16500000000000001</v>
      </c>
      <c r="V203" s="161">
        <f t="shared" si="13"/>
        <v>0.17</v>
      </c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1134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ht="22.5" outlineLevel="1" x14ac:dyDescent="0.2">
      <c r="A204" s="180">
        <v>91</v>
      </c>
      <c r="B204" s="181" t="s">
        <v>1370</v>
      </c>
      <c r="C204" s="191" t="s">
        <v>1371</v>
      </c>
      <c r="D204" s="182" t="s">
        <v>3157</v>
      </c>
      <c r="E204" s="183">
        <v>1</v>
      </c>
      <c r="F204" s="184"/>
      <c r="G204" s="185">
        <f t="shared" si="7"/>
        <v>0</v>
      </c>
      <c r="H204" s="184"/>
      <c r="I204" s="185">
        <f t="shared" si="8"/>
        <v>0</v>
      </c>
      <c r="J204" s="184"/>
      <c r="K204" s="185">
        <f t="shared" si="9"/>
        <v>0</v>
      </c>
      <c r="L204" s="185">
        <v>15</v>
      </c>
      <c r="M204" s="185">
        <f t="shared" si="10"/>
        <v>0</v>
      </c>
      <c r="N204" s="185">
        <v>0</v>
      </c>
      <c r="O204" s="185">
        <f t="shared" si="11"/>
        <v>0</v>
      </c>
      <c r="P204" s="185">
        <v>0</v>
      </c>
      <c r="Q204" s="185">
        <f t="shared" si="12"/>
        <v>0</v>
      </c>
      <c r="R204" s="185" t="s">
        <v>3742</v>
      </c>
      <c r="S204" s="185" t="s">
        <v>3733</v>
      </c>
      <c r="T204" s="186" t="s">
        <v>3733</v>
      </c>
      <c r="U204" s="161">
        <v>0.26900000000000002</v>
      </c>
      <c r="V204" s="161">
        <f t="shared" si="13"/>
        <v>0.27</v>
      </c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1134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80">
        <v>92</v>
      </c>
      <c r="B205" s="181" t="s">
        <v>1372</v>
      </c>
      <c r="C205" s="191" t="s">
        <v>1373</v>
      </c>
      <c r="D205" s="182" t="s">
        <v>3157</v>
      </c>
      <c r="E205" s="183">
        <v>1</v>
      </c>
      <c r="F205" s="184"/>
      <c r="G205" s="185">
        <f t="shared" si="7"/>
        <v>0</v>
      </c>
      <c r="H205" s="184"/>
      <c r="I205" s="185">
        <f t="shared" si="8"/>
        <v>0</v>
      </c>
      <c r="J205" s="184"/>
      <c r="K205" s="185">
        <f t="shared" si="9"/>
        <v>0</v>
      </c>
      <c r="L205" s="185">
        <v>15</v>
      </c>
      <c r="M205" s="185">
        <f t="shared" si="10"/>
        <v>0</v>
      </c>
      <c r="N205" s="185">
        <v>0</v>
      </c>
      <c r="O205" s="185">
        <f t="shared" si="11"/>
        <v>0</v>
      </c>
      <c r="P205" s="185">
        <v>0</v>
      </c>
      <c r="Q205" s="185">
        <f t="shared" si="12"/>
        <v>0</v>
      </c>
      <c r="R205" s="185"/>
      <c r="S205" s="185" t="s">
        <v>2976</v>
      </c>
      <c r="T205" s="186" t="s">
        <v>3733</v>
      </c>
      <c r="U205" s="161">
        <v>0.47600000000000003</v>
      </c>
      <c r="V205" s="161">
        <f t="shared" si="13"/>
        <v>0.48</v>
      </c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1134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3">
        <v>93</v>
      </c>
      <c r="B206" s="174" t="s">
        <v>1374</v>
      </c>
      <c r="C206" s="189" t="s">
        <v>1375</v>
      </c>
      <c r="D206" s="175" t="s">
        <v>3069</v>
      </c>
      <c r="E206" s="176">
        <v>219</v>
      </c>
      <c r="F206" s="177"/>
      <c r="G206" s="178">
        <f t="shared" si="7"/>
        <v>0</v>
      </c>
      <c r="H206" s="177"/>
      <c r="I206" s="178">
        <f t="shared" si="8"/>
        <v>0</v>
      </c>
      <c r="J206" s="177"/>
      <c r="K206" s="178">
        <f t="shared" si="9"/>
        <v>0</v>
      </c>
      <c r="L206" s="178">
        <v>15</v>
      </c>
      <c r="M206" s="178">
        <f t="shared" si="10"/>
        <v>0</v>
      </c>
      <c r="N206" s="178">
        <v>0</v>
      </c>
      <c r="O206" s="178">
        <f t="shared" si="11"/>
        <v>0</v>
      </c>
      <c r="P206" s="178">
        <v>0</v>
      </c>
      <c r="Q206" s="178">
        <f t="shared" si="12"/>
        <v>0</v>
      </c>
      <c r="R206" s="178" t="s">
        <v>3742</v>
      </c>
      <c r="S206" s="178" t="s">
        <v>3733</v>
      </c>
      <c r="T206" s="179" t="s">
        <v>3733</v>
      </c>
      <c r="U206" s="161">
        <v>2.9000000000000001E-2</v>
      </c>
      <c r="V206" s="161">
        <f t="shared" si="13"/>
        <v>6.35</v>
      </c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1134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336" t="s">
        <v>1376</v>
      </c>
      <c r="D207" s="337"/>
      <c r="E207" s="337"/>
      <c r="F207" s="337"/>
      <c r="G207" s="337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1168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90" t="s">
        <v>1377</v>
      </c>
      <c r="D208" s="162"/>
      <c r="E208" s="163">
        <v>219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2980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73">
        <v>94</v>
      </c>
      <c r="B209" s="174" t="s">
        <v>1378</v>
      </c>
      <c r="C209" s="189" t="s">
        <v>1379</v>
      </c>
      <c r="D209" s="175" t="s">
        <v>3069</v>
      </c>
      <c r="E209" s="176">
        <v>70.5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15</v>
      </c>
      <c r="M209" s="178">
        <f>G209*(1+L209/100)</f>
        <v>0</v>
      </c>
      <c r="N209" s="178">
        <v>0</v>
      </c>
      <c r="O209" s="178">
        <f>ROUND(E209*N209,2)</f>
        <v>0</v>
      </c>
      <c r="P209" s="178">
        <v>0</v>
      </c>
      <c r="Q209" s="178">
        <f>ROUND(E209*P209,2)</f>
        <v>0</v>
      </c>
      <c r="R209" s="178" t="s">
        <v>3742</v>
      </c>
      <c r="S209" s="178" t="s">
        <v>3733</v>
      </c>
      <c r="T209" s="179" t="s">
        <v>3733</v>
      </c>
      <c r="U209" s="161">
        <v>3.1000000000000003E-2</v>
      </c>
      <c r="V209" s="161">
        <f>ROUND(E209*U209,2)</f>
        <v>2.19</v>
      </c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1134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336" t="s">
        <v>1376</v>
      </c>
      <c r="D210" s="337"/>
      <c r="E210" s="337"/>
      <c r="F210" s="337"/>
      <c r="G210" s="337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1168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73">
        <v>95</v>
      </c>
      <c r="B211" s="174" t="s">
        <v>1380</v>
      </c>
      <c r="C211" s="189" t="s">
        <v>1381</v>
      </c>
      <c r="D211" s="175" t="s">
        <v>3069</v>
      </c>
      <c r="E211" s="176">
        <v>10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15</v>
      </c>
      <c r="M211" s="178">
        <f>G211*(1+L211/100)</f>
        <v>0</v>
      </c>
      <c r="N211" s="178">
        <v>0</v>
      </c>
      <c r="O211" s="178">
        <f>ROUND(E211*N211,2)</f>
        <v>0</v>
      </c>
      <c r="P211" s="178">
        <v>0</v>
      </c>
      <c r="Q211" s="178">
        <f>ROUND(E211*P211,2)</f>
        <v>0</v>
      </c>
      <c r="R211" s="178" t="s">
        <v>3742</v>
      </c>
      <c r="S211" s="178" t="s">
        <v>3733</v>
      </c>
      <c r="T211" s="179" t="s">
        <v>3733</v>
      </c>
      <c r="U211" s="161">
        <v>4.2000000000000003E-2</v>
      </c>
      <c r="V211" s="161">
        <f>ROUND(E211*U211,2)</f>
        <v>0.42</v>
      </c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1134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336" t="s">
        <v>1376</v>
      </c>
      <c r="D212" s="337"/>
      <c r="E212" s="337"/>
      <c r="F212" s="337"/>
      <c r="G212" s="337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1168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73">
        <v>96</v>
      </c>
      <c r="B213" s="174" t="s">
        <v>1382</v>
      </c>
      <c r="C213" s="189" t="s">
        <v>1383</v>
      </c>
      <c r="D213" s="175" t="s">
        <v>3069</v>
      </c>
      <c r="E213" s="176">
        <v>75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15</v>
      </c>
      <c r="M213" s="178">
        <f>G213*(1+L213/100)</f>
        <v>0</v>
      </c>
      <c r="N213" s="178">
        <v>0</v>
      </c>
      <c r="O213" s="178">
        <f>ROUND(E213*N213,2)</f>
        <v>0</v>
      </c>
      <c r="P213" s="178">
        <v>0</v>
      </c>
      <c r="Q213" s="178">
        <f>ROUND(E213*P213,2)</f>
        <v>0</v>
      </c>
      <c r="R213" s="178" t="s">
        <v>3742</v>
      </c>
      <c r="S213" s="178" t="s">
        <v>3733</v>
      </c>
      <c r="T213" s="179" t="s">
        <v>3733</v>
      </c>
      <c r="U213" s="161">
        <v>6.7000000000000004E-2</v>
      </c>
      <c r="V213" s="161">
        <f>ROUND(E213*U213,2)</f>
        <v>5.03</v>
      </c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1134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336" t="s">
        <v>1376</v>
      </c>
      <c r="D214" s="337"/>
      <c r="E214" s="337"/>
      <c r="F214" s="337"/>
      <c r="G214" s="337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1168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73">
        <v>97</v>
      </c>
      <c r="B215" s="174" t="s">
        <v>1384</v>
      </c>
      <c r="C215" s="189" t="s">
        <v>1385</v>
      </c>
      <c r="D215" s="175" t="s">
        <v>3069</v>
      </c>
      <c r="E215" s="176">
        <v>374.5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15</v>
      </c>
      <c r="M215" s="178">
        <f>G215*(1+L215/100)</f>
        <v>0</v>
      </c>
      <c r="N215" s="178">
        <v>0</v>
      </c>
      <c r="O215" s="178">
        <f>ROUND(E215*N215,2)</f>
        <v>0</v>
      </c>
      <c r="P215" s="178">
        <v>0</v>
      </c>
      <c r="Q215" s="178">
        <f>ROUND(E215*P215,2)</f>
        <v>0</v>
      </c>
      <c r="R215" s="178" t="s">
        <v>3742</v>
      </c>
      <c r="S215" s="178" t="s">
        <v>3733</v>
      </c>
      <c r="T215" s="179" t="s">
        <v>3733</v>
      </c>
      <c r="U215" s="161">
        <v>6.0000000000000005E-2</v>
      </c>
      <c r="V215" s="161">
        <f>ROUND(E215*U215,2)</f>
        <v>22.47</v>
      </c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1134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336" t="s">
        <v>1386</v>
      </c>
      <c r="D216" s="337"/>
      <c r="E216" s="337"/>
      <c r="F216" s="337"/>
      <c r="G216" s="337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1168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0" t="s">
        <v>1387</v>
      </c>
      <c r="D217" s="162"/>
      <c r="E217" s="163">
        <v>374.5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2980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80">
        <v>98</v>
      </c>
      <c r="B218" s="181" t="s">
        <v>1388</v>
      </c>
      <c r="C218" s="191" t="s">
        <v>1389</v>
      </c>
      <c r="D218" s="182" t="s">
        <v>3100</v>
      </c>
      <c r="E218" s="183">
        <v>1.5240400000000001</v>
      </c>
      <c r="F218" s="184"/>
      <c r="G218" s="185">
        <f>ROUND(E218*F218,2)</f>
        <v>0</v>
      </c>
      <c r="H218" s="184"/>
      <c r="I218" s="185">
        <f>ROUND(E218*H218,2)</f>
        <v>0</v>
      </c>
      <c r="J218" s="184"/>
      <c r="K218" s="185">
        <f>ROUND(E218*J218,2)</f>
        <v>0</v>
      </c>
      <c r="L218" s="185">
        <v>15</v>
      </c>
      <c r="M218" s="185">
        <f>G218*(1+L218/100)</f>
        <v>0</v>
      </c>
      <c r="N218" s="185">
        <v>0</v>
      </c>
      <c r="O218" s="185">
        <f>ROUND(E218*N218,2)</f>
        <v>0</v>
      </c>
      <c r="P218" s="185">
        <v>0</v>
      </c>
      <c r="Q218" s="185">
        <f>ROUND(E218*P218,2)</f>
        <v>0</v>
      </c>
      <c r="R218" s="178" t="s">
        <v>3742</v>
      </c>
      <c r="S218" s="178" t="s">
        <v>3733</v>
      </c>
      <c r="T218" s="179" t="s">
        <v>3733</v>
      </c>
      <c r="U218" s="161">
        <v>1.3740000000000001</v>
      </c>
      <c r="V218" s="161">
        <f>ROUND(E218*U218,2)</f>
        <v>2.09</v>
      </c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2068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330" t="s">
        <v>3755</v>
      </c>
      <c r="D219" s="331"/>
      <c r="E219" s="331"/>
      <c r="F219" s="331"/>
      <c r="G219" s="33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52"/>
      <c r="Z219" s="152"/>
      <c r="AA219" s="152"/>
      <c r="AB219" s="152"/>
      <c r="AC219" s="152"/>
      <c r="AD219" s="152"/>
      <c r="AE219" s="152"/>
      <c r="AF219" s="152"/>
      <c r="AG219" s="152" t="s">
        <v>3736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x14ac:dyDescent="0.2">
      <c r="A220" s="167" t="s">
        <v>2971</v>
      </c>
      <c r="B220" s="168" t="s">
        <v>2882</v>
      </c>
      <c r="C220" s="250" t="s">
        <v>2883</v>
      </c>
      <c r="D220" s="251"/>
      <c r="E220" s="252"/>
      <c r="F220" s="166"/>
      <c r="G220" s="166">
        <f>SUMIF(AG221:AG224,"&lt;&gt;NOR",G221:G224)</f>
        <v>0</v>
      </c>
      <c r="H220" s="171"/>
      <c r="I220" s="171">
        <f>SUM(I221:I224)</f>
        <v>0</v>
      </c>
      <c r="J220" s="171"/>
      <c r="K220" s="171">
        <f>SUM(K221:K224)</f>
        <v>0</v>
      </c>
      <c r="L220" s="171"/>
      <c r="M220" s="171">
        <f>SUM(M221:M224)</f>
        <v>0</v>
      </c>
      <c r="N220" s="171"/>
      <c r="O220" s="171">
        <f>SUM(O221:O224)</f>
        <v>0</v>
      </c>
      <c r="P220" s="171"/>
      <c r="Q220" s="171">
        <f>SUM(Q221:Q224)</f>
        <v>0</v>
      </c>
      <c r="R220" s="171"/>
      <c r="S220" s="171"/>
      <c r="T220" s="172"/>
      <c r="U220" s="166"/>
      <c r="V220" s="166">
        <f>SUM(V221:V224)</f>
        <v>0.9900000000000001</v>
      </c>
      <c r="W220" s="166"/>
      <c r="AG220" t="s">
        <v>2972</v>
      </c>
    </row>
    <row r="221" spans="1:60" ht="33.75" outlineLevel="1" x14ac:dyDescent="0.2">
      <c r="A221" s="180">
        <v>99</v>
      </c>
      <c r="B221" s="181" t="s">
        <v>1390</v>
      </c>
      <c r="C221" s="191" t="s">
        <v>1391</v>
      </c>
      <c r="D221" s="182" t="s">
        <v>1392</v>
      </c>
      <c r="E221" s="183">
        <v>1</v>
      </c>
      <c r="F221" s="184"/>
      <c r="G221" s="185">
        <f>ROUND(E221*F221,2)</f>
        <v>0</v>
      </c>
      <c r="H221" s="184"/>
      <c r="I221" s="185">
        <f>ROUND(E221*H221,2)</f>
        <v>0</v>
      </c>
      <c r="J221" s="184"/>
      <c r="K221" s="185">
        <f>ROUND(E221*J221,2)</f>
        <v>0</v>
      </c>
      <c r="L221" s="185">
        <v>15</v>
      </c>
      <c r="M221" s="185">
        <f>G221*(1+L221/100)</f>
        <v>0</v>
      </c>
      <c r="N221" s="185">
        <v>0</v>
      </c>
      <c r="O221" s="185">
        <f>ROUND(E221*N221,2)</f>
        <v>0</v>
      </c>
      <c r="P221" s="185">
        <v>0</v>
      </c>
      <c r="Q221" s="185">
        <f>ROUND(E221*P221,2)</f>
        <v>0</v>
      </c>
      <c r="R221" s="185" t="s">
        <v>3742</v>
      </c>
      <c r="S221" s="185" t="s">
        <v>3733</v>
      </c>
      <c r="T221" s="186" t="s">
        <v>3733</v>
      </c>
      <c r="U221" s="161">
        <v>0.14500000000000002</v>
      </c>
      <c r="V221" s="161">
        <f>ROUND(E221*U221,2)</f>
        <v>0.15</v>
      </c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1134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80">
        <v>100</v>
      </c>
      <c r="B222" s="181" t="s">
        <v>1393</v>
      </c>
      <c r="C222" s="191" t="s">
        <v>1394</v>
      </c>
      <c r="D222" s="182" t="s">
        <v>1392</v>
      </c>
      <c r="E222" s="183">
        <v>1</v>
      </c>
      <c r="F222" s="184"/>
      <c r="G222" s="185">
        <f>ROUND(E222*F222,2)</f>
        <v>0</v>
      </c>
      <c r="H222" s="184"/>
      <c r="I222" s="185">
        <f>ROUND(E222*H222,2)</f>
        <v>0</v>
      </c>
      <c r="J222" s="184"/>
      <c r="K222" s="185">
        <f>ROUND(E222*J222,2)</f>
        <v>0</v>
      </c>
      <c r="L222" s="185">
        <v>15</v>
      </c>
      <c r="M222" s="185">
        <f>G222*(1+L222/100)</f>
        <v>0</v>
      </c>
      <c r="N222" s="185">
        <v>0</v>
      </c>
      <c r="O222" s="185">
        <f>ROUND(E222*N222,2)</f>
        <v>0</v>
      </c>
      <c r="P222" s="185">
        <v>0</v>
      </c>
      <c r="Q222" s="185">
        <f>ROUND(E222*P222,2)</f>
        <v>0</v>
      </c>
      <c r="R222" s="185" t="s">
        <v>3756</v>
      </c>
      <c r="S222" s="185" t="s">
        <v>3733</v>
      </c>
      <c r="T222" s="186" t="s">
        <v>3733</v>
      </c>
      <c r="U222" s="161">
        <v>0.28100000000000003</v>
      </c>
      <c r="V222" s="161">
        <f>ROUND(E222*U222,2)</f>
        <v>0.28000000000000003</v>
      </c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1134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80">
        <v>101</v>
      </c>
      <c r="B223" s="181" t="s">
        <v>1395</v>
      </c>
      <c r="C223" s="191" t="s">
        <v>1396</v>
      </c>
      <c r="D223" s="182" t="s">
        <v>1392</v>
      </c>
      <c r="E223" s="183">
        <v>1</v>
      </c>
      <c r="F223" s="184"/>
      <c r="G223" s="185">
        <f>ROUND(E223*F223,2)</f>
        <v>0</v>
      </c>
      <c r="H223" s="184"/>
      <c r="I223" s="185">
        <f>ROUND(E223*H223,2)</f>
        <v>0</v>
      </c>
      <c r="J223" s="184"/>
      <c r="K223" s="185">
        <f>ROUND(E223*J223,2)</f>
        <v>0</v>
      </c>
      <c r="L223" s="185">
        <v>15</v>
      </c>
      <c r="M223" s="185">
        <f>G223*(1+L223/100)</f>
        <v>0</v>
      </c>
      <c r="N223" s="185">
        <v>0</v>
      </c>
      <c r="O223" s="185">
        <f>ROUND(E223*N223,2)</f>
        <v>0</v>
      </c>
      <c r="P223" s="185">
        <v>0</v>
      </c>
      <c r="Q223" s="185">
        <f>ROUND(E223*P223,2)</f>
        <v>0</v>
      </c>
      <c r="R223" s="185"/>
      <c r="S223" s="185" t="s">
        <v>2976</v>
      </c>
      <c r="T223" s="186" t="s">
        <v>2977</v>
      </c>
      <c r="U223" s="161">
        <v>0.55000000000000004</v>
      </c>
      <c r="V223" s="161">
        <f>ROUND(E223*U223,2)</f>
        <v>0.55000000000000004</v>
      </c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1134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80">
        <v>102</v>
      </c>
      <c r="B224" s="181" t="s">
        <v>1397</v>
      </c>
      <c r="C224" s="191" t="s">
        <v>1398</v>
      </c>
      <c r="D224" s="182" t="s">
        <v>3100</v>
      </c>
      <c r="E224" s="183">
        <v>4.7600000000000003E-3</v>
      </c>
      <c r="F224" s="184"/>
      <c r="G224" s="185">
        <f>ROUND(E224*F224,2)</f>
        <v>0</v>
      </c>
      <c r="H224" s="184"/>
      <c r="I224" s="185">
        <f>ROUND(E224*H224,2)</f>
        <v>0</v>
      </c>
      <c r="J224" s="184"/>
      <c r="K224" s="185">
        <f>ROUND(E224*J224,2)</f>
        <v>0</v>
      </c>
      <c r="L224" s="185">
        <v>15</v>
      </c>
      <c r="M224" s="185">
        <f>G224*(1+L224/100)</f>
        <v>0</v>
      </c>
      <c r="N224" s="185">
        <v>0</v>
      </c>
      <c r="O224" s="185">
        <f>ROUND(E224*N224,2)</f>
        <v>0</v>
      </c>
      <c r="P224" s="185">
        <v>0</v>
      </c>
      <c r="Q224" s="185">
        <f>ROUND(E224*P224,2)</f>
        <v>0</v>
      </c>
      <c r="R224" s="178" t="s">
        <v>3742</v>
      </c>
      <c r="S224" s="178" t="s">
        <v>3733</v>
      </c>
      <c r="T224" s="179" t="s">
        <v>3733</v>
      </c>
      <c r="U224" s="161">
        <v>2.3640000000000003</v>
      </c>
      <c r="V224" s="161">
        <f>ROUND(E224*U224,2)</f>
        <v>0.01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2068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x14ac:dyDescent="0.2">
      <c r="A225" s="167" t="s">
        <v>2971</v>
      </c>
      <c r="B225" s="168" t="s">
        <v>2884</v>
      </c>
      <c r="C225" s="188" t="s">
        <v>2885</v>
      </c>
      <c r="D225" s="169"/>
      <c r="E225" s="170"/>
      <c r="F225" s="171"/>
      <c r="G225" s="171">
        <f>SUMIF(AG226:AG255,"&lt;&gt;NOR",G226:G255)</f>
        <v>0</v>
      </c>
      <c r="H225" s="171"/>
      <c r="I225" s="171">
        <f>SUM(I226:I255)</f>
        <v>0</v>
      </c>
      <c r="J225" s="171"/>
      <c r="K225" s="171">
        <f>SUM(K226:K255)</f>
        <v>0</v>
      </c>
      <c r="L225" s="171"/>
      <c r="M225" s="171">
        <f>SUM(M226:M255)</f>
        <v>0</v>
      </c>
      <c r="N225" s="171"/>
      <c r="O225" s="171">
        <f>SUM(O226:O255)</f>
        <v>0</v>
      </c>
      <c r="P225" s="171"/>
      <c r="Q225" s="171">
        <f>SUM(Q226:Q255)</f>
        <v>0</v>
      </c>
      <c r="R225" s="171"/>
      <c r="S225" s="171"/>
      <c r="T225" s="172"/>
      <c r="U225" s="166"/>
      <c r="V225" s="166">
        <f>SUM(V226:V255)</f>
        <v>40.89</v>
      </c>
      <c r="W225" s="166"/>
      <c r="AG225" t="s">
        <v>2972</v>
      </c>
    </row>
    <row r="226" spans="1:60" outlineLevel="1" x14ac:dyDescent="0.2">
      <c r="A226" s="180">
        <v>103</v>
      </c>
      <c r="B226" s="181" t="s">
        <v>1399</v>
      </c>
      <c r="C226" s="191" t="s">
        <v>1400</v>
      </c>
      <c r="D226" s="182" t="s">
        <v>1392</v>
      </c>
      <c r="E226" s="183">
        <v>6</v>
      </c>
      <c r="F226" s="184"/>
      <c r="G226" s="185">
        <f t="shared" ref="G226:G241" si="14">ROUND(E226*F226,2)</f>
        <v>0</v>
      </c>
      <c r="H226" s="184"/>
      <c r="I226" s="185">
        <f t="shared" ref="I226:I241" si="15">ROUND(E226*H226,2)</f>
        <v>0</v>
      </c>
      <c r="J226" s="184"/>
      <c r="K226" s="185">
        <f t="shared" ref="K226:K241" si="16">ROUND(E226*J226,2)</f>
        <v>0</v>
      </c>
      <c r="L226" s="185">
        <v>15</v>
      </c>
      <c r="M226" s="185">
        <f t="shared" ref="M226:M241" si="17">G226*(1+L226/100)</f>
        <v>0</v>
      </c>
      <c r="N226" s="185">
        <v>0</v>
      </c>
      <c r="O226" s="185">
        <f t="shared" ref="O226:O241" si="18">ROUND(E226*N226,2)</f>
        <v>0</v>
      </c>
      <c r="P226" s="185">
        <v>0</v>
      </c>
      <c r="Q226" s="185">
        <f t="shared" ref="Q226:Q241" si="19">ROUND(E226*P226,2)</f>
        <v>0</v>
      </c>
      <c r="R226" s="185" t="s">
        <v>3742</v>
      </c>
      <c r="S226" s="185" t="s">
        <v>3733</v>
      </c>
      <c r="T226" s="186" t="s">
        <v>3733</v>
      </c>
      <c r="U226" s="161">
        <v>1.1200000000000001</v>
      </c>
      <c r="V226" s="161">
        <f t="shared" ref="V226:V241" si="20">ROUND(E226*U226,2)</f>
        <v>6.72</v>
      </c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1134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ht="22.5" outlineLevel="1" x14ac:dyDescent="0.2">
      <c r="A227" s="180">
        <v>104</v>
      </c>
      <c r="B227" s="181" t="s">
        <v>1401</v>
      </c>
      <c r="C227" s="191" t="s">
        <v>1402</v>
      </c>
      <c r="D227" s="182" t="s">
        <v>3157</v>
      </c>
      <c r="E227" s="183">
        <v>4</v>
      </c>
      <c r="F227" s="184"/>
      <c r="G227" s="185">
        <f t="shared" si="14"/>
        <v>0</v>
      </c>
      <c r="H227" s="184"/>
      <c r="I227" s="185">
        <f t="shared" si="15"/>
        <v>0</v>
      </c>
      <c r="J227" s="184"/>
      <c r="K227" s="185">
        <f t="shared" si="16"/>
        <v>0</v>
      </c>
      <c r="L227" s="185">
        <v>15</v>
      </c>
      <c r="M227" s="185">
        <f t="shared" si="17"/>
        <v>0</v>
      </c>
      <c r="N227" s="185">
        <v>0</v>
      </c>
      <c r="O227" s="185">
        <f t="shared" si="18"/>
        <v>0</v>
      </c>
      <c r="P227" s="185">
        <v>0</v>
      </c>
      <c r="Q227" s="185">
        <f t="shared" si="19"/>
        <v>0</v>
      </c>
      <c r="R227" s="185" t="s">
        <v>3740</v>
      </c>
      <c r="S227" s="185" t="s">
        <v>3733</v>
      </c>
      <c r="T227" s="186" t="s">
        <v>3733</v>
      </c>
      <c r="U227" s="161">
        <v>0</v>
      </c>
      <c r="V227" s="161">
        <f t="shared" si="20"/>
        <v>0</v>
      </c>
      <c r="W227" s="161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1186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80">
        <v>105</v>
      </c>
      <c r="B228" s="181" t="s">
        <v>1403</v>
      </c>
      <c r="C228" s="191" t="s">
        <v>1404</v>
      </c>
      <c r="D228" s="182" t="s">
        <v>3157</v>
      </c>
      <c r="E228" s="183">
        <v>2</v>
      </c>
      <c r="F228" s="184"/>
      <c r="G228" s="185">
        <f t="shared" si="14"/>
        <v>0</v>
      </c>
      <c r="H228" s="184"/>
      <c r="I228" s="185">
        <f t="shared" si="15"/>
        <v>0</v>
      </c>
      <c r="J228" s="184"/>
      <c r="K228" s="185">
        <f t="shared" si="16"/>
        <v>0</v>
      </c>
      <c r="L228" s="185">
        <v>15</v>
      </c>
      <c r="M228" s="185">
        <f t="shared" si="17"/>
        <v>0</v>
      </c>
      <c r="N228" s="185">
        <v>0</v>
      </c>
      <c r="O228" s="185">
        <f t="shared" si="18"/>
        <v>0</v>
      </c>
      <c r="P228" s="185">
        <v>0</v>
      </c>
      <c r="Q228" s="185">
        <f t="shared" si="19"/>
        <v>0</v>
      </c>
      <c r="R228" s="185" t="s">
        <v>3740</v>
      </c>
      <c r="S228" s="185" t="s">
        <v>3733</v>
      </c>
      <c r="T228" s="186" t="s">
        <v>3733</v>
      </c>
      <c r="U228" s="161">
        <v>0</v>
      </c>
      <c r="V228" s="161">
        <f t="shared" si="20"/>
        <v>0</v>
      </c>
      <c r="W228" s="161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1186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80">
        <v>106</v>
      </c>
      <c r="B229" s="181" t="s">
        <v>1405</v>
      </c>
      <c r="C229" s="191" t="s">
        <v>1406</v>
      </c>
      <c r="D229" s="182" t="s">
        <v>3157</v>
      </c>
      <c r="E229" s="183">
        <v>4</v>
      </c>
      <c r="F229" s="184"/>
      <c r="G229" s="185">
        <f t="shared" si="14"/>
        <v>0</v>
      </c>
      <c r="H229" s="184"/>
      <c r="I229" s="185">
        <f t="shared" si="15"/>
        <v>0</v>
      </c>
      <c r="J229" s="184"/>
      <c r="K229" s="185">
        <f t="shared" si="16"/>
        <v>0</v>
      </c>
      <c r="L229" s="185">
        <v>15</v>
      </c>
      <c r="M229" s="185">
        <f t="shared" si="17"/>
        <v>0</v>
      </c>
      <c r="N229" s="185">
        <v>0</v>
      </c>
      <c r="O229" s="185">
        <f t="shared" si="18"/>
        <v>0</v>
      </c>
      <c r="P229" s="185">
        <v>0</v>
      </c>
      <c r="Q229" s="185">
        <f t="shared" si="19"/>
        <v>0</v>
      </c>
      <c r="R229" s="185" t="s">
        <v>3740</v>
      </c>
      <c r="S229" s="185" t="s">
        <v>3733</v>
      </c>
      <c r="T229" s="186" t="s">
        <v>3733</v>
      </c>
      <c r="U229" s="161">
        <v>0</v>
      </c>
      <c r="V229" s="161">
        <f t="shared" si="20"/>
        <v>0</v>
      </c>
      <c r="W229" s="161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1186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ht="22.5" outlineLevel="1" x14ac:dyDescent="0.2">
      <c r="A230" s="180">
        <v>107</v>
      </c>
      <c r="B230" s="181" t="s">
        <v>1407</v>
      </c>
      <c r="C230" s="191" t="s">
        <v>1408</v>
      </c>
      <c r="D230" s="182" t="s">
        <v>3157</v>
      </c>
      <c r="E230" s="183">
        <v>2</v>
      </c>
      <c r="F230" s="184"/>
      <c r="G230" s="185">
        <f t="shared" si="14"/>
        <v>0</v>
      </c>
      <c r="H230" s="184"/>
      <c r="I230" s="185">
        <f t="shared" si="15"/>
        <v>0</v>
      </c>
      <c r="J230" s="184"/>
      <c r="K230" s="185">
        <f t="shared" si="16"/>
        <v>0</v>
      </c>
      <c r="L230" s="185">
        <v>15</v>
      </c>
      <c r="M230" s="185">
        <f t="shared" si="17"/>
        <v>0</v>
      </c>
      <c r="N230" s="185">
        <v>0</v>
      </c>
      <c r="O230" s="185">
        <f t="shared" si="18"/>
        <v>0</v>
      </c>
      <c r="P230" s="185">
        <v>0</v>
      </c>
      <c r="Q230" s="185">
        <f t="shared" si="19"/>
        <v>0</v>
      </c>
      <c r="R230" s="185" t="s">
        <v>3740</v>
      </c>
      <c r="S230" s="185" t="s">
        <v>3733</v>
      </c>
      <c r="T230" s="186" t="s">
        <v>3733</v>
      </c>
      <c r="U230" s="161">
        <v>0</v>
      </c>
      <c r="V230" s="161">
        <f t="shared" si="20"/>
        <v>0</v>
      </c>
      <c r="W230" s="161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1186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80">
        <v>108</v>
      </c>
      <c r="B231" s="181" t="s">
        <v>1409</v>
      </c>
      <c r="C231" s="191" t="s">
        <v>1410</v>
      </c>
      <c r="D231" s="182" t="s">
        <v>1392</v>
      </c>
      <c r="E231" s="183">
        <v>9</v>
      </c>
      <c r="F231" s="184"/>
      <c r="G231" s="185">
        <f t="shared" si="14"/>
        <v>0</v>
      </c>
      <c r="H231" s="184"/>
      <c r="I231" s="185">
        <f t="shared" si="15"/>
        <v>0</v>
      </c>
      <c r="J231" s="184"/>
      <c r="K231" s="185">
        <f t="shared" si="16"/>
        <v>0</v>
      </c>
      <c r="L231" s="185">
        <v>15</v>
      </c>
      <c r="M231" s="185">
        <f t="shared" si="17"/>
        <v>0</v>
      </c>
      <c r="N231" s="185">
        <v>0</v>
      </c>
      <c r="O231" s="185">
        <f t="shared" si="18"/>
        <v>0</v>
      </c>
      <c r="P231" s="185">
        <v>0</v>
      </c>
      <c r="Q231" s="185">
        <f t="shared" si="19"/>
        <v>0</v>
      </c>
      <c r="R231" s="185" t="s">
        <v>3742</v>
      </c>
      <c r="S231" s="185" t="s">
        <v>3733</v>
      </c>
      <c r="T231" s="186" t="s">
        <v>3733</v>
      </c>
      <c r="U231" s="161">
        <v>1.58</v>
      </c>
      <c r="V231" s="161">
        <f t="shared" si="20"/>
        <v>14.22</v>
      </c>
      <c r="W231" s="161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1134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80">
        <v>109</v>
      </c>
      <c r="B232" s="181" t="s">
        <v>1411</v>
      </c>
      <c r="C232" s="191" t="s">
        <v>1412</v>
      </c>
      <c r="D232" s="182" t="s">
        <v>3157</v>
      </c>
      <c r="E232" s="183">
        <v>7</v>
      </c>
      <c r="F232" s="184"/>
      <c r="G232" s="185">
        <f t="shared" si="14"/>
        <v>0</v>
      </c>
      <c r="H232" s="184"/>
      <c r="I232" s="185">
        <f t="shared" si="15"/>
        <v>0</v>
      </c>
      <c r="J232" s="184"/>
      <c r="K232" s="185">
        <f t="shared" si="16"/>
        <v>0</v>
      </c>
      <c r="L232" s="185">
        <v>15</v>
      </c>
      <c r="M232" s="185">
        <f t="shared" si="17"/>
        <v>0</v>
      </c>
      <c r="N232" s="185">
        <v>0</v>
      </c>
      <c r="O232" s="185">
        <f t="shared" si="18"/>
        <v>0</v>
      </c>
      <c r="P232" s="185">
        <v>0</v>
      </c>
      <c r="Q232" s="185">
        <f t="shared" si="19"/>
        <v>0</v>
      </c>
      <c r="R232" s="185" t="s">
        <v>3740</v>
      </c>
      <c r="S232" s="185" t="s">
        <v>3733</v>
      </c>
      <c r="T232" s="186" t="s">
        <v>3733</v>
      </c>
      <c r="U232" s="161">
        <v>0</v>
      </c>
      <c r="V232" s="161">
        <f t="shared" si="20"/>
        <v>0</v>
      </c>
      <c r="W232" s="161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1186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80">
        <v>110</v>
      </c>
      <c r="B233" s="181" t="s">
        <v>1413</v>
      </c>
      <c r="C233" s="191" t="s">
        <v>1414</v>
      </c>
      <c r="D233" s="182" t="s">
        <v>3157</v>
      </c>
      <c r="E233" s="183">
        <v>2</v>
      </c>
      <c r="F233" s="184"/>
      <c r="G233" s="185">
        <f t="shared" si="14"/>
        <v>0</v>
      </c>
      <c r="H233" s="184"/>
      <c r="I233" s="185">
        <f t="shared" si="15"/>
        <v>0</v>
      </c>
      <c r="J233" s="184"/>
      <c r="K233" s="185">
        <f t="shared" si="16"/>
        <v>0</v>
      </c>
      <c r="L233" s="185">
        <v>15</v>
      </c>
      <c r="M233" s="185">
        <f t="shared" si="17"/>
        <v>0</v>
      </c>
      <c r="N233" s="185">
        <v>0</v>
      </c>
      <c r="O233" s="185">
        <f t="shared" si="18"/>
        <v>0</v>
      </c>
      <c r="P233" s="185">
        <v>0</v>
      </c>
      <c r="Q233" s="185">
        <f t="shared" si="19"/>
        <v>0</v>
      </c>
      <c r="R233" s="185" t="s">
        <v>3740</v>
      </c>
      <c r="S233" s="185" t="s">
        <v>3733</v>
      </c>
      <c r="T233" s="186" t="s">
        <v>3733</v>
      </c>
      <c r="U233" s="161">
        <v>0</v>
      </c>
      <c r="V233" s="161">
        <f t="shared" si="20"/>
        <v>0</v>
      </c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1186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80">
        <v>111</v>
      </c>
      <c r="B234" s="181" t="s">
        <v>1415</v>
      </c>
      <c r="C234" s="191" t="s">
        <v>1416</v>
      </c>
      <c r="D234" s="182" t="s">
        <v>1392</v>
      </c>
      <c r="E234" s="183">
        <v>2</v>
      </c>
      <c r="F234" s="184"/>
      <c r="G234" s="185">
        <f t="shared" si="14"/>
        <v>0</v>
      </c>
      <c r="H234" s="184"/>
      <c r="I234" s="185">
        <f t="shared" si="15"/>
        <v>0</v>
      </c>
      <c r="J234" s="184"/>
      <c r="K234" s="185">
        <f t="shared" si="16"/>
        <v>0</v>
      </c>
      <c r="L234" s="185">
        <v>15</v>
      </c>
      <c r="M234" s="185">
        <f t="shared" si="17"/>
        <v>0</v>
      </c>
      <c r="N234" s="185">
        <v>0</v>
      </c>
      <c r="O234" s="185">
        <f t="shared" si="18"/>
        <v>0</v>
      </c>
      <c r="P234" s="185">
        <v>0</v>
      </c>
      <c r="Q234" s="185">
        <f t="shared" si="19"/>
        <v>0</v>
      </c>
      <c r="R234" s="185" t="s">
        <v>3742</v>
      </c>
      <c r="S234" s="185" t="s">
        <v>3733</v>
      </c>
      <c r="T234" s="186" t="s">
        <v>3733</v>
      </c>
      <c r="U234" s="161">
        <v>2.9000000000000004</v>
      </c>
      <c r="V234" s="161">
        <f t="shared" si="20"/>
        <v>5.8</v>
      </c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1134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80">
        <v>112</v>
      </c>
      <c r="B235" s="181" t="s">
        <v>1417</v>
      </c>
      <c r="C235" s="191" t="s">
        <v>1418</v>
      </c>
      <c r="D235" s="182" t="s">
        <v>3157</v>
      </c>
      <c r="E235" s="183">
        <v>2</v>
      </c>
      <c r="F235" s="184"/>
      <c r="G235" s="185">
        <f t="shared" si="14"/>
        <v>0</v>
      </c>
      <c r="H235" s="184"/>
      <c r="I235" s="185">
        <f t="shared" si="15"/>
        <v>0</v>
      </c>
      <c r="J235" s="184"/>
      <c r="K235" s="185">
        <f t="shared" si="16"/>
        <v>0</v>
      </c>
      <c r="L235" s="185">
        <v>15</v>
      </c>
      <c r="M235" s="185">
        <f t="shared" si="17"/>
        <v>0</v>
      </c>
      <c r="N235" s="185">
        <v>0</v>
      </c>
      <c r="O235" s="185">
        <f t="shared" si="18"/>
        <v>0</v>
      </c>
      <c r="P235" s="185">
        <v>0</v>
      </c>
      <c r="Q235" s="185">
        <f t="shared" si="19"/>
        <v>0</v>
      </c>
      <c r="R235" s="185"/>
      <c r="S235" s="185" t="s">
        <v>2976</v>
      </c>
      <c r="T235" s="186" t="s">
        <v>2977</v>
      </c>
      <c r="U235" s="161">
        <v>0</v>
      </c>
      <c r="V235" s="161">
        <f t="shared" si="20"/>
        <v>0</v>
      </c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1186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80">
        <v>113</v>
      </c>
      <c r="B236" s="181" t="s">
        <v>1419</v>
      </c>
      <c r="C236" s="191" t="s">
        <v>1420</v>
      </c>
      <c r="D236" s="182" t="s">
        <v>1392</v>
      </c>
      <c r="E236" s="183">
        <v>2</v>
      </c>
      <c r="F236" s="184"/>
      <c r="G236" s="185">
        <f t="shared" si="14"/>
        <v>0</v>
      </c>
      <c r="H236" s="184"/>
      <c r="I236" s="185">
        <f t="shared" si="15"/>
        <v>0</v>
      </c>
      <c r="J236" s="184"/>
      <c r="K236" s="185">
        <f t="shared" si="16"/>
        <v>0</v>
      </c>
      <c r="L236" s="185">
        <v>15</v>
      </c>
      <c r="M236" s="185">
        <f t="shared" si="17"/>
        <v>0</v>
      </c>
      <c r="N236" s="185">
        <v>0</v>
      </c>
      <c r="O236" s="185">
        <f t="shared" si="18"/>
        <v>0</v>
      </c>
      <c r="P236" s="185">
        <v>0</v>
      </c>
      <c r="Q236" s="185">
        <f t="shared" si="19"/>
        <v>0</v>
      </c>
      <c r="R236" s="185" t="s">
        <v>3742</v>
      </c>
      <c r="S236" s="185" t="s">
        <v>3733</v>
      </c>
      <c r="T236" s="186" t="s">
        <v>3733</v>
      </c>
      <c r="U236" s="161">
        <v>0.51</v>
      </c>
      <c r="V236" s="161">
        <f t="shared" si="20"/>
        <v>1.02</v>
      </c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1134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80">
        <v>114</v>
      </c>
      <c r="B237" s="181" t="s">
        <v>1421</v>
      </c>
      <c r="C237" s="191" t="s">
        <v>1422</v>
      </c>
      <c r="D237" s="182" t="s">
        <v>3157</v>
      </c>
      <c r="E237" s="183">
        <v>2</v>
      </c>
      <c r="F237" s="184"/>
      <c r="G237" s="185">
        <f t="shared" si="14"/>
        <v>0</v>
      </c>
      <c r="H237" s="184"/>
      <c r="I237" s="185">
        <f t="shared" si="15"/>
        <v>0</v>
      </c>
      <c r="J237" s="184"/>
      <c r="K237" s="185">
        <f t="shared" si="16"/>
        <v>0</v>
      </c>
      <c r="L237" s="185">
        <v>15</v>
      </c>
      <c r="M237" s="185">
        <f t="shared" si="17"/>
        <v>0</v>
      </c>
      <c r="N237" s="185">
        <v>0</v>
      </c>
      <c r="O237" s="185">
        <f t="shared" si="18"/>
        <v>0</v>
      </c>
      <c r="P237" s="185">
        <v>0</v>
      </c>
      <c r="Q237" s="185">
        <f t="shared" si="19"/>
        <v>0</v>
      </c>
      <c r="R237" s="185" t="s">
        <v>3740</v>
      </c>
      <c r="S237" s="185" t="s">
        <v>3733</v>
      </c>
      <c r="T237" s="186" t="s">
        <v>3733</v>
      </c>
      <c r="U237" s="161">
        <v>0</v>
      </c>
      <c r="V237" s="161">
        <f t="shared" si="20"/>
        <v>0</v>
      </c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1186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80">
        <v>115</v>
      </c>
      <c r="B238" s="181" t="s">
        <v>1423</v>
      </c>
      <c r="C238" s="191" t="s">
        <v>1424</v>
      </c>
      <c r="D238" s="182" t="s">
        <v>3157</v>
      </c>
      <c r="E238" s="183">
        <v>1</v>
      </c>
      <c r="F238" s="184"/>
      <c r="G238" s="185">
        <f t="shared" si="14"/>
        <v>0</v>
      </c>
      <c r="H238" s="184"/>
      <c r="I238" s="185">
        <f t="shared" si="15"/>
        <v>0</v>
      </c>
      <c r="J238" s="184"/>
      <c r="K238" s="185">
        <f t="shared" si="16"/>
        <v>0</v>
      </c>
      <c r="L238" s="185">
        <v>15</v>
      </c>
      <c r="M238" s="185">
        <f t="shared" si="17"/>
        <v>0</v>
      </c>
      <c r="N238" s="185">
        <v>0</v>
      </c>
      <c r="O238" s="185">
        <f t="shared" si="18"/>
        <v>0</v>
      </c>
      <c r="P238" s="185">
        <v>0</v>
      </c>
      <c r="Q238" s="185">
        <f t="shared" si="19"/>
        <v>0</v>
      </c>
      <c r="R238" s="185" t="s">
        <v>3742</v>
      </c>
      <c r="S238" s="185" t="s">
        <v>3733</v>
      </c>
      <c r="T238" s="186" t="s">
        <v>3733</v>
      </c>
      <c r="U238" s="161">
        <v>1.25</v>
      </c>
      <c r="V238" s="161">
        <f t="shared" si="20"/>
        <v>1.25</v>
      </c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1134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ht="22.5" outlineLevel="1" x14ac:dyDescent="0.2">
      <c r="A239" s="180">
        <v>116</v>
      </c>
      <c r="B239" s="181" t="s">
        <v>1425</v>
      </c>
      <c r="C239" s="191" t="s">
        <v>1426</v>
      </c>
      <c r="D239" s="182" t="s">
        <v>3157</v>
      </c>
      <c r="E239" s="183">
        <v>1</v>
      </c>
      <c r="F239" s="184"/>
      <c r="G239" s="185">
        <f t="shared" si="14"/>
        <v>0</v>
      </c>
      <c r="H239" s="184"/>
      <c r="I239" s="185">
        <f t="shared" si="15"/>
        <v>0</v>
      </c>
      <c r="J239" s="184"/>
      <c r="K239" s="185">
        <f t="shared" si="16"/>
        <v>0</v>
      </c>
      <c r="L239" s="185">
        <v>15</v>
      </c>
      <c r="M239" s="185">
        <f t="shared" si="17"/>
        <v>0</v>
      </c>
      <c r="N239" s="185">
        <v>0</v>
      </c>
      <c r="O239" s="185">
        <f t="shared" si="18"/>
        <v>0</v>
      </c>
      <c r="P239" s="185">
        <v>0</v>
      </c>
      <c r="Q239" s="185">
        <f t="shared" si="19"/>
        <v>0</v>
      </c>
      <c r="R239" s="185" t="s">
        <v>3740</v>
      </c>
      <c r="S239" s="185" t="s">
        <v>3733</v>
      </c>
      <c r="T239" s="186" t="s">
        <v>3733</v>
      </c>
      <c r="U239" s="161">
        <v>0</v>
      </c>
      <c r="V239" s="161">
        <f t="shared" si="20"/>
        <v>0</v>
      </c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1186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80">
        <v>117</v>
      </c>
      <c r="B240" s="181" t="s">
        <v>1427</v>
      </c>
      <c r="C240" s="191" t="s">
        <v>1428</v>
      </c>
      <c r="D240" s="182" t="s">
        <v>3157</v>
      </c>
      <c r="E240" s="183">
        <v>1</v>
      </c>
      <c r="F240" s="184"/>
      <c r="G240" s="185">
        <f t="shared" si="14"/>
        <v>0</v>
      </c>
      <c r="H240" s="184"/>
      <c r="I240" s="185">
        <f t="shared" si="15"/>
        <v>0</v>
      </c>
      <c r="J240" s="184"/>
      <c r="K240" s="185">
        <f t="shared" si="16"/>
        <v>0</v>
      </c>
      <c r="L240" s="185">
        <v>15</v>
      </c>
      <c r="M240" s="185">
        <f t="shared" si="17"/>
        <v>0</v>
      </c>
      <c r="N240" s="185">
        <v>0</v>
      </c>
      <c r="O240" s="185">
        <f t="shared" si="18"/>
        <v>0</v>
      </c>
      <c r="P240" s="185">
        <v>0</v>
      </c>
      <c r="Q240" s="185">
        <f t="shared" si="19"/>
        <v>0</v>
      </c>
      <c r="R240" s="185" t="s">
        <v>3742</v>
      </c>
      <c r="S240" s="185" t="s">
        <v>3733</v>
      </c>
      <c r="T240" s="186" t="s">
        <v>3733</v>
      </c>
      <c r="U240" s="161">
        <v>0.32100000000000001</v>
      </c>
      <c r="V240" s="161">
        <f t="shared" si="20"/>
        <v>0.32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1134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3">
        <v>118</v>
      </c>
      <c r="B241" s="174" t="s">
        <v>1429</v>
      </c>
      <c r="C241" s="189" t="s">
        <v>1430</v>
      </c>
      <c r="D241" s="175" t="s">
        <v>1392</v>
      </c>
      <c r="E241" s="176">
        <v>22</v>
      </c>
      <c r="F241" s="177"/>
      <c r="G241" s="178">
        <f t="shared" si="14"/>
        <v>0</v>
      </c>
      <c r="H241" s="177"/>
      <c r="I241" s="178">
        <f t="shared" si="15"/>
        <v>0</v>
      </c>
      <c r="J241" s="177"/>
      <c r="K241" s="178">
        <f t="shared" si="16"/>
        <v>0</v>
      </c>
      <c r="L241" s="178">
        <v>15</v>
      </c>
      <c r="M241" s="178">
        <f t="shared" si="17"/>
        <v>0</v>
      </c>
      <c r="N241" s="178">
        <v>0</v>
      </c>
      <c r="O241" s="178">
        <f t="shared" si="18"/>
        <v>0</v>
      </c>
      <c r="P241" s="178">
        <v>0</v>
      </c>
      <c r="Q241" s="178">
        <f t="shared" si="19"/>
        <v>0</v>
      </c>
      <c r="R241" s="178" t="s">
        <v>3742</v>
      </c>
      <c r="S241" s="178" t="s">
        <v>3733</v>
      </c>
      <c r="T241" s="179" t="s">
        <v>3733</v>
      </c>
      <c r="U241" s="161">
        <v>0.12000000000000001</v>
      </c>
      <c r="V241" s="161">
        <f t="shared" si="20"/>
        <v>2.64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1134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90" t="s">
        <v>1431</v>
      </c>
      <c r="D242" s="162"/>
      <c r="E242" s="163">
        <v>22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2980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ht="22.5" outlineLevel="1" x14ac:dyDescent="0.2">
      <c r="A243" s="180">
        <v>119</v>
      </c>
      <c r="B243" s="181" t="s">
        <v>1432</v>
      </c>
      <c r="C243" s="191" t="s">
        <v>1433</v>
      </c>
      <c r="D243" s="182" t="s">
        <v>1392</v>
      </c>
      <c r="E243" s="183">
        <v>3</v>
      </c>
      <c r="F243" s="184"/>
      <c r="G243" s="185">
        <f>ROUND(E243*F243,2)</f>
        <v>0</v>
      </c>
      <c r="H243" s="184"/>
      <c r="I243" s="185">
        <f>ROUND(E243*H243,2)</f>
        <v>0</v>
      </c>
      <c r="J243" s="184"/>
      <c r="K243" s="185">
        <f>ROUND(E243*J243,2)</f>
        <v>0</v>
      </c>
      <c r="L243" s="185">
        <v>15</v>
      </c>
      <c r="M243" s="185">
        <f>G243*(1+L243/100)</f>
        <v>0</v>
      </c>
      <c r="N243" s="185">
        <v>0</v>
      </c>
      <c r="O243" s="185">
        <f>ROUND(E243*N243,2)</f>
        <v>0</v>
      </c>
      <c r="P243" s="185">
        <v>0</v>
      </c>
      <c r="Q243" s="185">
        <f>ROUND(E243*P243,2)</f>
        <v>0</v>
      </c>
      <c r="R243" s="185" t="s">
        <v>3742</v>
      </c>
      <c r="S243" s="185" t="s">
        <v>3733</v>
      </c>
      <c r="T243" s="186" t="s">
        <v>3733</v>
      </c>
      <c r="U243" s="161">
        <v>0.12400000000000001</v>
      </c>
      <c r="V243" s="161">
        <f>ROUND(E243*U243,2)</f>
        <v>0.37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1134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80">
        <v>120</v>
      </c>
      <c r="B244" s="181" t="s">
        <v>1434</v>
      </c>
      <c r="C244" s="191" t="s">
        <v>1435</v>
      </c>
      <c r="D244" s="182" t="s">
        <v>3157</v>
      </c>
      <c r="E244" s="183">
        <v>1</v>
      </c>
      <c r="F244" s="184"/>
      <c r="G244" s="185">
        <f>ROUND(E244*F244,2)</f>
        <v>0</v>
      </c>
      <c r="H244" s="184"/>
      <c r="I244" s="185">
        <f>ROUND(E244*H244,2)</f>
        <v>0</v>
      </c>
      <c r="J244" s="184"/>
      <c r="K244" s="185">
        <f>ROUND(E244*J244,2)</f>
        <v>0</v>
      </c>
      <c r="L244" s="185">
        <v>15</v>
      </c>
      <c r="M244" s="185">
        <f>G244*(1+L244/100)</f>
        <v>0</v>
      </c>
      <c r="N244" s="185">
        <v>0</v>
      </c>
      <c r="O244" s="185">
        <f>ROUND(E244*N244,2)</f>
        <v>0</v>
      </c>
      <c r="P244" s="185">
        <v>0</v>
      </c>
      <c r="Q244" s="185">
        <f>ROUND(E244*P244,2)</f>
        <v>0</v>
      </c>
      <c r="R244" s="185" t="s">
        <v>3742</v>
      </c>
      <c r="S244" s="185" t="s">
        <v>3733</v>
      </c>
      <c r="T244" s="186" t="s">
        <v>3733</v>
      </c>
      <c r="U244" s="161">
        <v>0.47600000000000003</v>
      </c>
      <c r="V244" s="161">
        <f>ROUND(E244*U244,2)</f>
        <v>0.48</v>
      </c>
      <c r="W244" s="161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1134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1" x14ac:dyDescent="0.2">
      <c r="A245" s="173">
        <v>121</v>
      </c>
      <c r="B245" s="174" t="s">
        <v>1436</v>
      </c>
      <c r="C245" s="189" t="s">
        <v>1437</v>
      </c>
      <c r="D245" s="175" t="s">
        <v>3157</v>
      </c>
      <c r="E245" s="176">
        <v>1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15</v>
      </c>
      <c r="M245" s="178">
        <f>G245*(1+L245/100)</f>
        <v>0</v>
      </c>
      <c r="N245" s="178">
        <v>0</v>
      </c>
      <c r="O245" s="178">
        <f>ROUND(E245*N245,2)</f>
        <v>0</v>
      </c>
      <c r="P245" s="178">
        <v>0</v>
      </c>
      <c r="Q245" s="178">
        <f>ROUND(E245*P245,2)</f>
        <v>0</v>
      </c>
      <c r="R245" s="178" t="s">
        <v>3740</v>
      </c>
      <c r="S245" s="178" t="s">
        <v>3733</v>
      </c>
      <c r="T245" s="179" t="s">
        <v>3733</v>
      </c>
      <c r="U245" s="161">
        <v>0</v>
      </c>
      <c r="V245" s="161">
        <f>ROUND(E245*U245,2)</f>
        <v>0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1186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90" t="s">
        <v>1438</v>
      </c>
      <c r="D246" s="162"/>
      <c r="E246" s="163">
        <v>1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2980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80">
        <v>122</v>
      </c>
      <c r="B247" s="181" t="s">
        <v>1439</v>
      </c>
      <c r="C247" s="191" t="s">
        <v>1440</v>
      </c>
      <c r="D247" s="182" t="s">
        <v>3157</v>
      </c>
      <c r="E247" s="183">
        <v>9</v>
      </c>
      <c r="F247" s="184"/>
      <c r="G247" s="185">
        <f t="shared" ref="G247:G255" si="21">ROUND(E247*F247,2)</f>
        <v>0</v>
      </c>
      <c r="H247" s="184"/>
      <c r="I247" s="185">
        <f t="shared" ref="I247:I255" si="22">ROUND(E247*H247,2)</f>
        <v>0</v>
      </c>
      <c r="J247" s="184"/>
      <c r="K247" s="185">
        <f t="shared" ref="K247:K255" si="23">ROUND(E247*J247,2)</f>
        <v>0</v>
      </c>
      <c r="L247" s="185">
        <v>15</v>
      </c>
      <c r="M247" s="185">
        <f t="shared" ref="M247:M255" si="24">G247*(1+L247/100)</f>
        <v>0</v>
      </c>
      <c r="N247" s="185">
        <v>0</v>
      </c>
      <c r="O247" s="185">
        <f t="shared" ref="O247:O255" si="25">ROUND(E247*N247,2)</f>
        <v>0</v>
      </c>
      <c r="P247" s="185">
        <v>0</v>
      </c>
      <c r="Q247" s="185">
        <f t="shared" ref="Q247:Q255" si="26">ROUND(E247*P247,2)</f>
        <v>0</v>
      </c>
      <c r="R247" s="185" t="s">
        <v>3742</v>
      </c>
      <c r="S247" s="185" t="s">
        <v>3733</v>
      </c>
      <c r="T247" s="186" t="s">
        <v>3733</v>
      </c>
      <c r="U247" s="161">
        <v>0.45</v>
      </c>
      <c r="V247" s="161">
        <f t="shared" ref="V247:V255" si="27">ROUND(E247*U247,2)</f>
        <v>4.05</v>
      </c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1134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ht="22.5" outlineLevel="1" x14ac:dyDescent="0.2">
      <c r="A248" s="180">
        <v>123</v>
      </c>
      <c r="B248" s="181" t="s">
        <v>1441</v>
      </c>
      <c r="C248" s="191" t="s">
        <v>1442</v>
      </c>
      <c r="D248" s="182" t="s">
        <v>3157</v>
      </c>
      <c r="E248" s="183">
        <v>9</v>
      </c>
      <c r="F248" s="184"/>
      <c r="G248" s="185">
        <f t="shared" si="21"/>
        <v>0</v>
      </c>
      <c r="H248" s="184"/>
      <c r="I248" s="185">
        <f t="shared" si="22"/>
        <v>0</v>
      </c>
      <c r="J248" s="184"/>
      <c r="K248" s="185">
        <f t="shared" si="23"/>
        <v>0</v>
      </c>
      <c r="L248" s="185">
        <v>15</v>
      </c>
      <c r="M248" s="185">
        <f t="shared" si="24"/>
        <v>0</v>
      </c>
      <c r="N248" s="185">
        <v>0</v>
      </c>
      <c r="O248" s="185">
        <f t="shared" si="25"/>
        <v>0</v>
      </c>
      <c r="P248" s="185">
        <v>0</v>
      </c>
      <c r="Q248" s="185">
        <f t="shared" si="26"/>
        <v>0</v>
      </c>
      <c r="R248" s="185" t="s">
        <v>3740</v>
      </c>
      <c r="S248" s="185" t="s">
        <v>3733</v>
      </c>
      <c r="T248" s="186" t="s">
        <v>3733</v>
      </c>
      <c r="U248" s="161">
        <v>0</v>
      </c>
      <c r="V248" s="161">
        <f t="shared" si="27"/>
        <v>0</v>
      </c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1186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80">
        <v>124</v>
      </c>
      <c r="B249" s="181" t="s">
        <v>1443</v>
      </c>
      <c r="C249" s="191" t="s">
        <v>1444</v>
      </c>
      <c r="D249" s="182" t="s">
        <v>3157</v>
      </c>
      <c r="E249" s="183">
        <v>2</v>
      </c>
      <c r="F249" s="184"/>
      <c r="G249" s="185">
        <f t="shared" si="21"/>
        <v>0</v>
      </c>
      <c r="H249" s="184"/>
      <c r="I249" s="185">
        <f t="shared" si="22"/>
        <v>0</v>
      </c>
      <c r="J249" s="184"/>
      <c r="K249" s="185">
        <f t="shared" si="23"/>
        <v>0</v>
      </c>
      <c r="L249" s="185">
        <v>15</v>
      </c>
      <c r="M249" s="185">
        <f t="shared" si="24"/>
        <v>0</v>
      </c>
      <c r="N249" s="185">
        <v>0</v>
      </c>
      <c r="O249" s="185">
        <f t="shared" si="25"/>
        <v>0</v>
      </c>
      <c r="P249" s="185">
        <v>0</v>
      </c>
      <c r="Q249" s="185">
        <f t="shared" si="26"/>
        <v>0</v>
      </c>
      <c r="R249" s="185" t="s">
        <v>3742</v>
      </c>
      <c r="S249" s="185" t="s">
        <v>3733</v>
      </c>
      <c r="T249" s="186" t="s">
        <v>3733</v>
      </c>
      <c r="U249" s="161">
        <v>0.65500000000000003</v>
      </c>
      <c r="V249" s="161">
        <f t="shared" si="27"/>
        <v>1.31</v>
      </c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1134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80">
        <v>125</v>
      </c>
      <c r="B250" s="181" t="s">
        <v>1445</v>
      </c>
      <c r="C250" s="191" t="s">
        <v>1446</v>
      </c>
      <c r="D250" s="182" t="s">
        <v>3157</v>
      </c>
      <c r="E250" s="183">
        <v>2</v>
      </c>
      <c r="F250" s="184"/>
      <c r="G250" s="185">
        <f t="shared" si="21"/>
        <v>0</v>
      </c>
      <c r="H250" s="184"/>
      <c r="I250" s="185">
        <f t="shared" si="22"/>
        <v>0</v>
      </c>
      <c r="J250" s="184"/>
      <c r="K250" s="185">
        <f t="shared" si="23"/>
        <v>0</v>
      </c>
      <c r="L250" s="185">
        <v>15</v>
      </c>
      <c r="M250" s="185">
        <f t="shared" si="24"/>
        <v>0</v>
      </c>
      <c r="N250" s="185">
        <v>0</v>
      </c>
      <c r="O250" s="185">
        <f t="shared" si="25"/>
        <v>0</v>
      </c>
      <c r="P250" s="185">
        <v>0</v>
      </c>
      <c r="Q250" s="185">
        <f t="shared" si="26"/>
        <v>0</v>
      </c>
      <c r="R250" s="185" t="s">
        <v>3740</v>
      </c>
      <c r="S250" s="185" t="s">
        <v>3733</v>
      </c>
      <c r="T250" s="186" t="s">
        <v>3733</v>
      </c>
      <c r="U250" s="161">
        <v>0</v>
      </c>
      <c r="V250" s="161">
        <f t="shared" si="27"/>
        <v>0</v>
      </c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1186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80">
        <v>126</v>
      </c>
      <c r="B251" s="181" t="s">
        <v>1447</v>
      </c>
      <c r="C251" s="191" t="s">
        <v>1448</v>
      </c>
      <c r="D251" s="182" t="s">
        <v>3157</v>
      </c>
      <c r="E251" s="183">
        <v>2</v>
      </c>
      <c r="F251" s="184"/>
      <c r="G251" s="185">
        <f t="shared" si="21"/>
        <v>0</v>
      </c>
      <c r="H251" s="184"/>
      <c r="I251" s="185">
        <f t="shared" si="22"/>
        <v>0</v>
      </c>
      <c r="J251" s="184"/>
      <c r="K251" s="185">
        <f t="shared" si="23"/>
        <v>0</v>
      </c>
      <c r="L251" s="185">
        <v>15</v>
      </c>
      <c r="M251" s="185">
        <f t="shared" si="24"/>
        <v>0</v>
      </c>
      <c r="N251" s="185">
        <v>0</v>
      </c>
      <c r="O251" s="185">
        <f t="shared" si="25"/>
        <v>0</v>
      </c>
      <c r="P251" s="185">
        <v>0</v>
      </c>
      <c r="Q251" s="185">
        <f t="shared" si="26"/>
        <v>0</v>
      </c>
      <c r="R251" s="185" t="s">
        <v>3742</v>
      </c>
      <c r="S251" s="185" t="s">
        <v>3733</v>
      </c>
      <c r="T251" s="186" t="s">
        <v>3733</v>
      </c>
      <c r="U251" s="161">
        <v>0.16800000000000001</v>
      </c>
      <c r="V251" s="161">
        <f t="shared" si="27"/>
        <v>0.34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1134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80">
        <v>127</v>
      </c>
      <c r="B252" s="181" t="s">
        <v>1449</v>
      </c>
      <c r="C252" s="191" t="s">
        <v>1450</v>
      </c>
      <c r="D252" s="182" t="s">
        <v>3157</v>
      </c>
      <c r="E252" s="183">
        <v>2</v>
      </c>
      <c r="F252" s="184"/>
      <c r="G252" s="185">
        <f t="shared" si="21"/>
        <v>0</v>
      </c>
      <c r="H252" s="184"/>
      <c r="I252" s="185">
        <f t="shared" si="22"/>
        <v>0</v>
      </c>
      <c r="J252" s="184"/>
      <c r="K252" s="185">
        <f t="shared" si="23"/>
        <v>0</v>
      </c>
      <c r="L252" s="185">
        <v>15</v>
      </c>
      <c r="M252" s="185">
        <f t="shared" si="24"/>
        <v>0</v>
      </c>
      <c r="N252" s="185">
        <v>0</v>
      </c>
      <c r="O252" s="185">
        <f t="shared" si="25"/>
        <v>0</v>
      </c>
      <c r="P252" s="185">
        <v>0</v>
      </c>
      <c r="Q252" s="185">
        <f t="shared" si="26"/>
        <v>0</v>
      </c>
      <c r="R252" s="185" t="s">
        <v>3740</v>
      </c>
      <c r="S252" s="185" t="s">
        <v>3733</v>
      </c>
      <c r="T252" s="186" t="s">
        <v>3733</v>
      </c>
      <c r="U252" s="161">
        <v>0</v>
      </c>
      <c r="V252" s="161">
        <f t="shared" si="27"/>
        <v>0</v>
      </c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1186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80">
        <v>128</v>
      </c>
      <c r="B253" s="181" t="s">
        <v>1451</v>
      </c>
      <c r="C253" s="191" t="s">
        <v>1452</v>
      </c>
      <c r="D253" s="182" t="s">
        <v>3157</v>
      </c>
      <c r="E253" s="183">
        <v>4</v>
      </c>
      <c r="F253" s="184"/>
      <c r="G253" s="185">
        <f t="shared" si="21"/>
        <v>0</v>
      </c>
      <c r="H253" s="184"/>
      <c r="I253" s="185">
        <f t="shared" si="22"/>
        <v>0</v>
      </c>
      <c r="J253" s="184"/>
      <c r="K253" s="185">
        <f t="shared" si="23"/>
        <v>0</v>
      </c>
      <c r="L253" s="185">
        <v>15</v>
      </c>
      <c r="M253" s="185">
        <f t="shared" si="24"/>
        <v>0</v>
      </c>
      <c r="N253" s="185">
        <v>0</v>
      </c>
      <c r="O253" s="185">
        <f t="shared" si="25"/>
        <v>0</v>
      </c>
      <c r="P253" s="185">
        <v>0</v>
      </c>
      <c r="Q253" s="185">
        <f t="shared" si="26"/>
        <v>0</v>
      </c>
      <c r="R253" s="185" t="s">
        <v>3742</v>
      </c>
      <c r="S253" s="185" t="s">
        <v>3733</v>
      </c>
      <c r="T253" s="186" t="s">
        <v>3733</v>
      </c>
      <c r="U253" s="161">
        <v>0.37000000000000005</v>
      </c>
      <c r="V253" s="161">
        <f t="shared" si="27"/>
        <v>1.48</v>
      </c>
      <c r="W253" s="161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1134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80">
        <v>129</v>
      </c>
      <c r="B254" s="181" t="s">
        <v>1453</v>
      </c>
      <c r="C254" s="191" t="s">
        <v>1454</v>
      </c>
      <c r="D254" s="182" t="s">
        <v>3157</v>
      </c>
      <c r="E254" s="183">
        <v>1</v>
      </c>
      <c r="F254" s="184"/>
      <c r="G254" s="185">
        <f t="shared" si="21"/>
        <v>0</v>
      </c>
      <c r="H254" s="184"/>
      <c r="I254" s="185">
        <f t="shared" si="22"/>
        <v>0</v>
      </c>
      <c r="J254" s="184"/>
      <c r="K254" s="185">
        <f t="shared" si="23"/>
        <v>0</v>
      </c>
      <c r="L254" s="185">
        <v>15</v>
      </c>
      <c r="M254" s="185">
        <f t="shared" si="24"/>
        <v>0</v>
      </c>
      <c r="N254" s="185">
        <v>0</v>
      </c>
      <c r="O254" s="185">
        <f t="shared" si="25"/>
        <v>0</v>
      </c>
      <c r="P254" s="185">
        <v>0</v>
      </c>
      <c r="Q254" s="185">
        <f t="shared" si="26"/>
        <v>0</v>
      </c>
      <c r="R254" s="185"/>
      <c r="S254" s="185" t="s">
        <v>2976</v>
      </c>
      <c r="T254" s="186" t="s">
        <v>3733</v>
      </c>
      <c r="U254" s="161">
        <v>0.37000000000000005</v>
      </c>
      <c r="V254" s="161">
        <f t="shared" si="27"/>
        <v>0.37</v>
      </c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1134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80">
        <v>130</v>
      </c>
      <c r="B255" s="181" t="s">
        <v>1455</v>
      </c>
      <c r="C255" s="191" t="s">
        <v>1456</v>
      </c>
      <c r="D255" s="182" t="s">
        <v>3100</v>
      </c>
      <c r="E255" s="183">
        <v>0.32827000000000001</v>
      </c>
      <c r="F255" s="184"/>
      <c r="G255" s="185">
        <f t="shared" si="21"/>
        <v>0</v>
      </c>
      <c r="H255" s="184"/>
      <c r="I255" s="185">
        <f t="shared" si="22"/>
        <v>0</v>
      </c>
      <c r="J255" s="184"/>
      <c r="K255" s="185">
        <f t="shared" si="23"/>
        <v>0</v>
      </c>
      <c r="L255" s="185">
        <v>15</v>
      </c>
      <c r="M255" s="185">
        <f t="shared" si="24"/>
        <v>0</v>
      </c>
      <c r="N255" s="185">
        <v>0</v>
      </c>
      <c r="O255" s="185">
        <f t="shared" si="25"/>
        <v>0</v>
      </c>
      <c r="P255" s="185">
        <v>0</v>
      </c>
      <c r="Q255" s="185">
        <f t="shared" si="26"/>
        <v>0</v>
      </c>
      <c r="R255" s="178" t="s">
        <v>3742</v>
      </c>
      <c r="S255" s="178" t="s">
        <v>3733</v>
      </c>
      <c r="T255" s="179" t="s">
        <v>3733</v>
      </c>
      <c r="U255" s="161">
        <v>1.57</v>
      </c>
      <c r="V255" s="161">
        <f t="shared" si="27"/>
        <v>0.52</v>
      </c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2068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332" t="s">
        <v>3755</v>
      </c>
      <c r="D256" s="333"/>
      <c r="E256" s="333"/>
      <c r="F256" s="333"/>
      <c r="G256" s="333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52"/>
      <c r="Z256" s="152"/>
      <c r="AA256" s="152"/>
      <c r="AB256" s="152"/>
      <c r="AC256" s="152"/>
      <c r="AD256" s="152"/>
      <c r="AE256" s="152"/>
      <c r="AF256" s="152"/>
      <c r="AG256" s="152" t="s">
        <v>3736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x14ac:dyDescent="0.2">
      <c r="A257" s="167" t="s">
        <v>2971</v>
      </c>
      <c r="B257" s="168" t="s">
        <v>2886</v>
      </c>
      <c r="C257" s="188" t="s">
        <v>2887</v>
      </c>
      <c r="D257" s="169"/>
      <c r="E257" s="170"/>
      <c r="F257" s="171"/>
      <c r="G257" s="171">
        <f>SUMIF(AG258:AG265,"&lt;&gt;NOR",G258:G265)</f>
        <v>0</v>
      </c>
      <c r="H257" s="171"/>
      <c r="I257" s="171">
        <f>SUM(I258:I265)</f>
        <v>0</v>
      </c>
      <c r="J257" s="171"/>
      <c r="K257" s="171">
        <f>SUM(K258:K265)</f>
        <v>0</v>
      </c>
      <c r="L257" s="171"/>
      <c r="M257" s="171">
        <f>SUM(M258:M265)</f>
        <v>0</v>
      </c>
      <c r="N257" s="171"/>
      <c r="O257" s="171">
        <f>SUM(O258:O265)</f>
        <v>0</v>
      </c>
      <c r="P257" s="171"/>
      <c r="Q257" s="171">
        <f>SUM(Q258:Q265)</f>
        <v>0</v>
      </c>
      <c r="R257" s="171"/>
      <c r="S257" s="171"/>
      <c r="T257" s="172"/>
      <c r="U257" s="166"/>
      <c r="V257" s="166">
        <f>SUM(V258:V265)</f>
        <v>13.059999999999999</v>
      </c>
      <c r="W257" s="166"/>
      <c r="AG257" t="s">
        <v>2972</v>
      </c>
    </row>
    <row r="258" spans="1:60" ht="45" outlineLevel="1" x14ac:dyDescent="0.2">
      <c r="A258" s="173">
        <v>131</v>
      </c>
      <c r="B258" s="174" t="s">
        <v>1457</v>
      </c>
      <c r="C258" s="189" t="s">
        <v>1458</v>
      </c>
      <c r="D258" s="175" t="s">
        <v>1392</v>
      </c>
      <c r="E258" s="176">
        <v>4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15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 t="s">
        <v>3742</v>
      </c>
      <c r="S258" s="178" t="s">
        <v>3733</v>
      </c>
      <c r="T258" s="179" t="s">
        <v>3733</v>
      </c>
      <c r="U258" s="161">
        <v>1.9000000000000001</v>
      </c>
      <c r="V258" s="161">
        <f>ROUND(E258*U258,2)</f>
        <v>7.6</v>
      </c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1134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334" t="s">
        <v>1459</v>
      </c>
      <c r="D259" s="335"/>
      <c r="E259" s="335"/>
      <c r="F259" s="335"/>
      <c r="G259" s="335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1168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ht="45" outlineLevel="1" x14ac:dyDescent="0.2">
      <c r="A260" s="173">
        <v>132</v>
      </c>
      <c r="B260" s="174" t="s">
        <v>1460</v>
      </c>
      <c r="C260" s="189" t="s">
        <v>1461</v>
      </c>
      <c r="D260" s="175" t="s">
        <v>1392</v>
      </c>
      <c r="E260" s="176">
        <v>2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15</v>
      </c>
      <c r="M260" s="178">
        <f>G260*(1+L260/100)</f>
        <v>0</v>
      </c>
      <c r="N260" s="178">
        <v>0</v>
      </c>
      <c r="O260" s="178">
        <f>ROUND(E260*N260,2)</f>
        <v>0</v>
      </c>
      <c r="P260" s="178">
        <v>0</v>
      </c>
      <c r="Q260" s="178">
        <f>ROUND(E260*P260,2)</f>
        <v>0</v>
      </c>
      <c r="R260" s="178" t="s">
        <v>3742</v>
      </c>
      <c r="S260" s="178" t="s">
        <v>3733</v>
      </c>
      <c r="T260" s="179" t="s">
        <v>3733</v>
      </c>
      <c r="U260" s="161">
        <v>1.9000000000000001</v>
      </c>
      <c r="V260" s="161">
        <f>ROUND(E260*U260,2)</f>
        <v>3.8</v>
      </c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1134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334" t="s">
        <v>1459</v>
      </c>
      <c r="D261" s="335"/>
      <c r="E261" s="335"/>
      <c r="F261" s="335"/>
      <c r="G261" s="335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1168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33.75" outlineLevel="1" x14ac:dyDescent="0.2">
      <c r="A262" s="173">
        <v>133</v>
      </c>
      <c r="B262" s="174" t="s">
        <v>1462</v>
      </c>
      <c r="C262" s="189" t="s">
        <v>1463</v>
      </c>
      <c r="D262" s="175" t="s">
        <v>1392</v>
      </c>
      <c r="E262" s="176">
        <v>1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15</v>
      </c>
      <c r="M262" s="178">
        <f>G262*(1+L262/100)</f>
        <v>0</v>
      </c>
      <c r="N262" s="178">
        <v>0</v>
      </c>
      <c r="O262" s="178">
        <f>ROUND(E262*N262,2)</f>
        <v>0</v>
      </c>
      <c r="P262" s="178">
        <v>0</v>
      </c>
      <c r="Q262" s="178">
        <f>ROUND(E262*P262,2)</f>
        <v>0</v>
      </c>
      <c r="R262" s="178" t="s">
        <v>3742</v>
      </c>
      <c r="S262" s="178" t="s">
        <v>3733</v>
      </c>
      <c r="T262" s="179" t="s">
        <v>3733</v>
      </c>
      <c r="U262" s="161">
        <v>1.5</v>
      </c>
      <c r="V262" s="161">
        <f>ROUND(E262*U262,2)</f>
        <v>1.5</v>
      </c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1134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334" t="s">
        <v>1459</v>
      </c>
      <c r="D263" s="335"/>
      <c r="E263" s="335"/>
      <c r="F263" s="335"/>
      <c r="G263" s="335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1168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ht="22.5" outlineLevel="1" x14ac:dyDescent="0.2">
      <c r="A264" s="180">
        <v>134</v>
      </c>
      <c r="B264" s="181" t="s">
        <v>1464</v>
      </c>
      <c r="C264" s="191" t="s">
        <v>1465</v>
      </c>
      <c r="D264" s="182" t="s">
        <v>3157</v>
      </c>
      <c r="E264" s="183">
        <v>7</v>
      </c>
      <c r="F264" s="184"/>
      <c r="G264" s="185">
        <f>ROUND(E264*F264,2)</f>
        <v>0</v>
      </c>
      <c r="H264" s="184"/>
      <c r="I264" s="185">
        <f>ROUND(E264*H264,2)</f>
        <v>0</v>
      </c>
      <c r="J264" s="184"/>
      <c r="K264" s="185">
        <f>ROUND(E264*J264,2)</f>
        <v>0</v>
      </c>
      <c r="L264" s="185">
        <v>15</v>
      </c>
      <c r="M264" s="185">
        <f>G264*(1+L264/100)</f>
        <v>0</v>
      </c>
      <c r="N264" s="185">
        <v>0</v>
      </c>
      <c r="O264" s="185">
        <f>ROUND(E264*N264,2)</f>
        <v>0</v>
      </c>
      <c r="P264" s="185">
        <v>0</v>
      </c>
      <c r="Q264" s="185">
        <f>ROUND(E264*P264,2)</f>
        <v>0</v>
      </c>
      <c r="R264" s="185" t="s">
        <v>3740</v>
      </c>
      <c r="S264" s="185" t="s">
        <v>3733</v>
      </c>
      <c r="T264" s="186" t="s">
        <v>3733</v>
      </c>
      <c r="U264" s="161">
        <v>0</v>
      </c>
      <c r="V264" s="161">
        <f>ROUND(E264*U264,2)</f>
        <v>0</v>
      </c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1186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80">
        <v>135</v>
      </c>
      <c r="B265" s="181" t="s">
        <v>1466</v>
      </c>
      <c r="C265" s="191" t="s">
        <v>1467</v>
      </c>
      <c r="D265" s="182" t="s">
        <v>3100</v>
      </c>
      <c r="E265" s="183">
        <v>9.5610000000000001E-2</v>
      </c>
      <c r="F265" s="184"/>
      <c r="G265" s="185">
        <f>ROUND(E265*F265,2)</f>
        <v>0</v>
      </c>
      <c r="H265" s="184"/>
      <c r="I265" s="185">
        <f>ROUND(E265*H265,2)</f>
        <v>0</v>
      </c>
      <c r="J265" s="184"/>
      <c r="K265" s="185">
        <f>ROUND(E265*J265,2)</f>
        <v>0</v>
      </c>
      <c r="L265" s="185">
        <v>15</v>
      </c>
      <c r="M265" s="185">
        <f>G265*(1+L265/100)</f>
        <v>0</v>
      </c>
      <c r="N265" s="185">
        <v>0</v>
      </c>
      <c r="O265" s="185">
        <f>ROUND(E265*N265,2)</f>
        <v>0</v>
      </c>
      <c r="P265" s="185">
        <v>0</v>
      </c>
      <c r="Q265" s="185">
        <f>ROUND(E265*P265,2)</f>
        <v>0</v>
      </c>
      <c r="R265" s="178" t="s">
        <v>3742</v>
      </c>
      <c r="S265" s="178" t="s">
        <v>3733</v>
      </c>
      <c r="T265" s="179" t="s">
        <v>3733</v>
      </c>
      <c r="U265" s="161">
        <v>1.7200000000000002</v>
      </c>
      <c r="V265" s="161">
        <f>ROUND(E265*U265,2)</f>
        <v>0.16</v>
      </c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2068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x14ac:dyDescent="0.2">
      <c r="A266" s="167" t="s">
        <v>2971</v>
      </c>
      <c r="B266" s="168" t="s">
        <v>2910</v>
      </c>
      <c r="C266" s="188" t="s">
        <v>2911</v>
      </c>
      <c r="D266" s="169"/>
      <c r="E266" s="170"/>
      <c r="F266" s="171"/>
      <c r="G266" s="171">
        <f>SUMIF(AG267:AG273,"&lt;&gt;NOR",G267:G273)</f>
        <v>0</v>
      </c>
      <c r="H266" s="171"/>
      <c r="I266" s="171">
        <f>SUM(I267:I273)</f>
        <v>0</v>
      </c>
      <c r="J266" s="171"/>
      <c r="K266" s="171">
        <f>SUM(K267:K273)</f>
        <v>0</v>
      </c>
      <c r="L266" s="171"/>
      <c r="M266" s="171">
        <f>SUM(M267:M273)</f>
        <v>0</v>
      </c>
      <c r="N266" s="171"/>
      <c r="O266" s="171">
        <f>SUM(O267:O273)</f>
        <v>0</v>
      </c>
      <c r="P266" s="171"/>
      <c r="Q266" s="171">
        <f>SUM(Q267:Q273)</f>
        <v>0</v>
      </c>
      <c r="R266" s="171"/>
      <c r="S266" s="171"/>
      <c r="T266" s="172"/>
      <c r="U266" s="166"/>
      <c r="V266" s="166">
        <f>SUM(V267:V273)</f>
        <v>25.62</v>
      </c>
      <c r="W266" s="166"/>
      <c r="AG266" t="s">
        <v>2972</v>
      </c>
    </row>
    <row r="267" spans="1:60" outlineLevel="1" x14ac:dyDescent="0.2">
      <c r="A267" s="180">
        <v>136</v>
      </c>
      <c r="B267" s="181" t="s">
        <v>1468</v>
      </c>
      <c r="C267" s="191" t="s">
        <v>1469</v>
      </c>
      <c r="D267" s="182" t="s">
        <v>3408</v>
      </c>
      <c r="E267" s="183">
        <v>20</v>
      </c>
      <c r="F267" s="184"/>
      <c r="G267" s="185">
        <f t="shared" ref="G267:G273" si="28">ROUND(E267*F267,2)</f>
        <v>0</v>
      </c>
      <c r="H267" s="184"/>
      <c r="I267" s="185">
        <f t="shared" ref="I267:I273" si="29">ROUND(E267*H267,2)</f>
        <v>0</v>
      </c>
      <c r="J267" s="184"/>
      <c r="K267" s="185">
        <f t="shared" ref="K267:K273" si="30">ROUND(E267*J267,2)</f>
        <v>0</v>
      </c>
      <c r="L267" s="185">
        <v>15</v>
      </c>
      <c r="M267" s="185">
        <f t="shared" ref="M267:M273" si="31">G267*(1+L267/100)</f>
        <v>0</v>
      </c>
      <c r="N267" s="185">
        <v>0</v>
      </c>
      <c r="O267" s="185">
        <f t="shared" ref="O267:O273" si="32">ROUND(E267*N267,2)</f>
        <v>0</v>
      </c>
      <c r="P267" s="185">
        <v>0</v>
      </c>
      <c r="Q267" s="185">
        <f t="shared" ref="Q267:Q273" si="33">ROUND(E267*P267,2)</f>
        <v>0</v>
      </c>
      <c r="R267" s="185" t="s">
        <v>3757</v>
      </c>
      <c r="S267" s="185" t="s">
        <v>3733</v>
      </c>
      <c r="T267" s="186" t="s">
        <v>3733</v>
      </c>
      <c r="U267" s="161">
        <v>0.42600000000000005</v>
      </c>
      <c r="V267" s="161">
        <f t="shared" ref="V267:V273" si="34">ROUND(E267*U267,2)</f>
        <v>8.52</v>
      </c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1134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80">
        <v>137</v>
      </c>
      <c r="B268" s="181" t="s">
        <v>1470</v>
      </c>
      <c r="C268" s="191" t="s">
        <v>1471</v>
      </c>
      <c r="D268" s="182" t="s">
        <v>3408</v>
      </c>
      <c r="E268" s="183">
        <v>20</v>
      </c>
      <c r="F268" s="184"/>
      <c r="G268" s="185">
        <f t="shared" si="28"/>
        <v>0</v>
      </c>
      <c r="H268" s="184"/>
      <c r="I268" s="185">
        <f t="shared" si="29"/>
        <v>0</v>
      </c>
      <c r="J268" s="184"/>
      <c r="K268" s="185">
        <f t="shared" si="30"/>
        <v>0</v>
      </c>
      <c r="L268" s="185">
        <v>15</v>
      </c>
      <c r="M268" s="185">
        <f t="shared" si="31"/>
        <v>0</v>
      </c>
      <c r="N268" s="185">
        <v>0</v>
      </c>
      <c r="O268" s="185">
        <f t="shared" si="32"/>
        <v>0</v>
      </c>
      <c r="P268" s="185">
        <v>0</v>
      </c>
      <c r="Q268" s="185">
        <f t="shared" si="33"/>
        <v>0</v>
      </c>
      <c r="R268" s="185" t="s">
        <v>3740</v>
      </c>
      <c r="S268" s="185" t="s">
        <v>3733</v>
      </c>
      <c r="T268" s="186" t="s">
        <v>3733</v>
      </c>
      <c r="U268" s="161">
        <v>0</v>
      </c>
      <c r="V268" s="161">
        <f t="shared" si="34"/>
        <v>0</v>
      </c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1186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80">
        <v>138</v>
      </c>
      <c r="B269" s="181" t="s">
        <v>1472</v>
      </c>
      <c r="C269" s="191" t="s">
        <v>1473</v>
      </c>
      <c r="D269" s="182" t="s">
        <v>3069</v>
      </c>
      <c r="E269" s="183">
        <v>26</v>
      </c>
      <c r="F269" s="184"/>
      <c r="G269" s="185">
        <f t="shared" si="28"/>
        <v>0</v>
      </c>
      <c r="H269" s="184"/>
      <c r="I269" s="185">
        <f t="shared" si="29"/>
        <v>0</v>
      </c>
      <c r="J269" s="184"/>
      <c r="K269" s="185">
        <f t="shared" si="30"/>
        <v>0</v>
      </c>
      <c r="L269" s="185">
        <v>15</v>
      </c>
      <c r="M269" s="185">
        <f t="shared" si="31"/>
        <v>0</v>
      </c>
      <c r="N269" s="185">
        <v>0</v>
      </c>
      <c r="O269" s="185">
        <f t="shared" si="32"/>
        <v>0</v>
      </c>
      <c r="P269" s="185">
        <v>0</v>
      </c>
      <c r="Q269" s="185">
        <f t="shared" si="33"/>
        <v>0</v>
      </c>
      <c r="R269" s="185"/>
      <c r="S269" s="185" t="s">
        <v>2976</v>
      </c>
      <c r="T269" s="186" t="s">
        <v>3758</v>
      </c>
      <c r="U269" s="161">
        <v>0.10500000000000001</v>
      </c>
      <c r="V269" s="161">
        <f t="shared" si="34"/>
        <v>2.73</v>
      </c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1134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80">
        <v>139</v>
      </c>
      <c r="B270" s="181" t="s">
        <v>1474</v>
      </c>
      <c r="C270" s="191" t="s">
        <v>1475</v>
      </c>
      <c r="D270" s="182" t="s">
        <v>3069</v>
      </c>
      <c r="E270" s="183">
        <v>8</v>
      </c>
      <c r="F270" s="184"/>
      <c r="G270" s="185">
        <f t="shared" si="28"/>
        <v>0</v>
      </c>
      <c r="H270" s="184"/>
      <c r="I270" s="185">
        <f t="shared" si="29"/>
        <v>0</v>
      </c>
      <c r="J270" s="184"/>
      <c r="K270" s="185">
        <f t="shared" si="30"/>
        <v>0</v>
      </c>
      <c r="L270" s="185">
        <v>15</v>
      </c>
      <c r="M270" s="185">
        <f t="shared" si="31"/>
        <v>0</v>
      </c>
      <c r="N270" s="185">
        <v>0</v>
      </c>
      <c r="O270" s="185">
        <f t="shared" si="32"/>
        <v>0</v>
      </c>
      <c r="P270" s="185">
        <v>0</v>
      </c>
      <c r="Q270" s="185">
        <f t="shared" si="33"/>
        <v>0</v>
      </c>
      <c r="R270" s="185"/>
      <c r="S270" s="185" t="s">
        <v>2976</v>
      </c>
      <c r="T270" s="186" t="s">
        <v>3758</v>
      </c>
      <c r="U270" s="161">
        <v>0.10500000000000001</v>
      </c>
      <c r="V270" s="161">
        <f t="shared" si="34"/>
        <v>0.84</v>
      </c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1134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80">
        <v>140</v>
      </c>
      <c r="B271" s="181" t="s">
        <v>1476</v>
      </c>
      <c r="C271" s="191" t="s">
        <v>1477</v>
      </c>
      <c r="D271" s="182" t="s">
        <v>3069</v>
      </c>
      <c r="E271" s="183">
        <v>6</v>
      </c>
      <c r="F271" s="184"/>
      <c r="G271" s="185">
        <f t="shared" si="28"/>
        <v>0</v>
      </c>
      <c r="H271" s="184"/>
      <c r="I271" s="185">
        <f t="shared" si="29"/>
        <v>0</v>
      </c>
      <c r="J271" s="184"/>
      <c r="K271" s="185">
        <f t="shared" si="30"/>
        <v>0</v>
      </c>
      <c r="L271" s="185">
        <v>15</v>
      </c>
      <c r="M271" s="185">
        <f t="shared" si="31"/>
        <v>0</v>
      </c>
      <c r="N271" s="185">
        <v>0</v>
      </c>
      <c r="O271" s="185">
        <f t="shared" si="32"/>
        <v>0</v>
      </c>
      <c r="P271" s="185">
        <v>0</v>
      </c>
      <c r="Q271" s="185">
        <f t="shared" si="33"/>
        <v>0</v>
      </c>
      <c r="R271" s="185"/>
      <c r="S271" s="185" t="s">
        <v>2976</v>
      </c>
      <c r="T271" s="186" t="s">
        <v>3758</v>
      </c>
      <c r="U271" s="161">
        <v>0.10500000000000001</v>
      </c>
      <c r="V271" s="161">
        <f t="shared" si="34"/>
        <v>0.63</v>
      </c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1134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80">
        <v>141</v>
      </c>
      <c r="B272" s="181" t="s">
        <v>1478</v>
      </c>
      <c r="C272" s="191" t="s">
        <v>1479</v>
      </c>
      <c r="D272" s="182" t="s">
        <v>3069</v>
      </c>
      <c r="E272" s="183">
        <v>121</v>
      </c>
      <c r="F272" s="184"/>
      <c r="G272" s="185">
        <f t="shared" si="28"/>
        <v>0</v>
      </c>
      <c r="H272" s="184"/>
      <c r="I272" s="185">
        <f t="shared" si="29"/>
        <v>0</v>
      </c>
      <c r="J272" s="184"/>
      <c r="K272" s="185">
        <f t="shared" si="30"/>
        <v>0</v>
      </c>
      <c r="L272" s="185">
        <v>15</v>
      </c>
      <c r="M272" s="185">
        <f t="shared" si="31"/>
        <v>0</v>
      </c>
      <c r="N272" s="185">
        <v>0</v>
      </c>
      <c r="O272" s="185">
        <f t="shared" si="32"/>
        <v>0</v>
      </c>
      <c r="P272" s="185">
        <v>0</v>
      </c>
      <c r="Q272" s="185">
        <f t="shared" si="33"/>
        <v>0</v>
      </c>
      <c r="R272" s="185"/>
      <c r="S272" s="185" t="s">
        <v>2976</v>
      </c>
      <c r="T272" s="186" t="s">
        <v>3758</v>
      </c>
      <c r="U272" s="161">
        <v>0.10500000000000001</v>
      </c>
      <c r="V272" s="161">
        <f t="shared" si="34"/>
        <v>12.71</v>
      </c>
      <c r="W272" s="161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1134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80">
        <v>142</v>
      </c>
      <c r="B273" s="181" t="s">
        <v>1480</v>
      </c>
      <c r="C273" s="191" t="s">
        <v>1481</v>
      </c>
      <c r="D273" s="182" t="s">
        <v>3100</v>
      </c>
      <c r="E273" s="183">
        <v>6.4210000000000003E-2</v>
      </c>
      <c r="F273" s="184"/>
      <c r="G273" s="185">
        <f t="shared" si="28"/>
        <v>0</v>
      </c>
      <c r="H273" s="184"/>
      <c r="I273" s="185">
        <f t="shared" si="29"/>
        <v>0</v>
      </c>
      <c r="J273" s="184"/>
      <c r="K273" s="185">
        <f t="shared" si="30"/>
        <v>0</v>
      </c>
      <c r="L273" s="185">
        <v>15</v>
      </c>
      <c r="M273" s="185">
        <f t="shared" si="31"/>
        <v>0</v>
      </c>
      <c r="N273" s="185">
        <v>0</v>
      </c>
      <c r="O273" s="185">
        <f t="shared" si="32"/>
        <v>0</v>
      </c>
      <c r="P273" s="185">
        <v>0</v>
      </c>
      <c r="Q273" s="185">
        <f t="shared" si="33"/>
        <v>0</v>
      </c>
      <c r="R273" s="178" t="s">
        <v>3757</v>
      </c>
      <c r="S273" s="178" t="s">
        <v>3733</v>
      </c>
      <c r="T273" s="179" t="s">
        <v>3733</v>
      </c>
      <c r="U273" s="161">
        <v>3.0060000000000002</v>
      </c>
      <c r="V273" s="161">
        <f t="shared" si="34"/>
        <v>0.19</v>
      </c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2068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332" t="s">
        <v>3759</v>
      </c>
      <c r="D274" s="333"/>
      <c r="E274" s="333"/>
      <c r="F274" s="333"/>
      <c r="G274" s="333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52"/>
      <c r="Z274" s="152"/>
      <c r="AA274" s="152"/>
      <c r="AB274" s="152"/>
      <c r="AC274" s="152"/>
      <c r="AD274" s="152"/>
      <c r="AE274" s="152"/>
      <c r="AF274" s="152"/>
      <c r="AG274" s="152" t="s">
        <v>3736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x14ac:dyDescent="0.2">
      <c r="A275" s="167" t="s">
        <v>2971</v>
      </c>
      <c r="B275" s="168" t="s">
        <v>2944</v>
      </c>
      <c r="C275" s="188" t="s">
        <v>2723</v>
      </c>
      <c r="D275" s="169"/>
      <c r="E275" s="170"/>
      <c r="F275" s="171"/>
      <c r="G275" s="171">
        <f>SUMIF(AG276:AG284,"&lt;&gt;NOR",G276:G284)</f>
        <v>0</v>
      </c>
      <c r="H275" s="171"/>
      <c r="I275" s="171">
        <f>SUM(I276:I284)</f>
        <v>0</v>
      </c>
      <c r="J275" s="171"/>
      <c r="K275" s="171">
        <f>SUM(K276:K284)</f>
        <v>0</v>
      </c>
      <c r="L275" s="171"/>
      <c r="M275" s="171">
        <f>SUM(M276:M284)</f>
        <v>0</v>
      </c>
      <c r="N275" s="171"/>
      <c r="O275" s="171">
        <f>SUM(O276:O284)</f>
        <v>0</v>
      </c>
      <c r="P275" s="171"/>
      <c r="Q275" s="171">
        <f>SUM(Q276:Q284)</f>
        <v>0</v>
      </c>
      <c r="R275" s="171"/>
      <c r="S275" s="171"/>
      <c r="T275" s="172"/>
      <c r="U275" s="166"/>
      <c r="V275" s="166">
        <f>SUM(V276:V284)</f>
        <v>0</v>
      </c>
      <c r="W275" s="166"/>
      <c r="AG275" t="s">
        <v>2972</v>
      </c>
    </row>
    <row r="276" spans="1:60" outlineLevel="1" x14ac:dyDescent="0.2">
      <c r="A276" s="173">
        <v>143</v>
      </c>
      <c r="B276" s="174" t="s">
        <v>1482</v>
      </c>
      <c r="C276" s="189" t="s">
        <v>1483</v>
      </c>
      <c r="D276" s="175" t="s">
        <v>1484</v>
      </c>
      <c r="E276" s="176">
        <v>1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15</v>
      </c>
      <c r="M276" s="178">
        <f>G276*(1+L276/100)</f>
        <v>0</v>
      </c>
      <c r="N276" s="178">
        <v>0</v>
      </c>
      <c r="O276" s="178">
        <f>ROUND(E276*N276,2)</f>
        <v>0</v>
      </c>
      <c r="P276" s="178">
        <v>0</v>
      </c>
      <c r="Q276" s="178">
        <f>ROUND(E276*P276,2)</f>
        <v>0</v>
      </c>
      <c r="R276" s="178"/>
      <c r="S276" s="178" t="s">
        <v>3733</v>
      </c>
      <c r="T276" s="179" t="s">
        <v>2977</v>
      </c>
      <c r="U276" s="161">
        <v>0</v>
      </c>
      <c r="V276" s="161">
        <f>ROUND(E276*U276,2)</f>
        <v>0</v>
      </c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1485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ht="22.5" outlineLevel="1" x14ac:dyDescent="0.2">
      <c r="A277" s="159"/>
      <c r="B277" s="160"/>
      <c r="C277" s="336" t="s">
        <v>1486</v>
      </c>
      <c r="D277" s="337"/>
      <c r="E277" s="337"/>
      <c r="F277" s="337"/>
      <c r="G277" s="337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1168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96" t="str">
        <f>C277</f>
        <v>Náklady dodavatele vyplývající z povinností dodavatele stanovených obchodními podmínkami před zahájením stavebních prací. Tato skupina zahrnuje zejména náklady na přípravné činnosti.</v>
      </c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3">
        <v>144</v>
      </c>
      <c r="B278" s="174" t="s">
        <v>1487</v>
      </c>
      <c r="C278" s="189" t="s">
        <v>1488</v>
      </c>
      <c r="D278" s="175" t="s">
        <v>1484</v>
      </c>
      <c r="E278" s="176">
        <v>1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15</v>
      </c>
      <c r="M278" s="178">
        <f>G278*(1+L278/100)</f>
        <v>0</v>
      </c>
      <c r="N278" s="178">
        <v>0</v>
      </c>
      <c r="O278" s="178">
        <f>ROUND(E278*N278,2)</f>
        <v>0</v>
      </c>
      <c r="P278" s="178">
        <v>0</v>
      </c>
      <c r="Q278" s="178">
        <f>ROUND(E278*P278,2)</f>
        <v>0</v>
      </c>
      <c r="R278" s="178"/>
      <c r="S278" s="178" t="s">
        <v>3733</v>
      </c>
      <c r="T278" s="179" t="s">
        <v>2977</v>
      </c>
      <c r="U278" s="161">
        <v>0</v>
      </c>
      <c r="V278" s="161">
        <f>ROUND(E278*U278,2)</f>
        <v>0</v>
      </c>
      <c r="W278" s="161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1485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336" t="s">
        <v>1489</v>
      </c>
      <c r="D279" s="337"/>
      <c r="E279" s="337"/>
      <c r="F279" s="337"/>
      <c r="G279" s="337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1168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73">
        <v>145</v>
      </c>
      <c r="B280" s="174" t="s">
        <v>1490</v>
      </c>
      <c r="C280" s="189" t="s">
        <v>1491</v>
      </c>
      <c r="D280" s="175" t="s">
        <v>1484</v>
      </c>
      <c r="E280" s="176">
        <v>1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15</v>
      </c>
      <c r="M280" s="178">
        <f>G280*(1+L280/100)</f>
        <v>0</v>
      </c>
      <c r="N280" s="178">
        <v>0</v>
      </c>
      <c r="O280" s="178">
        <f>ROUND(E280*N280,2)</f>
        <v>0</v>
      </c>
      <c r="P280" s="178">
        <v>0</v>
      </c>
      <c r="Q280" s="178">
        <f>ROUND(E280*P280,2)</f>
        <v>0</v>
      </c>
      <c r="R280" s="178"/>
      <c r="S280" s="178" t="s">
        <v>3733</v>
      </c>
      <c r="T280" s="179" t="s">
        <v>2977</v>
      </c>
      <c r="U280" s="161">
        <v>0</v>
      </c>
      <c r="V280" s="161">
        <f>ROUND(E280*U280,2)</f>
        <v>0</v>
      </c>
      <c r="W280" s="161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1485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336" t="s">
        <v>1492</v>
      </c>
      <c r="D281" s="337"/>
      <c r="E281" s="337"/>
      <c r="F281" s="337"/>
      <c r="G281" s="337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1168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73">
        <v>146</v>
      </c>
      <c r="B282" s="174" t="s">
        <v>1493</v>
      </c>
      <c r="C282" s="189" t="s">
        <v>1494</v>
      </c>
      <c r="D282" s="175" t="s">
        <v>1484</v>
      </c>
      <c r="E282" s="176">
        <v>1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15</v>
      </c>
      <c r="M282" s="178">
        <f>G282*(1+L282/100)</f>
        <v>0</v>
      </c>
      <c r="N282" s="178">
        <v>0</v>
      </c>
      <c r="O282" s="178">
        <f>ROUND(E282*N282,2)</f>
        <v>0</v>
      </c>
      <c r="P282" s="178">
        <v>0</v>
      </c>
      <c r="Q282" s="178">
        <f>ROUND(E282*P282,2)</f>
        <v>0</v>
      </c>
      <c r="R282" s="178"/>
      <c r="S282" s="178" t="s">
        <v>3733</v>
      </c>
      <c r="T282" s="179" t="s">
        <v>2977</v>
      </c>
      <c r="U282" s="161">
        <v>0</v>
      </c>
      <c r="V282" s="161">
        <f>ROUND(E282*U282,2)</f>
        <v>0</v>
      </c>
      <c r="W282" s="161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1485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ht="22.5" outlineLevel="1" x14ac:dyDescent="0.2">
      <c r="A283" s="159"/>
      <c r="B283" s="160"/>
      <c r="C283" s="336" t="s">
        <v>1495</v>
      </c>
      <c r="D283" s="337"/>
      <c r="E283" s="337"/>
      <c r="F283" s="337"/>
      <c r="G283" s="337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1168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96" t="str">
        <f>C283</f>
        <v>Náklady zhotovitele, související s prováděním zkoušek a revizí předepsaných technickými normami nebo objednatelem a které jsou pro provedení díla nezbytné.</v>
      </c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0" t="s">
        <v>1496</v>
      </c>
      <c r="D284" s="162"/>
      <c r="E284" s="163">
        <v>1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2980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x14ac:dyDescent="0.2">
      <c r="A285" s="5"/>
      <c r="B285" s="6"/>
      <c r="C285" s="193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AE285">
        <v>15</v>
      </c>
      <c r="AF285">
        <v>21</v>
      </c>
    </row>
    <row r="286" spans="1:60" x14ac:dyDescent="0.2">
      <c r="A286" s="155"/>
      <c r="B286" s="156" t="s">
        <v>2725</v>
      </c>
      <c r="C286" s="194"/>
      <c r="D286" s="157"/>
      <c r="E286" s="158"/>
      <c r="F286" s="158"/>
      <c r="G286" s="187">
        <f>G8+G50+G58+G64+G83+G98+G101+G140+G220+G225+G257+G266+G275</f>
        <v>0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AE286">
        <f>SUMIF(L7:L284,AE285,G7:G284)</f>
        <v>0</v>
      </c>
      <c r="AF286">
        <f>SUMIF(L7:L284,AF285,G7:G284)</f>
        <v>0</v>
      </c>
      <c r="AG286" t="s">
        <v>1130</v>
      </c>
    </row>
    <row r="287" spans="1:60" x14ac:dyDescent="0.2">
      <c r="C287" s="195"/>
      <c r="D287" s="143"/>
      <c r="AG287" t="s">
        <v>1131</v>
      </c>
    </row>
    <row r="288" spans="1:60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  <row r="5009" spans="4:4" x14ac:dyDescent="0.2">
      <c r="D5009" s="143"/>
    </row>
    <row r="5010" spans="4:4" x14ac:dyDescent="0.2">
      <c r="D5010" s="143"/>
    </row>
    <row r="5011" spans="4:4" x14ac:dyDescent="0.2">
      <c r="D5011" s="143"/>
    </row>
  </sheetData>
  <mergeCells count="75">
    <mergeCell ref="C277:G277"/>
    <mergeCell ref="C279:G279"/>
    <mergeCell ref="C281:G281"/>
    <mergeCell ref="C283:G283"/>
    <mergeCell ref="C207:G207"/>
    <mergeCell ref="C210:G210"/>
    <mergeCell ref="C212:G212"/>
    <mergeCell ref="C214:G214"/>
    <mergeCell ref="C263:G263"/>
    <mergeCell ref="C259:G259"/>
    <mergeCell ref="C261:G261"/>
    <mergeCell ref="C216:G216"/>
    <mergeCell ref="C92:G92"/>
    <mergeCell ref="C94:G94"/>
    <mergeCell ref="C174:G174"/>
    <mergeCell ref="C146:G146"/>
    <mergeCell ref="C151:G151"/>
    <mergeCell ref="C152:G152"/>
    <mergeCell ref="C156:G156"/>
    <mergeCell ref="C157:G157"/>
    <mergeCell ref="C161:G161"/>
    <mergeCell ref="C162:G162"/>
    <mergeCell ref="C166:G166"/>
    <mergeCell ref="C167:G167"/>
    <mergeCell ref="C170:G170"/>
    <mergeCell ref="C75:G75"/>
    <mergeCell ref="C19:G19"/>
    <mergeCell ref="C172:G172"/>
    <mergeCell ref="C145:G145"/>
    <mergeCell ref="C96:G96"/>
    <mergeCell ref="C100:G100"/>
    <mergeCell ref="C103:G103"/>
    <mergeCell ref="C105:G105"/>
    <mergeCell ref="C107:G107"/>
    <mergeCell ref="C109:G109"/>
    <mergeCell ref="C111:G111"/>
    <mergeCell ref="C112:G112"/>
    <mergeCell ref="C116:G116"/>
    <mergeCell ref="C118:G118"/>
    <mergeCell ref="C142:G142"/>
    <mergeCell ref="C88:G88"/>
    <mergeCell ref="A1:G1"/>
    <mergeCell ref="C2:G2"/>
    <mergeCell ref="C3:G3"/>
    <mergeCell ref="C4:G4"/>
    <mergeCell ref="C38:G38"/>
    <mergeCell ref="C85:G85"/>
    <mergeCell ref="C90:G90"/>
    <mergeCell ref="C29:G29"/>
    <mergeCell ref="C44:G44"/>
    <mergeCell ref="C66:G66"/>
    <mergeCell ref="C68:G68"/>
    <mergeCell ref="C82:G82"/>
    <mergeCell ref="C76:G76"/>
    <mergeCell ref="C79:G79"/>
    <mergeCell ref="C80:G80"/>
    <mergeCell ref="C52:G52"/>
    <mergeCell ref="C70:G70"/>
    <mergeCell ref="C71:G71"/>
    <mergeCell ref="C72:G72"/>
    <mergeCell ref="C73:G73"/>
    <mergeCell ref="C74:G74"/>
    <mergeCell ref="C219:G219"/>
    <mergeCell ref="C256:G256"/>
    <mergeCell ref="C274:G274"/>
    <mergeCell ref="C139:G139"/>
    <mergeCell ref="C120:G120"/>
    <mergeCell ref="C122:G122"/>
    <mergeCell ref="C124:G124"/>
    <mergeCell ref="C126:G126"/>
    <mergeCell ref="C176:G176"/>
    <mergeCell ref="C178:G178"/>
    <mergeCell ref="C180:G180"/>
    <mergeCell ref="C182:G182"/>
    <mergeCell ref="C184:G184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17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2745</v>
      </c>
      <c r="C4" s="327" t="s">
        <v>2747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2740</v>
      </c>
      <c r="C8" s="188" t="s">
        <v>2801</v>
      </c>
      <c r="D8" s="169"/>
      <c r="E8" s="170"/>
      <c r="F8" s="171"/>
      <c r="G8" s="171">
        <f>SUMIF(AG9:AG52,"&lt;&gt;NOR",G9:G52)</f>
        <v>0</v>
      </c>
      <c r="H8" s="171"/>
      <c r="I8" s="171">
        <f>SUM(I9:I52)</f>
        <v>0</v>
      </c>
      <c r="J8" s="171"/>
      <c r="K8" s="171">
        <f>SUM(K9:K52)</f>
        <v>0</v>
      </c>
      <c r="L8" s="171"/>
      <c r="M8" s="171">
        <f>SUM(M9:M52)</f>
        <v>0</v>
      </c>
      <c r="N8" s="171"/>
      <c r="O8" s="171">
        <f>SUM(O9:O52)</f>
        <v>0</v>
      </c>
      <c r="P8" s="171"/>
      <c r="Q8" s="171">
        <f>SUM(Q9:Q52)</f>
        <v>0</v>
      </c>
      <c r="R8" s="171"/>
      <c r="S8" s="171"/>
      <c r="T8" s="172"/>
      <c r="U8" s="166"/>
      <c r="V8" s="166">
        <f>SUM(V9:V52)</f>
        <v>88.960000000000008</v>
      </c>
      <c r="W8" s="166"/>
      <c r="AG8" t="s">
        <v>2972</v>
      </c>
    </row>
    <row r="9" spans="1:60" outlineLevel="1" x14ac:dyDescent="0.2">
      <c r="A9" s="173">
        <v>1</v>
      </c>
      <c r="B9" s="174" t="s">
        <v>1497</v>
      </c>
      <c r="C9" s="189" t="s">
        <v>1498</v>
      </c>
      <c r="D9" s="175" t="s">
        <v>2983</v>
      </c>
      <c r="E9" s="176">
        <v>40.851000000000006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3732</v>
      </c>
      <c r="S9" s="178" t="s">
        <v>3733</v>
      </c>
      <c r="T9" s="179" t="s">
        <v>3733</v>
      </c>
      <c r="U9" s="161">
        <v>0.36500000000000005</v>
      </c>
      <c r="V9" s="161">
        <f>ROUND(E9*U9,2)</f>
        <v>14.91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33.75" outlineLevel="1" x14ac:dyDescent="0.2">
      <c r="A10" s="159"/>
      <c r="B10" s="160"/>
      <c r="C10" s="332" t="s">
        <v>3761</v>
      </c>
      <c r="D10" s="333"/>
      <c r="E10" s="333"/>
      <c r="F10" s="333"/>
      <c r="G10" s="333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3736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0" t="s">
        <v>1499</v>
      </c>
      <c r="D11" s="162"/>
      <c r="E11" s="163">
        <v>28.41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2980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0" t="s">
        <v>1500</v>
      </c>
      <c r="D12" s="162"/>
      <c r="E12" s="163">
        <v>8.66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2980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0" t="s">
        <v>1501</v>
      </c>
      <c r="D13" s="162"/>
      <c r="E13" s="163">
        <v>3.7800000000000002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2980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2</v>
      </c>
      <c r="B14" s="174" t="s">
        <v>1502</v>
      </c>
      <c r="C14" s="189" t="s">
        <v>1503</v>
      </c>
      <c r="D14" s="175" t="s">
        <v>2983</v>
      </c>
      <c r="E14" s="176">
        <v>20.425500000000003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3732</v>
      </c>
      <c r="S14" s="178" t="s">
        <v>3733</v>
      </c>
      <c r="T14" s="179" t="s">
        <v>3733</v>
      </c>
      <c r="U14" s="161">
        <v>0.08</v>
      </c>
      <c r="V14" s="161">
        <f>ROUND(E14*U14,2)</f>
        <v>1.63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1134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332" t="s">
        <v>3761</v>
      </c>
      <c r="D15" s="333"/>
      <c r="E15" s="333"/>
      <c r="F15" s="333"/>
      <c r="G15" s="333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3736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96" t="str">
        <f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0" t="s">
        <v>1504</v>
      </c>
      <c r="D16" s="162"/>
      <c r="E16" s="163">
        <v>20.430000000000003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2980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3">
        <v>3</v>
      </c>
      <c r="B17" s="174" t="s">
        <v>1142</v>
      </c>
      <c r="C17" s="189" t="s">
        <v>1143</v>
      </c>
      <c r="D17" s="175" t="s">
        <v>2975</v>
      </c>
      <c r="E17" s="176">
        <v>27.64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15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 t="s">
        <v>3732</v>
      </c>
      <c r="S17" s="178" t="s">
        <v>3733</v>
      </c>
      <c r="T17" s="179" t="s">
        <v>3733</v>
      </c>
      <c r="U17" s="161">
        <v>0.24000000000000002</v>
      </c>
      <c r="V17" s="161">
        <f>ROUND(E17*U17,2)</f>
        <v>6.63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1134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332" t="s">
        <v>3762</v>
      </c>
      <c r="D18" s="333"/>
      <c r="E18" s="333"/>
      <c r="F18" s="333"/>
      <c r="G18" s="333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3736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0" t="s">
        <v>1505</v>
      </c>
      <c r="D19" s="162"/>
      <c r="E19" s="163">
        <v>19.240000000000002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2980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0" t="s">
        <v>1506</v>
      </c>
      <c r="D20" s="162"/>
      <c r="E20" s="163">
        <v>8.4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2980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97">
        <v>4</v>
      </c>
      <c r="B21" s="254" t="s">
        <v>1145</v>
      </c>
      <c r="C21" s="255" t="s">
        <v>1146</v>
      </c>
      <c r="D21" s="253" t="s">
        <v>2975</v>
      </c>
      <c r="E21" s="183">
        <v>27.64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78" t="s">
        <v>3732</v>
      </c>
      <c r="S21" s="178" t="s">
        <v>3733</v>
      </c>
      <c r="T21" s="179" t="s">
        <v>3733</v>
      </c>
      <c r="U21" s="161">
        <v>7.0000000000000007E-2</v>
      </c>
      <c r="V21" s="161">
        <f>ROUND(E21*U21,2)</f>
        <v>1.93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338" t="s">
        <v>3735</v>
      </c>
      <c r="D22" s="333"/>
      <c r="E22" s="333"/>
      <c r="F22" s="333"/>
      <c r="G22" s="333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3736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5</v>
      </c>
      <c r="B23" s="174" t="s">
        <v>1147</v>
      </c>
      <c r="C23" s="189" t="s">
        <v>1148</v>
      </c>
      <c r="D23" s="175" t="s">
        <v>2983</v>
      </c>
      <c r="E23" s="176">
        <v>12.438000000000001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 t="s">
        <v>3732</v>
      </c>
      <c r="S23" s="178" t="s">
        <v>3733</v>
      </c>
      <c r="T23" s="179" t="s">
        <v>3733</v>
      </c>
      <c r="U23" s="161">
        <v>0.04</v>
      </c>
      <c r="V23" s="161">
        <f>ROUND(E23*U23,2)</f>
        <v>0.5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1134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332" t="s">
        <v>3763</v>
      </c>
      <c r="D24" s="333"/>
      <c r="E24" s="333"/>
      <c r="F24" s="333"/>
      <c r="G24" s="333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3736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0" t="s">
        <v>1500</v>
      </c>
      <c r="D25" s="162"/>
      <c r="E25" s="163">
        <v>8.66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2980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0" t="s">
        <v>1501</v>
      </c>
      <c r="D26" s="162"/>
      <c r="E26" s="163">
        <v>3.7800000000000002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2980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3">
        <v>6</v>
      </c>
      <c r="B27" s="174" t="s">
        <v>1149</v>
      </c>
      <c r="C27" s="189" t="s">
        <v>1150</v>
      </c>
      <c r="D27" s="175" t="s">
        <v>2983</v>
      </c>
      <c r="E27" s="176">
        <v>40.851000000000006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 t="s">
        <v>3732</v>
      </c>
      <c r="S27" s="178" t="s">
        <v>3733</v>
      </c>
      <c r="T27" s="179" t="s">
        <v>3733</v>
      </c>
      <c r="U27" s="161">
        <v>0.69000000000000006</v>
      </c>
      <c r="V27" s="161">
        <f>ROUND(E27*U27,2)</f>
        <v>28.19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1134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332" t="s">
        <v>3764</v>
      </c>
      <c r="D28" s="333"/>
      <c r="E28" s="333"/>
      <c r="F28" s="333"/>
      <c r="G28" s="333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3736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96" t="str">
        <f>C28</f>
        <v>bez naložení do dopravní nádoby, ale s vyprázdněním dopravní nádoby na hromadu nebo na dopravní prostředek,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0" t="s">
        <v>1499</v>
      </c>
      <c r="D29" s="162"/>
      <c r="E29" s="163">
        <v>28.41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2980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0" t="s">
        <v>1500</v>
      </c>
      <c r="D30" s="162"/>
      <c r="E30" s="163">
        <v>8.66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2980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0" t="s">
        <v>1501</v>
      </c>
      <c r="D31" s="162"/>
      <c r="E31" s="163">
        <v>3.7800000000000002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2980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3">
        <v>7</v>
      </c>
      <c r="B32" s="174" t="s">
        <v>3009</v>
      </c>
      <c r="C32" s="189" t="s">
        <v>1156</v>
      </c>
      <c r="D32" s="175" t="s">
        <v>2983</v>
      </c>
      <c r="E32" s="176">
        <v>19.354500000000002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3732</v>
      </c>
      <c r="S32" s="178" t="s">
        <v>3733</v>
      </c>
      <c r="T32" s="179" t="s">
        <v>3733</v>
      </c>
      <c r="U32" s="161">
        <v>0.01</v>
      </c>
      <c r="V32" s="161">
        <f>ROUND(E32*U32,2)</f>
        <v>0.19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1134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332" t="s">
        <v>3765</v>
      </c>
      <c r="D33" s="333"/>
      <c r="E33" s="333"/>
      <c r="F33" s="333"/>
      <c r="G33" s="333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3736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0" t="s">
        <v>1507</v>
      </c>
      <c r="D34" s="162"/>
      <c r="E34" s="163">
        <v>40.85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2980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0" t="s">
        <v>1508</v>
      </c>
      <c r="D35" s="162"/>
      <c r="E35" s="163">
        <v>-21.5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2980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33.75" outlineLevel="1" x14ac:dyDescent="0.2">
      <c r="A36" s="173">
        <v>8</v>
      </c>
      <c r="B36" s="174" t="s">
        <v>3014</v>
      </c>
      <c r="C36" s="189" t="s">
        <v>1159</v>
      </c>
      <c r="D36" s="175" t="s">
        <v>2983</v>
      </c>
      <c r="E36" s="176">
        <v>96.772500000000008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 t="s">
        <v>3732</v>
      </c>
      <c r="S36" s="178" t="s">
        <v>3733</v>
      </c>
      <c r="T36" s="179" t="s">
        <v>3733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1134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332" t="s">
        <v>3765</v>
      </c>
      <c r="D37" s="333"/>
      <c r="E37" s="333"/>
      <c r="F37" s="333"/>
      <c r="G37" s="333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3736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0" t="s">
        <v>1509</v>
      </c>
      <c r="D38" s="162"/>
      <c r="E38" s="163">
        <v>96.77000000000001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2980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0">
        <v>9</v>
      </c>
      <c r="B39" s="181" t="s">
        <v>1161</v>
      </c>
      <c r="C39" s="191" t="s">
        <v>1162</v>
      </c>
      <c r="D39" s="182" t="s">
        <v>2983</v>
      </c>
      <c r="E39" s="183">
        <v>19.354500000000002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15</v>
      </c>
      <c r="M39" s="185">
        <f>G39*(1+L39/100)</f>
        <v>0</v>
      </c>
      <c r="N39" s="185">
        <v>0</v>
      </c>
      <c r="O39" s="185">
        <f>ROUND(E39*N39,2)</f>
        <v>0</v>
      </c>
      <c r="P39" s="185">
        <v>0</v>
      </c>
      <c r="Q39" s="185">
        <f>ROUND(E39*P39,2)</f>
        <v>0</v>
      </c>
      <c r="R39" s="185" t="s">
        <v>3732</v>
      </c>
      <c r="S39" s="185" t="s">
        <v>3733</v>
      </c>
      <c r="T39" s="186" t="s">
        <v>3733</v>
      </c>
      <c r="U39" s="161">
        <v>5.3000000000000005E-2</v>
      </c>
      <c r="V39" s="161">
        <f>ROUND(E39*U39,2)</f>
        <v>1.03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1134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80">
        <v>10</v>
      </c>
      <c r="B40" s="181" t="s">
        <v>1163</v>
      </c>
      <c r="C40" s="191" t="s">
        <v>1164</v>
      </c>
      <c r="D40" s="182" t="s">
        <v>2983</v>
      </c>
      <c r="E40" s="183">
        <v>19.354500000000002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15</v>
      </c>
      <c r="M40" s="185">
        <f>G40*(1+L40/100)</f>
        <v>0</v>
      </c>
      <c r="N40" s="185">
        <v>0</v>
      </c>
      <c r="O40" s="185">
        <f>ROUND(E40*N40,2)</f>
        <v>0</v>
      </c>
      <c r="P40" s="185">
        <v>0</v>
      </c>
      <c r="Q40" s="185">
        <f>ROUND(E40*P40,2)</f>
        <v>0</v>
      </c>
      <c r="R40" s="185" t="s">
        <v>3732</v>
      </c>
      <c r="S40" s="185" t="s">
        <v>3733</v>
      </c>
      <c r="T40" s="186" t="s">
        <v>3733</v>
      </c>
      <c r="U40" s="161">
        <v>9.0000000000000011E-3</v>
      </c>
      <c r="V40" s="161">
        <f>ROUND(E40*U40,2)</f>
        <v>0.17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1134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3">
        <v>11</v>
      </c>
      <c r="B41" s="174" t="s">
        <v>1165</v>
      </c>
      <c r="C41" s="189" t="s">
        <v>1166</v>
      </c>
      <c r="D41" s="175" t="s">
        <v>2983</v>
      </c>
      <c r="E41" s="176">
        <v>21.496500000000001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 t="s">
        <v>3732</v>
      </c>
      <c r="S41" s="178" t="s">
        <v>3733</v>
      </c>
      <c r="T41" s="179" t="s">
        <v>3733</v>
      </c>
      <c r="U41" s="161">
        <v>0.4</v>
      </c>
      <c r="V41" s="161">
        <f>ROUND(E41*U41,2)</f>
        <v>8.6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1134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332" t="s">
        <v>3766</v>
      </c>
      <c r="D42" s="333"/>
      <c r="E42" s="333"/>
      <c r="F42" s="333"/>
      <c r="G42" s="333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3736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334" t="s">
        <v>1167</v>
      </c>
      <c r="D43" s="335"/>
      <c r="E43" s="335"/>
      <c r="F43" s="335"/>
      <c r="G43" s="335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1168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0" t="s">
        <v>1510</v>
      </c>
      <c r="D44" s="162"/>
      <c r="E44" s="163">
        <v>14.21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2980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1511</v>
      </c>
      <c r="D45" s="162"/>
      <c r="E45" s="163">
        <v>5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2980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0" t="s">
        <v>1512</v>
      </c>
      <c r="D46" s="162"/>
      <c r="E46" s="163">
        <v>2.29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2980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3">
        <v>12</v>
      </c>
      <c r="B47" s="174" t="s">
        <v>1173</v>
      </c>
      <c r="C47" s="189" t="s">
        <v>1174</v>
      </c>
      <c r="D47" s="175" t="s">
        <v>2983</v>
      </c>
      <c r="E47" s="176">
        <v>15.835500000000001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 t="s">
        <v>3732</v>
      </c>
      <c r="S47" s="178" t="s">
        <v>3733</v>
      </c>
      <c r="T47" s="179" t="s">
        <v>3733</v>
      </c>
      <c r="U47" s="161">
        <v>1.59</v>
      </c>
      <c r="V47" s="161">
        <f>ROUND(E47*U47,2)</f>
        <v>25.18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1134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332" t="s">
        <v>3738</v>
      </c>
      <c r="D48" s="333"/>
      <c r="E48" s="333"/>
      <c r="F48" s="333"/>
      <c r="G48" s="333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3736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96" t="str">
        <f>C48</f>
        <v>sypaninou z vhodných hornin tř. 1 - 4 nebo materiálem připraveným podél výkopu ve vzdálenosti do 3 m od jeho kraje, pro jakoukoliv hloubku výkopu a jakoukoliv míru zhutnění,</v>
      </c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0" t="s">
        <v>1513</v>
      </c>
      <c r="D49" s="162"/>
      <c r="E49" s="163">
        <v>11.620000000000001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2980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0" t="s">
        <v>1514</v>
      </c>
      <c r="D50" s="162"/>
      <c r="E50" s="163">
        <v>3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2980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0" t="s">
        <v>1515</v>
      </c>
      <c r="D51" s="162"/>
      <c r="E51" s="163">
        <v>1.2200000000000002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2980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13</v>
      </c>
      <c r="B52" s="181" t="s">
        <v>1179</v>
      </c>
      <c r="C52" s="191" t="s">
        <v>1180</v>
      </c>
      <c r="D52" s="182" t="s">
        <v>2983</v>
      </c>
      <c r="E52" s="183">
        <v>19.354500000000002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15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 t="s">
        <v>3732</v>
      </c>
      <c r="S52" s="185" t="s">
        <v>3733</v>
      </c>
      <c r="T52" s="186" t="s">
        <v>3733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1134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167" t="s">
        <v>2971</v>
      </c>
      <c r="B53" s="168" t="s">
        <v>2818</v>
      </c>
      <c r="C53" s="188" t="s">
        <v>2819</v>
      </c>
      <c r="D53" s="169"/>
      <c r="E53" s="170"/>
      <c r="F53" s="171"/>
      <c r="G53" s="171">
        <f>SUMIF(AG54:AG58,"&lt;&gt;NOR",G54:G58)</f>
        <v>0</v>
      </c>
      <c r="H53" s="171"/>
      <c r="I53" s="171">
        <f>SUM(I54:I58)</f>
        <v>0</v>
      </c>
      <c r="J53" s="171"/>
      <c r="K53" s="171">
        <f>SUM(K54:K58)</f>
        <v>0</v>
      </c>
      <c r="L53" s="171"/>
      <c r="M53" s="171">
        <f>SUM(M54:M58)</f>
        <v>0</v>
      </c>
      <c r="N53" s="171"/>
      <c r="O53" s="171">
        <f>SUM(O54:O58)</f>
        <v>0</v>
      </c>
      <c r="P53" s="171"/>
      <c r="Q53" s="171">
        <f>SUM(Q54:Q58)</f>
        <v>0</v>
      </c>
      <c r="R53" s="171"/>
      <c r="S53" s="171"/>
      <c r="T53" s="172"/>
      <c r="U53" s="166"/>
      <c r="V53" s="166">
        <f>SUM(V54:V58)</f>
        <v>5.98</v>
      </c>
      <c r="W53" s="166"/>
      <c r="AG53" t="s">
        <v>2972</v>
      </c>
    </row>
    <row r="54" spans="1:60" outlineLevel="1" x14ac:dyDescent="0.2">
      <c r="A54" s="173">
        <v>14</v>
      </c>
      <c r="B54" s="174" t="s">
        <v>1195</v>
      </c>
      <c r="C54" s="189" t="s">
        <v>1196</v>
      </c>
      <c r="D54" s="175" t="s">
        <v>2983</v>
      </c>
      <c r="E54" s="176">
        <v>3.5190000000000001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3743</v>
      </c>
      <c r="S54" s="178" t="s">
        <v>3733</v>
      </c>
      <c r="T54" s="179" t="s">
        <v>3733</v>
      </c>
      <c r="U54" s="161">
        <v>1.7000000000000002</v>
      </c>
      <c r="V54" s="161">
        <f>ROUND(E54*U54,2)</f>
        <v>5.98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1134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332" t="s">
        <v>3767</v>
      </c>
      <c r="D55" s="333"/>
      <c r="E55" s="333"/>
      <c r="F55" s="333"/>
      <c r="G55" s="333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3736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0" t="s">
        <v>1516</v>
      </c>
      <c r="D56" s="162"/>
      <c r="E56" s="163">
        <v>2.58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2980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0" t="s">
        <v>1517</v>
      </c>
      <c r="D57" s="162"/>
      <c r="E57" s="163">
        <v>0.67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2980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0" t="s">
        <v>1518</v>
      </c>
      <c r="D58" s="162"/>
      <c r="E58" s="163">
        <v>0.27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2980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67" t="s">
        <v>2971</v>
      </c>
      <c r="B59" s="168" t="s">
        <v>2828</v>
      </c>
      <c r="C59" s="188" t="s">
        <v>2829</v>
      </c>
      <c r="D59" s="169"/>
      <c r="E59" s="170"/>
      <c r="F59" s="171"/>
      <c r="G59" s="171">
        <f>SUMIF(AG60:AG84,"&lt;&gt;NOR",G60:G84)</f>
        <v>0</v>
      </c>
      <c r="H59" s="171"/>
      <c r="I59" s="171">
        <f>SUM(I60:I84)</f>
        <v>0</v>
      </c>
      <c r="J59" s="171"/>
      <c r="K59" s="171">
        <f>SUM(K60:K84)</f>
        <v>0</v>
      </c>
      <c r="L59" s="171"/>
      <c r="M59" s="171">
        <f>SUM(M60:M84)</f>
        <v>0</v>
      </c>
      <c r="N59" s="171"/>
      <c r="O59" s="171">
        <f>SUM(O60:O84)</f>
        <v>0</v>
      </c>
      <c r="P59" s="171"/>
      <c r="Q59" s="171">
        <f>SUM(Q60:Q84)</f>
        <v>0</v>
      </c>
      <c r="R59" s="171"/>
      <c r="S59" s="171"/>
      <c r="T59" s="172"/>
      <c r="U59" s="166"/>
      <c r="V59" s="166">
        <f>SUM(V60:V84)</f>
        <v>8.39</v>
      </c>
      <c r="W59" s="166"/>
      <c r="AG59" t="s">
        <v>2972</v>
      </c>
    </row>
    <row r="60" spans="1:60" outlineLevel="1" x14ac:dyDescent="0.2">
      <c r="A60" s="173">
        <v>15</v>
      </c>
      <c r="B60" s="174" t="s">
        <v>1519</v>
      </c>
      <c r="C60" s="189" t="s">
        <v>1520</v>
      </c>
      <c r="D60" s="175" t="s">
        <v>3069</v>
      </c>
      <c r="E60" s="176">
        <v>47.5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 t="s">
        <v>3743</v>
      </c>
      <c r="S60" s="178" t="s">
        <v>3733</v>
      </c>
      <c r="T60" s="179" t="s">
        <v>3733</v>
      </c>
      <c r="U60" s="161">
        <v>7.0000000000000007E-2</v>
      </c>
      <c r="V60" s="161">
        <f>ROUND(E60*U60,2)</f>
        <v>3.33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1134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332" t="s">
        <v>3768</v>
      </c>
      <c r="D61" s="333"/>
      <c r="E61" s="333"/>
      <c r="F61" s="333"/>
      <c r="G61" s="333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52"/>
      <c r="Z61" s="152"/>
      <c r="AA61" s="152"/>
      <c r="AB61" s="152"/>
      <c r="AC61" s="152"/>
      <c r="AD61" s="152"/>
      <c r="AE61" s="152"/>
      <c r="AF61" s="152"/>
      <c r="AG61" s="152" t="s">
        <v>3736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0" t="s">
        <v>1521</v>
      </c>
      <c r="D62" s="162"/>
      <c r="E62" s="163">
        <v>47.5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2980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97">
        <v>16</v>
      </c>
      <c r="B63" s="254" t="s">
        <v>1522</v>
      </c>
      <c r="C63" s="255" t="s">
        <v>1523</v>
      </c>
      <c r="D63" s="253" t="s">
        <v>3157</v>
      </c>
      <c r="E63" s="183">
        <v>25</v>
      </c>
      <c r="F63" s="184"/>
      <c r="G63" s="185">
        <f>ROUND(E63*F63,2)</f>
        <v>0</v>
      </c>
      <c r="H63" s="184"/>
      <c r="I63" s="185">
        <f>ROUND(E63*H63,2)</f>
        <v>0</v>
      </c>
      <c r="J63" s="184"/>
      <c r="K63" s="185">
        <f>ROUND(E63*J63,2)</f>
        <v>0</v>
      </c>
      <c r="L63" s="185">
        <v>15</v>
      </c>
      <c r="M63" s="185">
        <f>G63*(1+L63/100)</f>
        <v>0</v>
      </c>
      <c r="N63" s="185">
        <v>0</v>
      </c>
      <c r="O63" s="185">
        <f>ROUND(E63*N63,2)</f>
        <v>0</v>
      </c>
      <c r="P63" s="185">
        <v>0</v>
      </c>
      <c r="Q63" s="185">
        <f>ROUND(E63*P63,2)</f>
        <v>0</v>
      </c>
      <c r="R63" s="178" t="s">
        <v>3743</v>
      </c>
      <c r="S63" s="178" t="s">
        <v>3733</v>
      </c>
      <c r="T63" s="179" t="s">
        <v>3733</v>
      </c>
      <c r="U63" s="161">
        <v>0.17600000000000002</v>
      </c>
      <c r="V63" s="161">
        <f>ROUND(E63*U63,2)</f>
        <v>4.4000000000000004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1134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338" t="s">
        <v>3767</v>
      </c>
      <c r="D64" s="333"/>
      <c r="E64" s="333"/>
      <c r="F64" s="333"/>
      <c r="G64" s="333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3736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97">
        <v>17</v>
      </c>
      <c r="B65" s="254" t="s">
        <v>1524</v>
      </c>
      <c r="C65" s="255" t="s">
        <v>1525</v>
      </c>
      <c r="D65" s="253" t="s">
        <v>3157</v>
      </c>
      <c r="E65" s="183">
        <v>2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15</v>
      </c>
      <c r="M65" s="185">
        <f>G65*(1+L65/100)</f>
        <v>0</v>
      </c>
      <c r="N65" s="185">
        <v>0</v>
      </c>
      <c r="O65" s="185">
        <f>ROUND(E65*N65,2)</f>
        <v>0</v>
      </c>
      <c r="P65" s="185">
        <v>0</v>
      </c>
      <c r="Q65" s="185">
        <f>ROUND(E65*P65,2)</f>
        <v>0</v>
      </c>
      <c r="R65" s="178" t="s">
        <v>3743</v>
      </c>
      <c r="S65" s="178" t="s">
        <v>3733</v>
      </c>
      <c r="T65" s="179" t="s">
        <v>3733</v>
      </c>
      <c r="U65" s="161">
        <v>0.33</v>
      </c>
      <c r="V65" s="161">
        <f>ROUND(E65*U65,2)</f>
        <v>0.66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1134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338" t="s">
        <v>3767</v>
      </c>
      <c r="D66" s="333"/>
      <c r="E66" s="333"/>
      <c r="F66" s="333"/>
      <c r="G66" s="333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3736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3">
        <v>18</v>
      </c>
      <c r="B67" s="174" t="s">
        <v>1526</v>
      </c>
      <c r="C67" s="189" t="s">
        <v>1527</v>
      </c>
      <c r="D67" s="175" t="s">
        <v>3157</v>
      </c>
      <c r="E67" s="176">
        <v>5.15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 t="s">
        <v>3740</v>
      </c>
      <c r="S67" s="178" t="s">
        <v>3733</v>
      </c>
      <c r="T67" s="179" t="s">
        <v>3733</v>
      </c>
      <c r="U67" s="161">
        <v>0</v>
      </c>
      <c r="V67" s="161">
        <f>ROUND(E67*U67,2)</f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1186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0" t="s">
        <v>1528</v>
      </c>
      <c r="D68" s="162"/>
      <c r="E68" s="163">
        <v>5.15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2980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3">
        <v>19</v>
      </c>
      <c r="B69" s="174" t="s">
        <v>1529</v>
      </c>
      <c r="C69" s="189" t="s">
        <v>1530</v>
      </c>
      <c r="D69" s="175" t="s">
        <v>3157</v>
      </c>
      <c r="E69" s="176">
        <v>13.39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 t="s">
        <v>3740</v>
      </c>
      <c r="S69" s="178" t="s">
        <v>3733</v>
      </c>
      <c r="T69" s="179" t="s">
        <v>3733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1186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0" t="s">
        <v>1531</v>
      </c>
      <c r="D70" s="162"/>
      <c r="E70" s="163">
        <v>13.39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2980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3">
        <v>20</v>
      </c>
      <c r="B71" s="174" t="s">
        <v>1532</v>
      </c>
      <c r="C71" s="189" t="s">
        <v>1533</v>
      </c>
      <c r="D71" s="175" t="s">
        <v>3157</v>
      </c>
      <c r="E71" s="176">
        <v>1.03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15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 t="s">
        <v>3740</v>
      </c>
      <c r="S71" s="178" t="s">
        <v>3733</v>
      </c>
      <c r="T71" s="179" t="s">
        <v>3733</v>
      </c>
      <c r="U71" s="161">
        <v>0</v>
      </c>
      <c r="V71" s="161">
        <f>ROUND(E71*U71,2)</f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1186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0" t="s">
        <v>1534</v>
      </c>
      <c r="D72" s="162"/>
      <c r="E72" s="163">
        <v>1.03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2980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1" x14ac:dyDescent="0.2">
      <c r="A73" s="173">
        <v>21</v>
      </c>
      <c r="B73" s="174" t="s">
        <v>1535</v>
      </c>
      <c r="C73" s="189" t="s">
        <v>1536</v>
      </c>
      <c r="D73" s="175" t="s">
        <v>3157</v>
      </c>
      <c r="E73" s="176">
        <v>1.03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 t="s">
        <v>3740</v>
      </c>
      <c r="S73" s="178" t="s">
        <v>3733</v>
      </c>
      <c r="T73" s="179" t="s">
        <v>3733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1186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0" t="s">
        <v>1534</v>
      </c>
      <c r="D74" s="162"/>
      <c r="E74" s="163">
        <v>1.03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2980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3">
        <v>22</v>
      </c>
      <c r="B75" s="174" t="s">
        <v>1537</v>
      </c>
      <c r="C75" s="189" t="s">
        <v>1538</v>
      </c>
      <c r="D75" s="175" t="s">
        <v>3157</v>
      </c>
      <c r="E75" s="176">
        <v>5.0750000000000002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15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 t="s">
        <v>3740</v>
      </c>
      <c r="S75" s="178" t="s">
        <v>3733</v>
      </c>
      <c r="T75" s="179" t="s">
        <v>3733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1186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0" t="s">
        <v>1539</v>
      </c>
      <c r="D76" s="162"/>
      <c r="E76" s="163">
        <v>5.08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2980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3">
        <v>23</v>
      </c>
      <c r="B77" s="174" t="s">
        <v>1540</v>
      </c>
      <c r="C77" s="189" t="s">
        <v>1541</v>
      </c>
      <c r="D77" s="175" t="s">
        <v>3157</v>
      </c>
      <c r="E77" s="176">
        <v>5.0750000000000002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15</v>
      </c>
      <c r="M77" s="178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78" t="s">
        <v>3740</v>
      </c>
      <c r="S77" s="178" t="s">
        <v>3733</v>
      </c>
      <c r="T77" s="179" t="s">
        <v>3733</v>
      </c>
      <c r="U77" s="161">
        <v>0</v>
      </c>
      <c r="V77" s="161">
        <f>ROUND(E77*U77,2)</f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1186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0" t="s">
        <v>1539</v>
      </c>
      <c r="D78" s="162"/>
      <c r="E78" s="163">
        <v>5.08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2980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3">
        <v>24</v>
      </c>
      <c r="B79" s="174" t="s">
        <v>1542</v>
      </c>
      <c r="C79" s="189" t="s">
        <v>1543</v>
      </c>
      <c r="D79" s="175" t="s">
        <v>3157</v>
      </c>
      <c r="E79" s="176">
        <v>10.15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15</v>
      </c>
      <c r="M79" s="178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78" t="s">
        <v>3740</v>
      </c>
      <c r="S79" s="178" t="s">
        <v>3733</v>
      </c>
      <c r="T79" s="179" t="s">
        <v>3733</v>
      </c>
      <c r="U79" s="161">
        <v>0</v>
      </c>
      <c r="V79" s="161">
        <f>ROUND(E79*U79,2)</f>
        <v>0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1186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0" t="s">
        <v>1544</v>
      </c>
      <c r="D80" s="162"/>
      <c r="E80" s="163">
        <v>10.15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2980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3">
        <v>25</v>
      </c>
      <c r="B81" s="174" t="s">
        <v>1545</v>
      </c>
      <c r="C81" s="189" t="s">
        <v>1546</v>
      </c>
      <c r="D81" s="175" t="s">
        <v>3157</v>
      </c>
      <c r="E81" s="176">
        <v>5.0750000000000002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15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 t="s">
        <v>3740</v>
      </c>
      <c r="S81" s="178" t="s">
        <v>3733</v>
      </c>
      <c r="T81" s="179" t="s">
        <v>3733</v>
      </c>
      <c r="U81" s="161">
        <v>0</v>
      </c>
      <c r="V81" s="161">
        <f>ROUND(E81*U81,2)</f>
        <v>0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1186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0" t="s">
        <v>1539</v>
      </c>
      <c r="D82" s="162"/>
      <c r="E82" s="163">
        <v>5.08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2980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80">
        <v>26</v>
      </c>
      <c r="B83" s="181" t="s">
        <v>1547</v>
      </c>
      <c r="C83" s="191" t="s">
        <v>1548</v>
      </c>
      <c r="D83" s="182" t="s">
        <v>3157</v>
      </c>
      <c r="E83" s="183">
        <v>1.0150000000000001</v>
      </c>
      <c r="F83" s="184"/>
      <c r="G83" s="185">
        <f>ROUND(E83*F83,2)</f>
        <v>0</v>
      </c>
      <c r="H83" s="184"/>
      <c r="I83" s="185">
        <f>ROUND(E83*H83,2)</f>
        <v>0</v>
      </c>
      <c r="J83" s="184"/>
      <c r="K83" s="185">
        <f>ROUND(E83*J83,2)</f>
        <v>0</v>
      </c>
      <c r="L83" s="185">
        <v>15</v>
      </c>
      <c r="M83" s="185">
        <f>G83*(1+L83/100)</f>
        <v>0</v>
      </c>
      <c r="N83" s="185">
        <v>0</v>
      </c>
      <c r="O83" s="185">
        <f>ROUND(E83*N83,2)</f>
        <v>0</v>
      </c>
      <c r="P83" s="185">
        <v>0</v>
      </c>
      <c r="Q83" s="185">
        <f>ROUND(E83*P83,2)</f>
        <v>0</v>
      </c>
      <c r="R83" s="185" t="s">
        <v>3740</v>
      </c>
      <c r="S83" s="185" t="s">
        <v>3733</v>
      </c>
      <c r="T83" s="186" t="s">
        <v>3733</v>
      </c>
      <c r="U83" s="161">
        <v>0</v>
      </c>
      <c r="V83" s="161">
        <f>ROUND(E83*U83,2)</f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1186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80">
        <v>27</v>
      </c>
      <c r="B84" s="181" t="s">
        <v>1549</v>
      </c>
      <c r="C84" s="191" t="s">
        <v>1550</v>
      </c>
      <c r="D84" s="182" t="s">
        <v>3157</v>
      </c>
      <c r="E84" s="183">
        <v>1.0150000000000001</v>
      </c>
      <c r="F84" s="184"/>
      <c r="G84" s="185">
        <f>ROUND(E84*F84,2)</f>
        <v>0</v>
      </c>
      <c r="H84" s="184"/>
      <c r="I84" s="185">
        <f>ROUND(E84*H84,2)</f>
        <v>0</v>
      </c>
      <c r="J84" s="184"/>
      <c r="K84" s="185">
        <f>ROUND(E84*J84,2)</f>
        <v>0</v>
      </c>
      <c r="L84" s="185">
        <v>15</v>
      </c>
      <c r="M84" s="185">
        <f>G84*(1+L84/100)</f>
        <v>0</v>
      </c>
      <c r="N84" s="185">
        <v>0</v>
      </c>
      <c r="O84" s="185">
        <f>ROUND(E84*N84,2)</f>
        <v>0</v>
      </c>
      <c r="P84" s="185">
        <v>0</v>
      </c>
      <c r="Q84" s="185">
        <f>ROUND(E84*P84,2)</f>
        <v>0</v>
      </c>
      <c r="R84" s="185" t="s">
        <v>3740</v>
      </c>
      <c r="S84" s="185" t="s">
        <v>3733</v>
      </c>
      <c r="T84" s="186" t="s">
        <v>3733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1186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x14ac:dyDescent="0.2">
      <c r="A85" s="167" t="s">
        <v>2971</v>
      </c>
      <c r="B85" s="168" t="s">
        <v>2832</v>
      </c>
      <c r="C85" s="188" t="s">
        <v>2833</v>
      </c>
      <c r="D85" s="169"/>
      <c r="E85" s="170"/>
      <c r="F85" s="171"/>
      <c r="G85" s="171">
        <f>SUMIF(AG86:AG97,"&lt;&gt;NOR",G86:G97)</f>
        <v>0</v>
      </c>
      <c r="H85" s="171"/>
      <c r="I85" s="171">
        <f>SUM(I86:I97)</f>
        <v>0</v>
      </c>
      <c r="J85" s="171"/>
      <c r="K85" s="171">
        <f>SUM(K86:K97)</f>
        <v>0</v>
      </c>
      <c r="L85" s="171"/>
      <c r="M85" s="171">
        <f>SUM(M86:M97)</f>
        <v>0</v>
      </c>
      <c r="N85" s="171"/>
      <c r="O85" s="171">
        <f>SUM(O86:O97)</f>
        <v>0</v>
      </c>
      <c r="P85" s="171"/>
      <c r="Q85" s="171">
        <f>SUM(Q86:Q97)</f>
        <v>0</v>
      </c>
      <c r="R85" s="171"/>
      <c r="S85" s="171"/>
      <c r="T85" s="172"/>
      <c r="U85" s="166"/>
      <c r="V85" s="166">
        <f>SUM(V86:V97)</f>
        <v>19.57</v>
      </c>
      <c r="W85" s="166"/>
      <c r="AG85" t="s">
        <v>2972</v>
      </c>
    </row>
    <row r="86" spans="1:60" outlineLevel="1" x14ac:dyDescent="0.2">
      <c r="A86" s="180">
        <v>28</v>
      </c>
      <c r="B86" s="181" t="s">
        <v>1551</v>
      </c>
      <c r="C86" s="191" t="s">
        <v>1552</v>
      </c>
      <c r="D86" s="182" t="s">
        <v>3157</v>
      </c>
      <c r="E86" s="183">
        <v>1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15</v>
      </c>
      <c r="M86" s="185">
        <f>G86*(1+L86/100)</f>
        <v>0</v>
      </c>
      <c r="N86" s="185">
        <v>0</v>
      </c>
      <c r="O86" s="185">
        <f>ROUND(E86*N86,2)</f>
        <v>0</v>
      </c>
      <c r="P86" s="185">
        <v>0</v>
      </c>
      <c r="Q86" s="185">
        <f>ROUND(E86*P86,2)</f>
        <v>0</v>
      </c>
      <c r="R86" s="185" t="s">
        <v>3742</v>
      </c>
      <c r="S86" s="185" t="s">
        <v>3733</v>
      </c>
      <c r="T86" s="186" t="s">
        <v>3733</v>
      </c>
      <c r="U86" s="161">
        <v>2.8770000000000002</v>
      </c>
      <c r="V86" s="161">
        <f>ROUND(E86*U86,2)</f>
        <v>2.88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1134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80">
        <v>29</v>
      </c>
      <c r="B87" s="181" t="s">
        <v>1553</v>
      </c>
      <c r="C87" s="191" t="s">
        <v>1554</v>
      </c>
      <c r="D87" s="182" t="s">
        <v>3157</v>
      </c>
      <c r="E87" s="183">
        <v>1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15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 t="s">
        <v>3742</v>
      </c>
      <c r="S87" s="185" t="s">
        <v>3733</v>
      </c>
      <c r="T87" s="186" t="s">
        <v>3733</v>
      </c>
      <c r="U87" s="161">
        <v>1.4650000000000001</v>
      </c>
      <c r="V87" s="161">
        <f>ROUND(E87*U87,2)</f>
        <v>1.47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1134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3">
        <v>30</v>
      </c>
      <c r="B88" s="174" t="s">
        <v>1555</v>
      </c>
      <c r="C88" s="189" t="s">
        <v>1556</v>
      </c>
      <c r="D88" s="175" t="s">
        <v>3157</v>
      </c>
      <c r="E88" s="176">
        <v>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15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 t="s">
        <v>3742</v>
      </c>
      <c r="S88" s="178" t="s">
        <v>3733</v>
      </c>
      <c r="T88" s="179" t="s">
        <v>3733</v>
      </c>
      <c r="U88" s="161">
        <v>0.7370000000000001</v>
      </c>
      <c r="V88" s="161">
        <f>ROUND(E88*U88,2)</f>
        <v>0.74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1134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336" t="s">
        <v>1297</v>
      </c>
      <c r="D89" s="337"/>
      <c r="E89" s="337"/>
      <c r="F89" s="337"/>
      <c r="G89" s="337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1168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33.75" outlineLevel="1" x14ac:dyDescent="0.2">
      <c r="A90" s="173">
        <v>31</v>
      </c>
      <c r="B90" s="174" t="s">
        <v>1557</v>
      </c>
      <c r="C90" s="189" t="s">
        <v>1558</v>
      </c>
      <c r="D90" s="175" t="s">
        <v>3157</v>
      </c>
      <c r="E90" s="176">
        <v>3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15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256">
        <f>ROUND(E90*P90,2)</f>
        <v>0</v>
      </c>
      <c r="R90" s="257" t="s">
        <v>3742</v>
      </c>
      <c r="S90" s="257" t="s">
        <v>3733</v>
      </c>
      <c r="T90" s="257" t="s">
        <v>3733</v>
      </c>
      <c r="U90" s="161">
        <v>0.5</v>
      </c>
      <c r="V90" s="161">
        <f>ROUND(E90*U90,2)</f>
        <v>1.5</v>
      </c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1134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336" t="s">
        <v>1559</v>
      </c>
      <c r="D91" s="337"/>
      <c r="E91" s="337"/>
      <c r="F91" s="337"/>
      <c r="G91" s="337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1168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97">
        <v>32</v>
      </c>
      <c r="B92" s="254" t="s">
        <v>1560</v>
      </c>
      <c r="C92" s="255" t="s">
        <v>1561</v>
      </c>
      <c r="D92" s="253" t="s">
        <v>3069</v>
      </c>
      <c r="E92" s="183">
        <v>47.5</v>
      </c>
      <c r="F92" s="184"/>
      <c r="G92" s="185">
        <f>ROUND(E92*F92,2)</f>
        <v>0</v>
      </c>
      <c r="H92" s="184"/>
      <c r="I92" s="185">
        <f>ROUND(E92*H92,2)</f>
        <v>0</v>
      </c>
      <c r="J92" s="184"/>
      <c r="K92" s="185">
        <f>ROUND(E92*J92,2)</f>
        <v>0</v>
      </c>
      <c r="L92" s="185">
        <v>15</v>
      </c>
      <c r="M92" s="185">
        <f>G92*(1+L92/100)</f>
        <v>0</v>
      </c>
      <c r="N92" s="185">
        <v>0</v>
      </c>
      <c r="O92" s="185">
        <f>ROUND(E92*N92,2)</f>
        <v>0</v>
      </c>
      <c r="P92" s="185">
        <v>0</v>
      </c>
      <c r="Q92" s="185">
        <f>ROUND(E92*P92,2)</f>
        <v>0</v>
      </c>
      <c r="R92" s="178" t="s">
        <v>3743</v>
      </c>
      <c r="S92" s="178" t="s">
        <v>3733</v>
      </c>
      <c r="T92" s="179" t="s">
        <v>3733</v>
      </c>
      <c r="U92" s="161">
        <v>5.9000000000000004E-2</v>
      </c>
      <c r="V92" s="161">
        <f>ROUND(E92*U92,2)</f>
        <v>2.8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1134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338" t="s">
        <v>3769</v>
      </c>
      <c r="D93" s="333"/>
      <c r="E93" s="333"/>
      <c r="F93" s="333"/>
      <c r="G93" s="333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3736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33.75" outlineLevel="1" x14ac:dyDescent="0.2">
      <c r="A94" s="197">
        <v>33</v>
      </c>
      <c r="B94" s="254" t="s">
        <v>1562</v>
      </c>
      <c r="C94" s="255" t="s">
        <v>1563</v>
      </c>
      <c r="D94" s="253" t="s">
        <v>1564</v>
      </c>
      <c r="E94" s="183">
        <v>1</v>
      </c>
      <c r="F94" s="184"/>
      <c r="G94" s="185">
        <f>ROUND(E94*F94,2)</f>
        <v>0</v>
      </c>
      <c r="H94" s="184"/>
      <c r="I94" s="185">
        <f>ROUND(E94*H94,2)</f>
        <v>0</v>
      </c>
      <c r="J94" s="184"/>
      <c r="K94" s="185">
        <f>ROUND(E94*J94,2)</f>
        <v>0</v>
      </c>
      <c r="L94" s="185">
        <v>15</v>
      </c>
      <c r="M94" s="185">
        <f>G94*(1+L94/100)</f>
        <v>0</v>
      </c>
      <c r="N94" s="185">
        <v>0</v>
      </c>
      <c r="O94" s="185">
        <f>ROUND(E94*N94,2)</f>
        <v>0</v>
      </c>
      <c r="P94" s="185">
        <v>0</v>
      </c>
      <c r="Q94" s="185">
        <f>ROUND(E94*P94,2)</f>
        <v>0</v>
      </c>
      <c r="R94" s="178" t="s">
        <v>3743</v>
      </c>
      <c r="S94" s="178" t="s">
        <v>3733</v>
      </c>
      <c r="T94" s="179" t="s">
        <v>3733</v>
      </c>
      <c r="U94" s="161">
        <v>6.2</v>
      </c>
      <c r="V94" s="161">
        <f>ROUND(E94*U94,2)</f>
        <v>6.2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1134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338" t="s">
        <v>3769</v>
      </c>
      <c r="D95" s="333"/>
      <c r="E95" s="333"/>
      <c r="F95" s="333"/>
      <c r="G95" s="333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3736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80">
        <v>34</v>
      </c>
      <c r="B96" s="181" t="s">
        <v>1565</v>
      </c>
      <c r="C96" s="191" t="s">
        <v>1566</v>
      </c>
      <c r="D96" s="182" t="s">
        <v>3157</v>
      </c>
      <c r="E96" s="183">
        <v>2</v>
      </c>
      <c r="F96" s="184"/>
      <c r="G96" s="185">
        <f>ROUND(E96*F96,2)</f>
        <v>0</v>
      </c>
      <c r="H96" s="184"/>
      <c r="I96" s="185">
        <f>ROUND(E96*H96,2)</f>
        <v>0</v>
      </c>
      <c r="J96" s="184"/>
      <c r="K96" s="185">
        <f>ROUND(E96*J96,2)</f>
        <v>0</v>
      </c>
      <c r="L96" s="185">
        <v>15</v>
      </c>
      <c r="M96" s="185">
        <f>G96*(1+L96/100)</f>
        <v>0</v>
      </c>
      <c r="N96" s="185">
        <v>0</v>
      </c>
      <c r="O96" s="185">
        <f>ROUND(E96*N96,2)</f>
        <v>0</v>
      </c>
      <c r="P96" s="185">
        <v>0</v>
      </c>
      <c r="Q96" s="185">
        <f>ROUND(E96*P96,2)</f>
        <v>0</v>
      </c>
      <c r="R96" s="185" t="s">
        <v>3743</v>
      </c>
      <c r="S96" s="185" t="s">
        <v>3733</v>
      </c>
      <c r="T96" s="186" t="s">
        <v>3733</v>
      </c>
      <c r="U96" s="161">
        <v>0.65</v>
      </c>
      <c r="V96" s="161">
        <f>ROUND(E96*U96,2)</f>
        <v>1.3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1134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80">
        <v>35</v>
      </c>
      <c r="B97" s="181" t="s">
        <v>1567</v>
      </c>
      <c r="C97" s="191" t="s">
        <v>1568</v>
      </c>
      <c r="D97" s="182" t="s">
        <v>3157</v>
      </c>
      <c r="E97" s="183">
        <v>2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15</v>
      </c>
      <c r="M97" s="185">
        <f>G97*(1+L97/100)</f>
        <v>0</v>
      </c>
      <c r="N97" s="185">
        <v>0</v>
      </c>
      <c r="O97" s="185">
        <f>ROUND(E97*N97,2)</f>
        <v>0</v>
      </c>
      <c r="P97" s="185">
        <v>0</v>
      </c>
      <c r="Q97" s="185">
        <f>ROUND(E97*P97,2)</f>
        <v>0</v>
      </c>
      <c r="R97" s="185" t="s">
        <v>3746</v>
      </c>
      <c r="S97" s="185" t="s">
        <v>3733</v>
      </c>
      <c r="T97" s="186" t="s">
        <v>3733</v>
      </c>
      <c r="U97" s="161">
        <v>1.34</v>
      </c>
      <c r="V97" s="161">
        <f>ROUND(E97*U97,2)</f>
        <v>2.68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1207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7" t="s">
        <v>2971</v>
      </c>
      <c r="B98" s="168" t="s">
        <v>2846</v>
      </c>
      <c r="C98" s="188" t="s">
        <v>2847</v>
      </c>
      <c r="D98" s="169"/>
      <c r="E98" s="170"/>
      <c r="F98" s="171"/>
      <c r="G98" s="171">
        <f>SUMIF(AG99:AG101,"&lt;&gt;NOR",G99:G101)</f>
        <v>0</v>
      </c>
      <c r="H98" s="171"/>
      <c r="I98" s="171">
        <f>SUM(I99:I101)</f>
        <v>0</v>
      </c>
      <c r="J98" s="171"/>
      <c r="K98" s="171">
        <f>SUM(K99:K101)</f>
        <v>0</v>
      </c>
      <c r="L98" s="171"/>
      <c r="M98" s="171">
        <f>SUM(M99:M101)</f>
        <v>0</v>
      </c>
      <c r="N98" s="171"/>
      <c r="O98" s="171">
        <f>SUM(O99:O101)</f>
        <v>0</v>
      </c>
      <c r="P98" s="171"/>
      <c r="Q98" s="171">
        <f>SUM(Q99:Q101)</f>
        <v>0</v>
      </c>
      <c r="R98" s="171"/>
      <c r="S98" s="171"/>
      <c r="T98" s="172"/>
      <c r="U98" s="166"/>
      <c r="V98" s="166">
        <f>SUM(V99:V101)</f>
        <v>28.79</v>
      </c>
      <c r="W98" s="166"/>
      <c r="AG98" t="s">
        <v>2972</v>
      </c>
    </row>
    <row r="99" spans="1:60" ht="22.5" outlineLevel="1" x14ac:dyDescent="0.2">
      <c r="A99" s="173">
        <v>36</v>
      </c>
      <c r="B99" s="174" t="s">
        <v>1569</v>
      </c>
      <c r="C99" s="191" t="s">
        <v>1570</v>
      </c>
      <c r="D99" s="182" t="s">
        <v>3100</v>
      </c>
      <c r="E99" s="183">
        <v>34.027820000000006</v>
      </c>
      <c r="F99" s="184"/>
      <c r="G99" s="185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15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3743</v>
      </c>
      <c r="S99" s="178" t="s">
        <v>3733</v>
      </c>
      <c r="T99" s="179" t="s">
        <v>3771</v>
      </c>
      <c r="U99" s="161">
        <v>0.84600000000000009</v>
      </c>
      <c r="V99" s="161">
        <f>ROUND(E99*U99,2)</f>
        <v>28.79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2978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332" t="s">
        <v>3770</v>
      </c>
      <c r="D100" s="333"/>
      <c r="E100" s="333"/>
      <c r="F100" s="333"/>
      <c r="G100" s="333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3736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334" t="s">
        <v>1571</v>
      </c>
      <c r="D101" s="335"/>
      <c r="E101" s="335"/>
      <c r="F101" s="335"/>
      <c r="G101" s="335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1168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">
      <c r="A102" s="167" t="s">
        <v>2971</v>
      </c>
      <c r="B102" s="168" t="s">
        <v>2944</v>
      </c>
      <c r="C102" s="188" t="s">
        <v>2723</v>
      </c>
      <c r="D102" s="169"/>
      <c r="E102" s="170"/>
      <c r="F102" s="171"/>
      <c r="G102" s="171">
        <f>SUMIF(AG103:AG111,"&lt;&gt;NOR",G103:G111)</f>
        <v>0</v>
      </c>
      <c r="H102" s="171"/>
      <c r="I102" s="171">
        <f>SUM(I103:I111)</f>
        <v>0</v>
      </c>
      <c r="J102" s="171"/>
      <c r="K102" s="171">
        <f>SUM(K103:K111)</f>
        <v>0</v>
      </c>
      <c r="L102" s="171"/>
      <c r="M102" s="171">
        <f>SUM(M103:M111)</f>
        <v>0</v>
      </c>
      <c r="N102" s="171"/>
      <c r="O102" s="171">
        <f>SUM(O103:O111)</f>
        <v>0</v>
      </c>
      <c r="P102" s="171"/>
      <c r="Q102" s="171">
        <f>SUM(Q103:Q111)</f>
        <v>0</v>
      </c>
      <c r="R102" s="171"/>
      <c r="S102" s="171"/>
      <c r="T102" s="172"/>
      <c r="U102" s="166"/>
      <c r="V102" s="166">
        <f>SUM(V103:V111)</f>
        <v>0</v>
      </c>
      <c r="W102" s="166"/>
      <c r="AG102" t="s">
        <v>2972</v>
      </c>
    </row>
    <row r="103" spans="1:60" outlineLevel="1" x14ac:dyDescent="0.2">
      <c r="A103" s="173">
        <v>37</v>
      </c>
      <c r="B103" s="174" t="s">
        <v>1482</v>
      </c>
      <c r="C103" s="189" t="s">
        <v>1483</v>
      </c>
      <c r="D103" s="175" t="s">
        <v>1484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15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/>
      <c r="S103" s="178" t="s">
        <v>3733</v>
      </c>
      <c r="T103" s="179" t="s">
        <v>2977</v>
      </c>
      <c r="U103" s="161">
        <v>0</v>
      </c>
      <c r="V103" s="161">
        <f>ROUND(E103*U103,2)</f>
        <v>0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1485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59"/>
      <c r="B104" s="160"/>
      <c r="C104" s="336" t="s">
        <v>1486</v>
      </c>
      <c r="D104" s="337"/>
      <c r="E104" s="337"/>
      <c r="F104" s="337"/>
      <c r="G104" s="337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1168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96" t="str">
        <f>C104</f>
        <v>Náklady dodavatele vyplývající z povinností dodavatele stanovených obchodními podmínkami před zahájením stavebních prací. Tato skupina zahrnuje zejména náklady na přípravné činnosti.</v>
      </c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80">
        <v>38</v>
      </c>
      <c r="B105" s="181" t="s">
        <v>1572</v>
      </c>
      <c r="C105" s="191" t="s">
        <v>1573</v>
      </c>
      <c r="D105" s="182" t="s">
        <v>1484</v>
      </c>
      <c r="E105" s="183">
        <v>1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15</v>
      </c>
      <c r="M105" s="185">
        <f>G105*(1+L105/100)</f>
        <v>0</v>
      </c>
      <c r="N105" s="185">
        <v>0</v>
      </c>
      <c r="O105" s="185">
        <f>ROUND(E105*N105,2)</f>
        <v>0</v>
      </c>
      <c r="P105" s="185">
        <v>0</v>
      </c>
      <c r="Q105" s="185">
        <f>ROUND(E105*P105,2)</f>
        <v>0</v>
      </c>
      <c r="R105" s="185"/>
      <c r="S105" s="178" t="s">
        <v>3733</v>
      </c>
      <c r="T105" s="179" t="s">
        <v>2977</v>
      </c>
      <c r="U105" s="161">
        <v>0</v>
      </c>
      <c r="V105" s="161">
        <f>ROUND(E105*U105,2)</f>
        <v>0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1485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3">
        <v>39</v>
      </c>
      <c r="B106" s="174" t="s">
        <v>1487</v>
      </c>
      <c r="C106" s="189" t="s">
        <v>1488</v>
      </c>
      <c r="D106" s="175" t="s">
        <v>1484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3733</v>
      </c>
      <c r="T106" s="179" t="s">
        <v>2977</v>
      </c>
      <c r="U106" s="161">
        <v>0</v>
      </c>
      <c r="V106" s="161">
        <f>ROUND(E106*U106,2)</f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1485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336" t="s">
        <v>1489</v>
      </c>
      <c r="D107" s="337"/>
      <c r="E107" s="337"/>
      <c r="F107" s="337"/>
      <c r="G107" s="337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3">
        <v>40</v>
      </c>
      <c r="B108" s="174" t="s">
        <v>1490</v>
      </c>
      <c r="C108" s="189" t="s">
        <v>1491</v>
      </c>
      <c r="D108" s="175" t="s">
        <v>1484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15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/>
      <c r="S108" s="178" t="s">
        <v>3733</v>
      </c>
      <c r="T108" s="179" t="s">
        <v>2977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1485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336" t="s">
        <v>1492</v>
      </c>
      <c r="D109" s="337"/>
      <c r="E109" s="337"/>
      <c r="F109" s="337"/>
      <c r="G109" s="33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1168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3">
        <v>41</v>
      </c>
      <c r="B110" s="174" t="s">
        <v>1574</v>
      </c>
      <c r="C110" s="189" t="s">
        <v>1575</v>
      </c>
      <c r="D110" s="175" t="s">
        <v>1484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3733</v>
      </c>
      <c r="T110" s="179" t="s">
        <v>2977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1485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336" t="s">
        <v>1576</v>
      </c>
      <c r="D111" s="337"/>
      <c r="E111" s="337"/>
      <c r="F111" s="337"/>
      <c r="G111" s="337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1168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96" t="str">
        <f>C111</f>
        <v>Náklady na provedení skutečného zaměření stavby v rozsahu nezbytném pro zápis změny do katastru nemovitostí.</v>
      </c>
      <c r="BB111" s="152"/>
      <c r="BC111" s="152"/>
      <c r="BD111" s="152"/>
      <c r="BE111" s="152"/>
      <c r="BF111" s="152"/>
      <c r="BG111" s="152"/>
      <c r="BH111" s="152"/>
    </row>
    <row r="112" spans="1:60" x14ac:dyDescent="0.2">
      <c r="A112" s="5"/>
      <c r="B112" s="6"/>
      <c r="C112" s="193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E112">
        <v>15</v>
      </c>
      <c r="AF112">
        <v>21</v>
      </c>
    </row>
    <row r="113" spans="1:33" x14ac:dyDescent="0.2">
      <c r="A113" s="155"/>
      <c r="B113" s="156" t="s">
        <v>2725</v>
      </c>
      <c r="C113" s="194"/>
      <c r="D113" s="157"/>
      <c r="E113" s="158"/>
      <c r="F113" s="158"/>
      <c r="G113" s="187">
        <f>G8+G53+G59+G85+G98+G102</f>
        <v>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E113">
        <f>SUMIF(L7:L111,AE112,G7:G111)</f>
        <v>0</v>
      </c>
      <c r="AF113">
        <f>SUMIF(L7:L111,AF112,G7:G111)</f>
        <v>0</v>
      </c>
      <c r="AG113" t="s">
        <v>1130</v>
      </c>
    </row>
    <row r="114" spans="1:33" x14ac:dyDescent="0.2">
      <c r="C114" s="195"/>
      <c r="D114" s="143"/>
      <c r="AG114" t="s">
        <v>1131</v>
      </c>
    </row>
    <row r="115" spans="1:33" x14ac:dyDescent="0.2">
      <c r="D115" s="143"/>
    </row>
    <row r="116" spans="1:33" x14ac:dyDescent="0.2">
      <c r="D116" s="143"/>
    </row>
    <row r="117" spans="1:33" x14ac:dyDescent="0.2">
      <c r="D117" s="143"/>
    </row>
    <row r="118" spans="1:33" x14ac:dyDescent="0.2">
      <c r="D118" s="143"/>
    </row>
    <row r="119" spans="1:33" x14ac:dyDescent="0.2">
      <c r="D119" s="143"/>
    </row>
    <row r="120" spans="1:33" x14ac:dyDescent="0.2">
      <c r="D120" s="143"/>
    </row>
    <row r="121" spans="1:33" x14ac:dyDescent="0.2">
      <c r="D121" s="143"/>
    </row>
    <row r="122" spans="1:33" x14ac:dyDescent="0.2">
      <c r="D122" s="143"/>
    </row>
    <row r="123" spans="1:33" x14ac:dyDescent="0.2">
      <c r="D123" s="143"/>
    </row>
    <row r="124" spans="1:33" x14ac:dyDescent="0.2">
      <c r="D124" s="143"/>
    </row>
    <row r="125" spans="1:33" x14ac:dyDescent="0.2">
      <c r="D125" s="143"/>
    </row>
    <row r="126" spans="1:33" x14ac:dyDescent="0.2">
      <c r="D126" s="143"/>
    </row>
    <row r="127" spans="1:33" x14ac:dyDescent="0.2">
      <c r="D127" s="143"/>
    </row>
    <row r="128" spans="1:33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  <row r="5009" spans="4:4" x14ac:dyDescent="0.2">
      <c r="D5009" s="143"/>
    </row>
    <row r="5010" spans="4:4" x14ac:dyDescent="0.2">
      <c r="D5010" s="143"/>
    </row>
    <row r="5011" spans="4:4" x14ac:dyDescent="0.2">
      <c r="D5011" s="143"/>
    </row>
    <row r="5012" spans="4:4" x14ac:dyDescent="0.2">
      <c r="D5012" s="143"/>
    </row>
    <row r="5013" spans="4:4" x14ac:dyDescent="0.2">
      <c r="D5013" s="143"/>
    </row>
    <row r="5014" spans="4:4" x14ac:dyDescent="0.2">
      <c r="D5014" s="143"/>
    </row>
    <row r="5015" spans="4:4" x14ac:dyDescent="0.2">
      <c r="D5015" s="143"/>
    </row>
    <row r="5016" spans="4:4" x14ac:dyDescent="0.2">
      <c r="D5016" s="143"/>
    </row>
    <row r="5017" spans="4:4" x14ac:dyDescent="0.2">
      <c r="D5017" s="143"/>
    </row>
  </sheetData>
  <sheetProtection password="E5D8" sheet="1" objects="1" scenarios="1"/>
  <mergeCells count="29">
    <mergeCell ref="A1:G1"/>
    <mergeCell ref="C2:G2"/>
    <mergeCell ref="C3:G3"/>
    <mergeCell ref="C4:G4"/>
    <mergeCell ref="C43:G43"/>
    <mergeCell ref="C10:G10"/>
    <mergeCell ref="C15:G15"/>
    <mergeCell ref="C18:G18"/>
    <mergeCell ref="C22:G22"/>
    <mergeCell ref="C24:G24"/>
    <mergeCell ref="C28:G28"/>
    <mergeCell ref="C33:G33"/>
    <mergeCell ref="C37:G37"/>
    <mergeCell ref="C42:G42"/>
    <mergeCell ref="C101:G101"/>
    <mergeCell ref="C104:G104"/>
    <mergeCell ref="C107:G107"/>
    <mergeCell ref="C109:G109"/>
    <mergeCell ref="C111:G111"/>
    <mergeCell ref="C93:G93"/>
    <mergeCell ref="C95:G95"/>
    <mergeCell ref="C100:G100"/>
    <mergeCell ref="C48:G48"/>
    <mergeCell ref="C55:G55"/>
    <mergeCell ref="C61:G61"/>
    <mergeCell ref="C64:G64"/>
    <mergeCell ref="C66:G66"/>
    <mergeCell ref="C89:G89"/>
    <mergeCell ref="C91:G91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1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2748</v>
      </c>
      <c r="C4" s="327" t="s">
        <v>2749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2822</v>
      </c>
      <c r="C8" s="188" t="s">
        <v>2823</v>
      </c>
      <c r="D8" s="169"/>
      <c r="E8" s="170"/>
      <c r="F8" s="171"/>
      <c r="G8" s="171">
        <f>SUMIF(AG9:AG17,"&lt;&gt;NOR",G9:G17)</f>
        <v>0</v>
      </c>
      <c r="H8" s="171"/>
      <c r="I8" s="171">
        <f>SUM(I9:I17)</f>
        <v>0</v>
      </c>
      <c r="J8" s="171"/>
      <c r="K8" s="171">
        <f>SUM(K9:K17)</f>
        <v>0</v>
      </c>
      <c r="L8" s="171"/>
      <c r="M8" s="171">
        <f>SUM(M9:M17)</f>
        <v>0</v>
      </c>
      <c r="N8" s="171"/>
      <c r="O8" s="171">
        <f>SUM(O9:O17)</f>
        <v>0</v>
      </c>
      <c r="P8" s="171"/>
      <c r="Q8" s="171">
        <f>SUM(Q9:Q17)</f>
        <v>0</v>
      </c>
      <c r="R8" s="171"/>
      <c r="S8" s="171"/>
      <c r="T8" s="172"/>
      <c r="U8" s="166"/>
      <c r="V8" s="166">
        <f>SUM(V9:V17)</f>
        <v>12.440000000000001</v>
      </c>
      <c r="W8" s="166"/>
      <c r="AG8" t="s">
        <v>2972</v>
      </c>
    </row>
    <row r="9" spans="1:60" outlineLevel="1" x14ac:dyDescent="0.2">
      <c r="A9" s="197">
        <v>1</v>
      </c>
      <c r="B9" s="254" t="s">
        <v>1577</v>
      </c>
      <c r="C9" s="255" t="s">
        <v>1578</v>
      </c>
      <c r="D9" s="259" t="s">
        <v>3157</v>
      </c>
      <c r="E9" s="260">
        <v>1</v>
      </c>
      <c r="F9" s="261"/>
      <c r="G9" s="257">
        <f>ROUND(E9*F9,2)</f>
        <v>0</v>
      </c>
      <c r="H9" s="258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78" t="s">
        <v>3744</v>
      </c>
      <c r="S9" s="178" t="s">
        <v>3733</v>
      </c>
      <c r="T9" s="179" t="s">
        <v>3733</v>
      </c>
      <c r="U9" s="161">
        <v>0.8829300000000001</v>
      </c>
      <c r="V9" s="161">
        <f>ROUND(E9*U9,2)</f>
        <v>0.88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330" t="s">
        <v>3772</v>
      </c>
      <c r="D10" s="331"/>
      <c r="E10" s="331"/>
      <c r="F10" s="331"/>
      <c r="G10" s="33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3736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jakoukoliv maltou, z pomocného pracovního lešení o výšce podlahy do 1900 mm a pro zatížení do 1,5 kPa,</v>
      </c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97">
        <v>2</v>
      </c>
      <c r="B11" s="254" t="s">
        <v>1579</v>
      </c>
      <c r="C11" s="266" t="s">
        <v>1580</v>
      </c>
      <c r="D11" s="241" t="s">
        <v>3069</v>
      </c>
      <c r="E11" s="242">
        <v>19</v>
      </c>
      <c r="F11" s="243"/>
      <c r="G11" s="244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15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78" t="s">
        <v>3744</v>
      </c>
      <c r="S11" s="178" t="s">
        <v>3733</v>
      </c>
      <c r="T11" s="179" t="s">
        <v>3733</v>
      </c>
      <c r="U11" s="161">
        <v>0.19700000000000001</v>
      </c>
      <c r="V11" s="161">
        <f>ROUND(E11*U11,2)</f>
        <v>3.74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1134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332" t="s">
        <v>3745</v>
      </c>
      <c r="D12" s="333"/>
      <c r="E12" s="333"/>
      <c r="F12" s="333"/>
      <c r="G12" s="333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3736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3">
        <v>3</v>
      </c>
      <c r="B13" s="174" t="s">
        <v>1581</v>
      </c>
      <c r="C13" s="189" t="s">
        <v>1582</v>
      </c>
      <c r="D13" s="175" t="s">
        <v>3069</v>
      </c>
      <c r="E13" s="176">
        <v>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3744</v>
      </c>
      <c r="S13" s="178" t="s">
        <v>3733</v>
      </c>
      <c r="T13" s="179" t="s">
        <v>3733</v>
      </c>
      <c r="U13" s="161">
        <v>0.18233000000000002</v>
      </c>
      <c r="V13" s="161">
        <f>ROUND(E13*U13,2)</f>
        <v>0.36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1134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0" t="s">
        <v>1583</v>
      </c>
      <c r="D14" s="162"/>
      <c r="E14" s="163">
        <v>2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2980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3">
        <v>4</v>
      </c>
      <c r="B15" s="174" t="s">
        <v>1584</v>
      </c>
      <c r="C15" s="189" t="s">
        <v>1585</v>
      </c>
      <c r="D15" s="175" t="s">
        <v>2983</v>
      </c>
      <c r="E15" s="176">
        <v>1.4000000000000001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 t="s">
        <v>3744</v>
      </c>
      <c r="S15" s="178" t="s">
        <v>3733</v>
      </c>
      <c r="T15" s="179" t="s">
        <v>3733</v>
      </c>
      <c r="U15" s="161">
        <v>5.33</v>
      </c>
      <c r="V15" s="161">
        <f>ROUND(E15*U15,2)</f>
        <v>7.46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332" t="s">
        <v>3773</v>
      </c>
      <c r="D16" s="333"/>
      <c r="E16" s="333"/>
      <c r="F16" s="333"/>
      <c r="G16" s="333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3736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12" customHeight="1" outlineLevel="1" x14ac:dyDescent="0.2">
      <c r="A17" s="159"/>
      <c r="B17" s="160"/>
      <c r="C17" s="190" t="s">
        <v>1586</v>
      </c>
      <c r="D17" s="162"/>
      <c r="E17" s="163">
        <v>1.4000000000000001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2980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7" t="s">
        <v>2971</v>
      </c>
      <c r="B18" s="168" t="s">
        <v>2840</v>
      </c>
      <c r="C18" s="188" t="s">
        <v>2841</v>
      </c>
      <c r="D18" s="169"/>
      <c r="E18" s="170"/>
      <c r="F18" s="171"/>
      <c r="G18" s="171">
        <f>SUMIF(AG19:AG26,"&lt;&gt;NOR",G19:G26)</f>
        <v>0</v>
      </c>
      <c r="H18" s="171"/>
      <c r="I18" s="171">
        <f>SUM(I19:I26)</f>
        <v>0</v>
      </c>
      <c r="J18" s="171"/>
      <c r="K18" s="171">
        <f>SUM(K19:K26)</f>
        <v>0</v>
      </c>
      <c r="L18" s="171"/>
      <c r="M18" s="171">
        <f>SUM(M19:M26)</f>
        <v>0</v>
      </c>
      <c r="N18" s="171"/>
      <c r="O18" s="171">
        <f>SUM(O19:O26)</f>
        <v>0</v>
      </c>
      <c r="P18" s="171"/>
      <c r="Q18" s="171">
        <f>SUM(Q19:Q26)</f>
        <v>0</v>
      </c>
      <c r="R18" s="171"/>
      <c r="S18" s="171"/>
      <c r="T18" s="172"/>
      <c r="U18" s="166"/>
      <c r="V18" s="166">
        <f>SUM(V19:V26)</f>
        <v>6.81</v>
      </c>
      <c r="W18" s="166"/>
      <c r="AG18" t="s">
        <v>2972</v>
      </c>
    </row>
    <row r="19" spans="1:60" ht="22.5" outlineLevel="1" x14ac:dyDescent="0.2">
      <c r="A19" s="173">
        <v>5</v>
      </c>
      <c r="B19" s="174" t="s">
        <v>1872</v>
      </c>
      <c r="C19" s="189" t="s">
        <v>1587</v>
      </c>
      <c r="D19" s="175" t="s">
        <v>2975</v>
      </c>
      <c r="E19" s="176">
        <v>0.75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 t="s">
        <v>3749</v>
      </c>
      <c r="S19" s="178" t="s">
        <v>3733</v>
      </c>
      <c r="T19" s="179" t="s">
        <v>3733</v>
      </c>
      <c r="U19" s="161">
        <v>0.42500000000000004</v>
      </c>
      <c r="V19" s="161">
        <f>ROUND(E19*U19,2)</f>
        <v>0.32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332" t="s">
        <v>3774</v>
      </c>
      <c r="D20" s="333"/>
      <c r="E20" s="333"/>
      <c r="F20" s="333"/>
      <c r="G20" s="333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3736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96" t="str">
        <f>C20</f>
        <v>bez odstupu, po hrubém vybourání otvorů v jakémkoliv zdivu cihelném, včetně pomocného lešení o výšce podlahy do 1900 mm a pro zatížení do 1,5 kPa  (150 kg/m2),</v>
      </c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0" t="s">
        <v>1588</v>
      </c>
      <c r="D21" s="162"/>
      <c r="E21" s="163">
        <v>0.75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2980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3">
        <v>6</v>
      </c>
      <c r="B22" s="174" t="s">
        <v>1589</v>
      </c>
      <c r="C22" s="189" t="s">
        <v>1590</v>
      </c>
      <c r="D22" s="175" t="s">
        <v>2983</v>
      </c>
      <c r="E22" s="176">
        <v>6.25E-2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3749</v>
      </c>
      <c r="S22" s="178" t="s">
        <v>3733</v>
      </c>
      <c r="T22" s="179" t="s">
        <v>3733</v>
      </c>
      <c r="U22" s="161">
        <v>12.256</v>
      </c>
      <c r="V22" s="161">
        <f>ROUND(E22*U22,2)</f>
        <v>0.77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336" t="s">
        <v>1226</v>
      </c>
      <c r="D23" s="337"/>
      <c r="E23" s="337"/>
      <c r="F23" s="337"/>
      <c r="G23" s="33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1168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0" t="s">
        <v>1591</v>
      </c>
      <c r="D24" s="162"/>
      <c r="E24" s="163">
        <v>6.0000000000000005E-2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2980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3">
        <v>7</v>
      </c>
      <c r="B25" s="174" t="s">
        <v>1592</v>
      </c>
      <c r="C25" s="189" t="s">
        <v>1593</v>
      </c>
      <c r="D25" s="175" t="s">
        <v>3069</v>
      </c>
      <c r="E25" s="176">
        <v>19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 t="s">
        <v>3749</v>
      </c>
      <c r="S25" s="178" t="s">
        <v>3733</v>
      </c>
      <c r="T25" s="179" t="s">
        <v>3733</v>
      </c>
      <c r="U25" s="161">
        <v>0.30100000000000005</v>
      </c>
      <c r="V25" s="161">
        <f>ROUND(E25*U25,2)</f>
        <v>5.72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1134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336" t="s">
        <v>1226</v>
      </c>
      <c r="D26" s="337"/>
      <c r="E26" s="337"/>
      <c r="F26" s="337"/>
      <c r="G26" s="33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1168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7" t="s">
        <v>2971</v>
      </c>
      <c r="B27" s="168" t="s">
        <v>2880</v>
      </c>
      <c r="C27" s="188" t="s">
        <v>2881</v>
      </c>
      <c r="D27" s="169"/>
      <c r="E27" s="170"/>
      <c r="F27" s="171"/>
      <c r="G27" s="171">
        <f>SUMIF(AG28:AG48,"&lt;&gt;NOR",G28:G48)</f>
        <v>0</v>
      </c>
      <c r="H27" s="171"/>
      <c r="I27" s="171">
        <f>SUM(I28:I48)</f>
        <v>0</v>
      </c>
      <c r="J27" s="171"/>
      <c r="K27" s="171">
        <f>SUM(K28:K48)</f>
        <v>0</v>
      </c>
      <c r="L27" s="171"/>
      <c r="M27" s="171">
        <f>SUM(M28:M48)</f>
        <v>0</v>
      </c>
      <c r="N27" s="171"/>
      <c r="O27" s="171">
        <f>SUM(O28:O48)</f>
        <v>0</v>
      </c>
      <c r="P27" s="171"/>
      <c r="Q27" s="171">
        <f>SUM(Q28:Q48)</f>
        <v>0</v>
      </c>
      <c r="R27" s="171"/>
      <c r="S27" s="171"/>
      <c r="T27" s="172"/>
      <c r="U27" s="166"/>
      <c r="V27" s="166">
        <f>SUM(V28:V48)</f>
        <v>48.27</v>
      </c>
      <c r="W27" s="166"/>
      <c r="AG27" t="s">
        <v>2972</v>
      </c>
    </row>
    <row r="28" spans="1:60" outlineLevel="1" x14ac:dyDescent="0.2">
      <c r="A28" s="173">
        <v>8</v>
      </c>
      <c r="B28" s="174" t="s">
        <v>1594</v>
      </c>
      <c r="C28" s="189" t="s">
        <v>1595</v>
      </c>
      <c r="D28" s="175" t="s">
        <v>3069</v>
      </c>
      <c r="E28" s="176">
        <v>50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 t="s">
        <v>3742</v>
      </c>
      <c r="S28" s="178" t="s">
        <v>3733</v>
      </c>
      <c r="T28" s="179" t="s">
        <v>3733</v>
      </c>
      <c r="U28" s="161">
        <v>0.753</v>
      </c>
      <c r="V28" s="161">
        <f>ROUND(E28*U28,2)</f>
        <v>37.65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332" t="s">
        <v>3775</v>
      </c>
      <c r="D29" s="333"/>
      <c r="E29" s="333"/>
      <c r="F29" s="333"/>
      <c r="G29" s="333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3736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334" t="s">
        <v>1291</v>
      </c>
      <c r="D30" s="335"/>
      <c r="E30" s="335"/>
      <c r="F30" s="335"/>
      <c r="G30" s="335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1168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334" t="s">
        <v>1297</v>
      </c>
      <c r="D31" s="335"/>
      <c r="E31" s="335"/>
      <c r="F31" s="335"/>
      <c r="G31" s="335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1168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0">
        <v>9</v>
      </c>
      <c r="B32" s="181" t="s">
        <v>1596</v>
      </c>
      <c r="C32" s="191" t="s">
        <v>1597</v>
      </c>
      <c r="D32" s="182" t="s">
        <v>3157</v>
      </c>
      <c r="E32" s="183">
        <v>1</v>
      </c>
      <c r="F32" s="184"/>
      <c r="G32" s="185">
        <f>ROUND(E32*F32,2)</f>
        <v>0</v>
      </c>
      <c r="H32" s="184"/>
      <c r="I32" s="185">
        <f>ROUND(E32*H32,2)</f>
        <v>0</v>
      </c>
      <c r="J32" s="184"/>
      <c r="K32" s="185">
        <f>ROUND(E32*J32,2)</f>
        <v>0</v>
      </c>
      <c r="L32" s="185">
        <v>15</v>
      </c>
      <c r="M32" s="185">
        <f>G32*(1+L32/100)</f>
        <v>0</v>
      </c>
      <c r="N32" s="185">
        <v>0</v>
      </c>
      <c r="O32" s="185">
        <f>ROUND(E32*N32,2)</f>
        <v>0</v>
      </c>
      <c r="P32" s="185">
        <v>0</v>
      </c>
      <c r="Q32" s="185">
        <f>ROUND(E32*P32,2)</f>
        <v>0</v>
      </c>
      <c r="R32" s="185" t="s">
        <v>3742</v>
      </c>
      <c r="S32" s="185" t="s">
        <v>3733</v>
      </c>
      <c r="T32" s="186" t="s">
        <v>3733</v>
      </c>
      <c r="U32" s="161">
        <v>0.58000000000000007</v>
      </c>
      <c r="V32" s="161">
        <f>ROUND(E32*U32,2)</f>
        <v>0.57999999999999996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1134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3">
        <v>10</v>
      </c>
      <c r="B33" s="174" t="s">
        <v>1598</v>
      </c>
      <c r="C33" s="189" t="s">
        <v>1599</v>
      </c>
      <c r="D33" s="175" t="s">
        <v>1392</v>
      </c>
      <c r="E33" s="176">
        <v>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3742</v>
      </c>
      <c r="S33" s="178" t="s">
        <v>3733</v>
      </c>
      <c r="T33" s="179" t="s">
        <v>3733</v>
      </c>
      <c r="U33" s="161">
        <v>1.78</v>
      </c>
      <c r="V33" s="161">
        <f>ROUND(E33*U33,2)</f>
        <v>1.78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1134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332" t="s">
        <v>3777</v>
      </c>
      <c r="D34" s="333"/>
      <c r="E34" s="333"/>
      <c r="F34" s="333"/>
      <c r="G34" s="333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3736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334" t="s">
        <v>1600</v>
      </c>
      <c r="D35" s="335"/>
      <c r="E35" s="335"/>
      <c r="F35" s="335"/>
      <c r="G35" s="335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1168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11</v>
      </c>
      <c r="B36" s="262" t="s">
        <v>1601</v>
      </c>
      <c r="C36" s="255" t="s">
        <v>1602</v>
      </c>
      <c r="D36" s="259" t="s">
        <v>1392</v>
      </c>
      <c r="E36" s="260">
        <v>1</v>
      </c>
      <c r="F36" s="261"/>
      <c r="G36" s="257">
        <f>ROUND(E36*F36,2)</f>
        <v>0</v>
      </c>
      <c r="H36" s="258"/>
      <c r="I36" s="185">
        <f>ROUND(E36*H36,2)</f>
        <v>0</v>
      </c>
      <c r="J36" s="184"/>
      <c r="K36" s="185">
        <f>ROUND(E36*J36,2)</f>
        <v>0</v>
      </c>
      <c r="L36" s="185">
        <v>15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 t="s">
        <v>3742</v>
      </c>
      <c r="S36" s="185" t="s">
        <v>3733</v>
      </c>
      <c r="T36" s="186" t="s">
        <v>3733</v>
      </c>
      <c r="U36" s="161">
        <v>0.83800000000000008</v>
      </c>
      <c r="V36" s="161">
        <f>ROUND(E36*U36,2)</f>
        <v>0.84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1134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3">
        <v>12</v>
      </c>
      <c r="B37" s="263" t="s">
        <v>1603</v>
      </c>
      <c r="C37" s="255" t="s">
        <v>1604</v>
      </c>
      <c r="D37" s="259" t="s">
        <v>1392</v>
      </c>
      <c r="E37" s="260">
        <v>1</v>
      </c>
      <c r="F37" s="261"/>
      <c r="G37" s="257">
        <f>ROUND(E37*F37,2)</f>
        <v>0</v>
      </c>
      <c r="H37" s="264"/>
      <c r="I37" s="178">
        <f>ROUND(E37*H37,2)</f>
        <v>0</v>
      </c>
      <c r="J37" s="177"/>
      <c r="K37" s="178">
        <f>ROUND(E37*J37,2)</f>
        <v>0</v>
      </c>
      <c r="L37" s="178">
        <v>15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3742</v>
      </c>
      <c r="S37" s="178" t="s">
        <v>3733</v>
      </c>
      <c r="T37" s="179" t="s">
        <v>3733</v>
      </c>
      <c r="U37" s="161">
        <v>1.415</v>
      </c>
      <c r="V37" s="161">
        <f>ROUND(E37*U37,2)</f>
        <v>1.42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1134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338" t="s">
        <v>3776</v>
      </c>
      <c r="D38" s="339"/>
      <c r="E38" s="339"/>
      <c r="F38" s="339"/>
      <c r="G38" s="339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3736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334" t="s">
        <v>1605</v>
      </c>
      <c r="D39" s="335"/>
      <c r="E39" s="335"/>
      <c r="F39" s="335"/>
      <c r="G39" s="335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1168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80">
        <v>13</v>
      </c>
      <c r="B40" s="181" t="s">
        <v>1606</v>
      </c>
      <c r="C40" s="191" t="s">
        <v>1607</v>
      </c>
      <c r="D40" s="182" t="s">
        <v>3157</v>
      </c>
      <c r="E40" s="183">
        <v>1</v>
      </c>
      <c r="F40" s="184"/>
      <c r="G40" s="185">
        <f t="shared" ref="G40:G48" si="0">ROUND(E40*F40,2)</f>
        <v>0</v>
      </c>
      <c r="H40" s="184"/>
      <c r="I40" s="185">
        <f t="shared" ref="I40:I48" si="1">ROUND(E40*H40,2)</f>
        <v>0</v>
      </c>
      <c r="J40" s="184"/>
      <c r="K40" s="185">
        <f t="shared" ref="K40:K48" si="2">ROUND(E40*J40,2)</f>
        <v>0</v>
      </c>
      <c r="L40" s="185">
        <v>15</v>
      </c>
      <c r="M40" s="185">
        <f t="shared" ref="M40:M48" si="3">G40*(1+L40/100)</f>
        <v>0</v>
      </c>
      <c r="N40" s="185">
        <v>0</v>
      </c>
      <c r="O40" s="185">
        <f t="shared" ref="O40:O48" si="4">ROUND(E40*N40,2)</f>
        <v>0</v>
      </c>
      <c r="P40" s="185">
        <v>0</v>
      </c>
      <c r="Q40" s="185">
        <f t="shared" ref="Q40:Q48" si="5">ROUND(E40*P40,2)</f>
        <v>0</v>
      </c>
      <c r="R40" s="185" t="s">
        <v>3742</v>
      </c>
      <c r="S40" s="185" t="s">
        <v>3733</v>
      </c>
      <c r="T40" s="186" t="s">
        <v>3733</v>
      </c>
      <c r="U40" s="161">
        <v>0.48200000000000004</v>
      </c>
      <c r="V40" s="161">
        <f t="shared" ref="V40:V48" si="6">ROUND(E40*U40,2)</f>
        <v>0.48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1134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80">
        <v>14</v>
      </c>
      <c r="B41" s="181" t="s">
        <v>1608</v>
      </c>
      <c r="C41" s="191" t="s">
        <v>1609</v>
      </c>
      <c r="D41" s="182" t="s">
        <v>3157</v>
      </c>
      <c r="E41" s="183">
        <v>2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 t="s">
        <v>3742</v>
      </c>
      <c r="S41" s="185" t="s">
        <v>3733</v>
      </c>
      <c r="T41" s="186" t="s">
        <v>3771</v>
      </c>
      <c r="U41" s="161">
        <v>6.4000000000000001E-2</v>
      </c>
      <c r="V41" s="161">
        <f t="shared" si="6"/>
        <v>0.13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1134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80">
        <v>15</v>
      </c>
      <c r="B42" s="181" t="s">
        <v>1610</v>
      </c>
      <c r="C42" s="191" t="s">
        <v>1611</v>
      </c>
      <c r="D42" s="182" t="s">
        <v>3069</v>
      </c>
      <c r="E42" s="183">
        <v>50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15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85" t="s">
        <v>3742</v>
      </c>
      <c r="S42" s="185" t="s">
        <v>3733</v>
      </c>
      <c r="T42" s="186" t="s">
        <v>3771</v>
      </c>
      <c r="U42" s="161">
        <v>6.2000000000000006E-2</v>
      </c>
      <c r="V42" s="161">
        <f t="shared" si="6"/>
        <v>3.1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1134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80">
        <v>16</v>
      </c>
      <c r="B43" s="181" t="s">
        <v>1612</v>
      </c>
      <c r="C43" s="191" t="s">
        <v>1613</v>
      </c>
      <c r="D43" s="182" t="s">
        <v>3157</v>
      </c>
      <c r="E43" s="183">
        <v>1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15</v>
      </c>
      <c r="M43" s="185">
        <f t="shared" si="3"/>
        <v>0</v>
      </c>
      <c r="N43" s="185">
        <v>0</v>
      </c>
      <c r="O43" s="185">
        <f t="shared" si="4"/>
        <v>0</v>
      </c>
      <c r="P43" s="185">
        <v>0</v>
      </c>
      <c r="Q43" s="185">
        <f t="shared" si="5"/>
        <v>0</v>
      </c>
      <c r="R43" s="185" t="s">
        <v>3742</v>
      </c>
      <c r="S43" s="185" t="s">
        <v>3733</v>
      </c>
      <c r="T43" s="186" t="s">
        <v>3733</v>
      </c>
      <c r="U43" s="161">
        <v>0.41000000000000003</v>
      </c>
      <c r="V43" s="161">
        <f t="shared" si="6"/>
        <v>0.41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1134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0">
        <v>17</v>
      </c>
      <c r="B44" s="181" t="s">
        <v>1614</v>
      </c>
      <c r="C44" s="191" t="s">
        <v>1615</v>
      </c>
      <c r="D44" s="182" t="s">
        <v>3157</v>
      </c>
      <c r="E44" s="183">
        <v>1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15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 t="s">
        <v>3742</v>
      </c>
      <c r="S44" s="185" t="s">
        <v>3733</v>
      </c>
      <c r="T44" s="186" t="s">
        <v>3733</v>
      </c>
      <c r="U44" s="161">
        <v>0.16600000000000001</v>
      </c>
      <c r="V44" s="161">
        <f t="shared" si="6"/>
        <v>0.17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1134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0">
        <v>18</v>
      </c>
      <c r="B45" s="181" t="s">
        <v>1616</v>
      </c>
      <c r="C45" s="191" t="s">
        <v>1617</v>
      </c>
      <c r="D45" s="182" t="s">
        <v>3157</v>
      </c>
      <c r="E45" s="183">
        <v>2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15</v>
      </c>
      <c r="M45" s="185">
        <f t="shared" si="3"/>
        <v>0</v>
      </c>
      <c r="N45" s="185">
        <v>0</v>
      </c>
      <c r="O45" s="185">
        <f t="shared" si="4"/>
        <v>0</v>
      </c>
      <c r="P45" s="185">
        <v>0</v>
      </c>
      <c r="Q45" s="185">
        <f t="shared" si="5"/>
        <v>0</v>
      </c>
      <c r="R45" s="185" t="s">
        <v>3742</v>
      </c>
      <c r="S45" s="185" t="s">
        <v>3733</v>
      </c>
      <c r="T45" s="186" t="s">
        <v>3733</v>
      </c>
      <c r="U45" s="161">
        <v>0.26900000000000002</v>
      </c>
      <c r="V45" s="161">
        <f t="shared" si="6"/>
        <v>0.54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1134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0">
        <v>19</v>
      </c>
      <c r="B46" s="181" t="s">
        <v>1618</v>
      </c>
      <c r="C46" s="191" t="s">
        <v>1619</v>
      </c>
      <c r="D46" s="182" t="s">
        <v>3157</v>
      </c>
      <c r="E46" s="183">
        <v>1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15</v>
      </c>
      <c r="M46" s="185">
        <f t="shared" si="3"/>
        <v>0</v>
      </c>
      <c r="N46" s="185">
        <v>0</v>
      </c>
      <c r="O46" s="185">
        <f t="shared" si="4"/>
        <v>0</v>
      </c>
      <c r="P46" s="185">
        <v>0</v>
      </c>
      <c r="Q46" s="185">
        <f t="shared" si="5"/>
        <v>0</v>
      </c>
      <c r="R46" s="185" t="s">
        <v>3742</v>
      </c>
      <c r="S46" s="185" t="s">
        <v>3733</v>
      </c>
      <c r="T46" s="186" t="s">
        <v>3733</v>
      </c>
      <c r="U46" s="161">
        <v>0.17300000000000001</v>
      </c>
      <c r="V46" s="161">
        <f t="shared" si="6"/>
        <v>0.17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1134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33.75" outlineLevel="1" x14ac:dyDescent="0.2">
      <c r="A47" s="180">
        <v>20</v>
      </c>
      <c r="B47" s="181" t="s">
        <v>1620</v>
      </c>
      <c r="C47" s="191" t="s">
        <v>1621</v>
      </c>
      <c r="D47" s="182" t="s">
        <v>3157</v>
      </c>
      <c r="E47" s="183">
        <v>1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15</v>
      </c>
      <c r="M47" s="185">
        <f t="shared" si="3"/>
        <v>0</v>
      </c>
      <c r="N47" s="185">
        <v>0</v>
      </c>
      <c r="O47" s="185">
        <f t="shared" si="4"/>
        <v>0</v>
      </c>
      <c r="P47" s="185">
        <v>0</v>
      </c>
      <c r="Q47" s="185">
        <f t="shared" si="5"/>
        <v>0</v>
      </c>
      <c r="R47" s="185" t="s">
        <v>3740</v>
      </c>
      <c r="S47" s="185" t="s">
        <v>3733</v>
      </c>
      <c r="T47" s="186" t="s">
        <v>3733</v>
      </c>
      <c r="U47" s="161">
        <v>0</v>
      </c>
      <c r="V47" s="161">
        <f t="shared" si="6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1186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97">
        <v>21</v>
      </c>
      <c r="B48" s="254" t="s">
        <v>1622</v>
      </c>
      <c r="C48" s="265" t="s">
        <v>1623</v>
      </c>
      <c r="D48" s="182" t="s">
        <v>3100</v>
      </c>
      <c r="E48" s="183">
        <v>0.75198000000000009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15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78" t="s">
        <v>3742</v>
      </c>
      <c r="S48" s="178" t="s">
        <v>3733</v>
      </c>
      <c r="T48" s="179" t="s">
        <v>3733</v>
      </c>
      <c r="U48" s="161">
        <v>1.3330000000000002</v>
      </c>
      <c r="V48" s="161">
        <f t="shared" si="6"/>
        <v>1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2068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332" t="s">
        <v>3755</v>
      </c>
      <c r="D49" s="333"/>
      <c r="E49" s="333"/>
      <c r="F49" s="333"/>
      <c r="G49" s="333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3736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7" t="s">
        <v>2971</v>
      </c>
      <c r="B50" s="168" t="s">
        <v>2910</v>
      </c>
      <c r="C50" s="188" t="s">
        <v>2911</v>
      </c>
      <c r="D50" s="169"/>
      <c r="E50" s="170"/>
      <c r="F50" s="171"/>
      <c r="G50" s="171">
        <f>SUMIF(AG51:AG53,"&lt;&gt;NOR",G51:G53)</f>
        <v>0</v>
      </c>
      <c r="H50" s="171"/>
      <c r="I50" s="171">
        <f>SUM(I51:I53)</f>
        <v>0</v>
      </c>
      <c r="J50" s="171"/>
      <c r="K50" s="171">
        <f>SUM(K51:K53)</f>
        <v>0</v>
      </c>
      <c r="L50" s="171"/>
      <c r="M50" s="171">
        <f>SUM(M51:M53)</f>
        <v>0</v>
      </c>
      <c r="N50" s="171"/>
      <c r="O50" s="171">
        <f>SUM(O51:O53)</f>
        <v>0</v>
      </c>
      <c r="P50" s="171"/>
      <c r="Q50" s="171">
        <f>SUM(Q51:Q53)</f>
        <v>0</v>
      </c>
      <c r="R50" s="171"/>
      <c r="S50" s="171"/>
      <c r="T50" s="172"/>
      <c r="U50" s="166"/>
      <c r="V50" s="166">
        <f>SUM(V51:V53)</f>
        <v>2.15</v>
      </c>
      <c r="W50" s="166"/>
      <c r="AG50" t="s">
        <v>2972</v>
      </c>
    </row>
    <row r="51" spans="1:60" outlineLevel="1" x14ac:dyDescent="0.2">
      <c r="A51" s="180">
        <v>22</v>
      </c>
      <c r="B51" s="181" t="s">
        <v>1468</v>
      </c>
      <c r="C51" s="191" t="s">
        <v>1469</v>
      </c>
      <c r="D51" s="182" t="s">
        <v>3408</v>
      </c>
      <c r="E51" s="183">
        <v>5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15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 t="s">
        <v>3757</v>
      </c>
      <c r="S51" s="185" t="s">
        <v>3733</v>
      </c>
      <c r="T51" s="186" t="s">
        <v>3771</v>
      </c>
      <c r="U51" s="161">
        <v>0.42600000000000005</v>
      </c>
      <c r="V51" s="161">
        <f>ROUND(E51*U51,2)</f>
        <v>2.13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2068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23</v>
      </c>
      <c r="B52" s="181" t="s">
        <v>1624</v>
      </c>
      <c r="C52" s="191" t="s">
        <v>1471</v>
      </c>
      <c r="D52" s="182" t="s">
        <v>3408</v>
      </c>
      <c r="E52" s="183">
        <v>5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15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 t="s">
        <v>3740</v>
      </c>
      <c r="S52" s="185" t="s">
        <v>3733</v>
      </c>
      <c r="T52" s="186" t="s">
        <v>3771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1186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24</v>
      </c>
      <c r="B53" s="181" t="s">
        <v>1625</v>
      </c>
      <c r="C53" s="191" t="s">
        <v>1626</v>
      </c>
      <c r="D53" s="182" t="s">
        <v>3100</v>
      </c>
      <c r="E53" s="183">
        <v>5.3E-3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78" t="s">
        <v>3757</v>
      </c>
      <c r="S53" s="178" t="s">
        <v>3733</v>
      </c>
      <c r="T53" s="179" t="s">
        <v>3771</v>
      </c>
      <c r="U53" s="161">
        <v>3.3270000000000004</v>
      </c>
      <c r="V53" s="161">
        <f>ROUND(E53*U53,2)</f>
        <v>0.02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2068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332" t="s">
        <v>3759</v>
      </c>
      <c r="D54" s="333"/>
      <c r="E54" s="333"/>
      <c r="F54" s="333"/>
      <c r="G54" s="333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3736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x14ac:dyDescent="0.2">
      <c r="A55" s="167" t="s">
        <v>2971</v>
      </c>
      <c r="B55" s="168" t="s">
        <v>2920</v>
      </c>
      <c r="C55" s="188" t="s">
        <v>2921</v>
      </c>
      <c r="D55" s="169"/>
      <c r="E55" s="170"/>
      <c r="F55" s="171"/>
      <c r="G55" s="171">
        <f>SUMIF(AG56:AG56,"&lt;&gt;NOR",G56:G56)</f>
        <v>0</v>
      </c>
      <c r="H55" s="171"/>
      <c r="I55" s="171">
        <f>SUM(I56:I56)</f>
        <v>0</v>
      </c>
      <c r="J55" s="171"/>
      <c r="K55" s="171">
        <f>SUM(K56:K56)</f>
        <v>0</v>
      </c>
      <c r="L55" s="171"/>
      <c r="M55" s="171">
        <f>SUM(M56:M56)</f>
        <v>0</v>
      </c>
      <c r="N55" s="171"/>
      <c r="O55" s="171">
        <f>SUM(O56:O56)</f>
        <v>0</v>
      </c>
      <c r="P55" s="171"/>
      <c r="Q55" s="171">
        <f>SUM(Q56:Q56)</f>
        <v>0</v>
      </c>
      <c r="R55" s="171"/>
      <c r="S55" s="171"/>
      <c r="T55" s="172"/>
      <c r="U55" s="166"/>
      <c r="V55" s="166">
        <f>SUM(V56:V56)</f>
        <v>5.8</v>
      </c>
      <c r="W55" s="166"/>
      <c r="AG55" t="s">
        <v>2972</v>
      </c>
    </row>
    <row r="56" spans="1:60" ht="22.5" outlineLevel="1" x14ac:dyDescent="0.2">
      <c r="A56" s="197">
        <v>25</v>
      </c>
      <c r="B56" s="254" t="s">
        <v>1627</v>
      </c>
      <c r="C56" s="265" t="s">
        <v>1628</v>
      </c>
      <c r="D56" s="182" t="s">
        <v>3069</v>
      </c>
      <c r="E56" s="183">
        <v>50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15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78" t="s">
        <v>3779</v>
      </c>
      <c r="S56" s="178" t="s">
        <v>3733</v>
      </c>
      <c r="T56" s="179" t="s">
        <v>3733</v>
      </c>
      <c r="U56" s="161">
        <v>0.11600000000000001</v>
      </c>
      <c r="V56" s="161">
        <f>ROUND(E56*U56,2)</f>
        <v>5.8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1134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332" t="s">
        <v>3778</v>
      </c>
      <c r="D57" s="333"/>
      <c r="E57" s="333"/>
      <c r="F57" s="333"/>
      <c r="G57" s="333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52"/>
      <c r="Z57" s="152"/>
      <c r="AA57" s="152"/>
      <c r="AB57" s="152"/>
      <c r="AC57" s="152"/>
      <c r="AD57" s="152"/>
      <c r="AE57" s="152"/>
      <c r="AF57" s="152"/>
      <c r="AG57" s="152" t="s">
        <v>3736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67" t="s">
        <v>2971</v>
      </c>
      <c r="B58" s="168" t="s">
        <v>2944</v>
      </c>
      <c r="C58" s="188" t="s">
        <v>2723</v>
      </c>
      <c r="D58" s="169"/>
      <c r="E58" s="170"/>
      <c r="F58" s="171"/>
      <c r="G58" s="171">
        <f>SUMIF(AG59:AG67,"&lt;&gt;NOR",G59:G67)</f>
        <v>0</v>
      </c>
      <c r="H58" s="171"/>
      <c r="I58" s="171">
        <f>SUM(I59:I67)</f>
        <v>0</v>
      </c>
      <c r="J58" s="171"/>
      <c r="K58" s="171">
        <f>SUM(K59:K67)</f>
        <v>0</v>
      </c>
      <c r="L58" s="171"/>
      <c r="M58" s="171">
        <f>SUM(M59:M67)</f>
        <v>0</v>
      </c>
      <c r="N58" s="171"/>
      <c r="O58" s="171">
        <f>SUM(O59:O67)</f>
        <v>0</v>
      </c>
      <c r="P58" s="171"/>
      <c r="Q58" s="171">
        <f>SUM(Q59:Q67)</f>
        <v>0</v>
      </c>
      <c r="R58" s="171"/>
      <c r="S58" s="171"/>
      <c r="T58" s="172"/>
      <c r="U58" s="166"/>
      <c r="V58" s="166">
        <f>SUM(V59:V67)</f>
        <v>0</v>
      </c>
      <c r="W58" s="166"/>
      <c r="AG58" t="s">
        <v>2972</v>
      </c>
    </row>
    <row r="59" spans="1:60" outlineLevel="1" x14ac:dyDescent="0.2">
      <c r="A59" s="173">
        <v>26</v>
      </c>
      <c r="B59" s="174" t="s">
        <v>1482</v>
      </c>
      <c r="C59" s="189" t="s">
        <v>1483</v>
      </c>
      <c r="D59" s="175" t="s">
        <v>1484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3733</v>
      </c>
      <c r="T59" s="179" t="s">
        <v>2977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1485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2.5" outlineLevel="1" x14ac:dyDescent="0.2">
      <c r="A60" s="159"/>
      <c r="B60" s="160"/>
      <c r="C60" s="336" t="s">
        <v>1486</v>
      </c>
      <c r="D60" s="337"/>
      <c r="E60" s="337"/>
      <c r="F60" s="337"/>
      <c r="G60" s="337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1168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96" t="str">
        <f>C60</f>
        <v>Náklady dodavatele vyplývající z povinností dodavatele stanovených obchodními podmínkami před zahájením stavebních prací. Tato skupina zahrnuje zejména náklady na přípravné činnosti.</v>
      </c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3">
        <v>27</v>
      </c>
      <c r="B61" s="174" t="s">
        <v>1487</v>
      </c>
      <c r="C61" s="189" t="s">
        <v>1488</v>
      </c>
      <c r="D61" s="175" t="s">
        <v>1484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3733</v>
      </c>
      <c r="T61" s="179" t="s">
        <v>2977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1485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336" t="s">
        <v>1489</v>
      </c>
      <c r="D62" s="337"/>
      <c r="E62" s="337"/>
      <c r="F62" s="337"/>
      <c r="G62" s="337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1168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3">
        <v>28</v>
      </c>
      <c r="B63" s="174" t="s">
        <v>1490</v>
      </c>
      <c r="C63" s="189" t="s">
        <v>1491</v>
      </c>
      <c r="D63" s="175" t="s">
        <v>1484</v>
      </c>
      <c r="E63" s="176">
        <v>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15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3733</v>
      </c>
      <c r="T63" s="179" t="s">
        <v>2977</v>
      </c>
      <c r="U63" s="161">
        <v>0</v>
      </c>
      <c r="V63" s="161">
        <f>ROUND(E63*U63,2)</f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1485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336" t="s">
        <v>1492</v>
      </c>
      <c r="D64" s="337"/>
      <c r="E64" s="337"/>
      <c r="F64" s="337"/>
      <c r="G64" s="337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1168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3">
        <v>29</v>
      </c>
      <c r="B65" s="174" t="s">
        <v>1493</v>
      </c>
      <c r="C65" s="189" t="s">
        <v>1494</v>
      </c>
      <c r="D65" s="175" t="s">
        <v>1484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15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3733</v>
      </c>
      <c r="T65" s="179" t="s">
        <v>2977</v>
      </c>
      <c r="U65" s="161">
        <v>0</v>
      </c>
      <c r="V65" s="161">
        <f>ROUND(E65*U65,2)</f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1485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336" t="s">
        <v>1495</v>
      </c>
      <c r="D66" s="337"/>
      <c r="E66" s="337"/>
      <c r="F66" s="337"/>
      <c r="G66" s="33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1168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96" t="str">
        <f>C66</f>
        <v>Náklady zhotovitele, související s prováděním zkoušek a revizí předepsaných technickými normami nebo objednatelem a které jsou pro provedení díla nezbytné.</v>
      </c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0" t="s">
        <v>1629</v>
      </c>
      <c r="D67" s="162"/>
      <c r="E67" s="163">
        <v>1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2980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5"/>
      <c r="B68" s="6"/>
      <c r="C68" s="193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">
      <c r="A69" s="155"/>
      <c r="B69" s="156" t="s">
        <v>2725</v>
      </c>
      <c r="C69" s="194"/>
      <c r="D69" s="157"/>
      <c r="E69" s="158"/>
      <c r="F69" s="158"/>
      <c r="G69" s="187">
        <f>G8+G18+G27+G50+G55+G58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0</v>
      </c>
      <c r="AG69" t="s">
        <v>1130</v>
      </c>
    </row>
    <row r="70" spans="1:60" x14ac:dyDescent="0.2">
      <c r="C70" s="195"/>
      <c r="D70" s="143"/>
      <c r="AG70" t="s">
        <v>1131</v>
      </c>
    </row>
    <row r="71" spans="1:60" x14ac:dyDescent="0.2">
      <c r="D71" s="143"/>
    </row>
    <row r="72" spans="1:60" x14ac:dyDescent="0.2">
      <c r="D72" s="143"/>
    </row>
    <row r="73" spans="1:60" x14ac:dyDescent="0.2">
      <c r="D73" s="143"/>
    </row>
    <row r="74" spans="1:60" x14ac:dyDescent="0.2">
      <c r="D74" s="143"/>
    </row>
    <row r="75" spans="1:60" x14ac:dyDescent="0.2">
      <c r="D75" s="143"/>
    </row>
    <row r="76" spans="1:60" x14ac:dyDescent="0.2">
      <c r="D76" s="143"/>
    </row>
    <row r="77" spans="1:60" x14ac:dyDescent="0.2">
      <c r="D77" s="143"/>
    </row>
    <row r="78" spans="1:60" x14ac:dyDescent="0.2">
      <c r="D78" s="143"/>
    </row>
    <row r="79" spans="1:60" x14ac:dyDescent="0.2">
      <c r="D79" s="143"/>
    </row>
    <row r="80" spans="1:60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  <row r="5009" spans="4:4" x14ac:dyDescent="0.2">
      <c r="D5009" s="143"/>
    </row>
    <row r="5010" spans="4:4" x14ac:dyDescent="0.2">
      <c r="D5010" s="143"/>
    </row>
  </sheetData>
  <sheetProtection password="E5D8" sheet="1" objects="1" scenarios="1"/>
  <mergeCells count="24">
    <mergeCell ref="C64:G64"/>
    <mergeCell ref="C66:G66"/>
    <mergeCell ref="C30:G30"/>
    <mergeCell ref="C31:G31"/>
    <mergeCell ref="C35:G35"/>
    <mergeCell ref="C39:G39"/>
    <mergeCell ref="C60:G60"/>
    <mergeCell ref="C62:G62"/>
    <mergeCell ref="C57:G57"/>
    <mergeCell ref="C26:G26"/>
    <mergeCell ref="A1:G1"/>
    <mergeCell ref="C2:G2"/>
    <mergeCell ref="C3:G3"/>
    <mergeCell ref="C4:G4"/>
    <mergeCell ref="C23:G23"/>
    <mergeCell ref="C10:G10"/>
    <mergeCell ref="C12:G12"/>
    <mergeCell ref="C16:G16"/>
    <mergeCell ref="C20:G20"/>
    <mergeCell ref="C29:G29"/>
    <mergeCell ref="C49:G49"/>
    <mergeCell ref="C38:G38"/>
    <mergeCell ref="C34:G34"/>
    <mergeCell ref="C54:G54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49"/>
  <sheetViews>
    <sheetView workbookViewId="0">
      <pane ySplit="7" topLeftCell="A86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2750</v>
      </c>
      <c r="C4" s="327" t="s">
        <v>2751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2850</v>
      </c>
      <c r="C8" s="188" t="s">
        <v>2851</v>
      </c>
      <c r="D8" s="169"/>
      <c r="E8" s="170"/>
      <c r="F8" s="171"/>
      <c r="G8" s="171">
        <f>SUMIF(AG9:AG70,"&lt;&gt;NOR",G9:G70)</f>
        <v>0</v>
      </c>
      <c r="H8" s="171"/>
      <c r="I8" s="171">
        <f>SUM(I9:I70)</f>
        <v>0</v>
      </c>
      <c r="J8" s="171"/>
      <c r="K8" s="171">
        <f>SUM(K9:K70)</f>
        <v>0</v>
      </c>
      <c r="L8" s="171"/>
      <c r="M8" s="171">
        <f>SUM(M9:M70)</f>
        <v>0</v>
      </c>
      <c r="N8" s="171"/>
      <c r="O8" s="171">
        <f>SUM(O9:O70)</f>
        <v>0</v>
      </c>
      <c r="P8" s="171"/>
      <c r="Q8" s="171">
        <f>SUM(Q9:Q70)</f>
        <v>0</v>
      </c>
      <c r="R8" s="171"/>
      <c r="S8" s="171"/>
      <c r="T8" s="172"/>
      <c r="U8" s="166"/>
      <c r="V8" s="166">
        <f>SUM(V9:V70)</f>
        <v>0</v>
      </c>
      <c r="W8" s="166"/>
      <c r="AG8" t="s">
        <v>2972</v>
      </c>
    </row>
    <row r="9" spans="1:60" outlineLevel="1" x14ac:dyDescent="0.2">
      <c r="A9" s="180">
        <v>1</v>
      </c>
      <c r="B9" s="181" t="s">
        <v>1630</v>
      </c>
      <c r="C9" s="191" t="s">
        <v>1631</v>
      </c>
      <c r="D9" s="182" t="s">
        <v>2613</v>
      </c>
      <c r="E9" s="183">
        <v>1</v>
      </c>
      <c r="F9" s="184"/>
      <c r="G9" s="185">
        <f t="shared" ref="G9:G70" si="0">ROUND(E9*F9,2)</f>
        <v>0</v>
      </c>
      <c r="H9" s="184"/>
      <c r="I9" s="185">
        <f t="shared" ref="I9:I70" si="1">ROUND(E9*H9,2)</f>
        <v>0</v>
      </c>
      <c r="J9" s="184"/>
      <c r="K9" s="185">
        <f t="shared" ref="K9:K70" si="2">ROUND(E9*J9,2)</f>
        <v>0</v>
      </c>
      <c r="L9" s="185">
        <v>15</v>
      </c>
      <c r="M9" s="185">
        <f t="shared" ref="M9:M70" si="3">G9*(1+L9/100)</f>
        <v>0</v>
      </c>
      <c r="N9" s="185">
        <v>0</v>
      </c>
      <c r="O9" s="185">
        <f t="shared" ref="O9:O70" si="4">ROUND(E9*N9,2)</f>
        <v>0</v>
      </c>
      <c r="P9" s="185">
        <v>0</v>
      </c>
      <c r="Q9" s="185">
        <f t="shared" ref="Q9:Q70" si="5">ROUND(E9*P9,2)</f>
        <v>0</v>
      </c>
      <c r="R9" s="185"/>
      <c r="S9" s="185" t="s">
        <v>2976</v>
      </c>
      <c r="T9" s="186" t="s">
        <v>2977</v>
      </c>
      <c r="U9" s="161">
        <v>0</v>
      </c>
      <c r="V9" s="161">
        <f t="shared" ref="V9:V70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2978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5.5" customHeight="1" outlineLevel="1" x14ac:dyDescent="0.2">
      <c r="A10" s="159"/>
      <c r="B10" s="160"/>
      <c r="C10" s="334" t="s">
        <v>369</v>
      </c>
      <c r="D10" s="335"/>
      <c r="E10" s="335"/>
      <c r="F10" s="335"/>
      <c r="G10" s="33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1168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341" t="s">
        <v>370</v>
      </c>
      <c r="D11" s="342"/>
      <c r="E11" s="342"/>
      <c r="F11" s="342"/>
      <c r="G11" s="342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1168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2</v>
      </c>
      <c r="B12" s="181" t="s">
        <v>1632</v>
      </c>
      <c r="C12" s="191" t="s">
        <v>1633</v>
      </c>
      <c r="D12" s="182" t="s">
        <v>3076</v>
      </c>
      <c r="E12" s="183">
        <v>4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2976</v>
      </c>
      <c r="T12" s="186" t="s">
        <v>2977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2978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3</v>
      </c>
      <c r="B13" s="181" t="s">
        <v>1634</v>
      </c>
      <c r="C13" s="191" t="s">
        <v>1635</v>
      </c>
      <c r="D13" s="182" t="s">
        <v>3076</v>
      </c>
      <c r="E13" s="183">
        <v>1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2976</v>
      </c>
      <c r="T13" s="186" t="s">
        <v>2977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2978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334" t="s">
        <v>371</v>
      </c>
      <c r="D14" s="335"/>
      <c r="E14" s="335"/>
      <c r="F14" s="335"/>
      <c r="G14" s="335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1168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4</v>
      </c>
      <c r="B15" s="181" t="s">
        <v>1636</v>
      </c>
      <c r="C15" s="191" t="s">
        <v>1637</v>
      </c>
      <c r="D15" s="182" t="s">
        <v>3076</v>
      </c>
      <c r="E15" s="183">
        <v>1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15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2976</v>
      </c>
      <c r="T15" s="186" t="s">
        <v>2977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2978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334" t="s">
        <v>371</v>
      </c>
      <c r="D16" s="335"/>
      <c r="E16" s="335"/>
      <c r="F16" s="335"/>
      <c r="G16" s="335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1168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0">
        <v>5</v>
      </c>
      <c r="B17" s="181" t="s">
        <v>1638</v>
      </c>
      <c r="C17" s="191" t="s">
        <v>1639</v>
      </c>
      <c r="D17" s="182" t="s">
        <v>3076</v>
      </c>
      <c r="E17" s="183">
        <v>1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15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2976</v>
      </c>
      <c r="T17" s="186" t="s">
        <v>2977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2978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0">
        <v>6</v>
      </c>
      <c r="B18" s="181" t="s">
        <v>1640</v>
      </c>
      <c r="C18" s="191" t="s">
        <v>1641</v>
      </c>
      <c r="D18" s="182" t="s">
        <v>3076</v>
      </c>
      <c r="E18" s="183">
        <v>2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15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2976</v>
      </c>
      <c r="T18" s="186" t="s">
        <v>2977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2978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0">
        <v>7</v>
      </c>
      <c r="B19" s="181" t="s">
        <v>1642</v>
      </c>
      <c r="C19" s="191" t="s">
        <v>1643</v>
      </c>
      <c r="D19" s="182" t="s">
        <v>3076</v>
      </c>
      <c r="E19" s="183">
        <v>4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15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2976</v>
      </c>
      <c r="T19" s="186" t="s">
        <v>2977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2978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334" t="s">
        <v>372</v>
      </c>
      <c r="D20" s="335"/>
      <c r="E20" s="335"/>
      <c r="F20" s="335"/>
      <c r="G20" s="33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1168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8</v>
      </c>
      <c r="B21" s="181" t="s">
        <v>1644</v>
      </c>
      <c r="C21" s="191" t="s">
        <v>1645</v>
      </c>
      <c r="D21" s="182" t="s">
        <v>3076</v>
      </c>
      <c r="E21" s="183">
        <v>11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15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2976</v>
      </c>
      <c r="T21" s="186" t="s">
        <v>2977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2978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0">
        <v>9</v>
      </c>
      <c r="B22" s="181" t="s">
        <v>1646</v>
      </c>
      <c r="C22" s="191" t="s">
        <v>1647</v>
      </c>
      <c r="D22" s="182" t="s">
        <v>3076</v>
      </c>
      <c r="E22" s="183">
        <v>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2976</v>
      </c>
      <c r="T22" s="186" t="s">
        <v>2977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2978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0">
        <v>10</v>
      </c>
      <c r="B23" s="181" t="s">
        <v>1648</v>
      </c>
      <c r="C23" s="191" t="s">
        <v>1649</v>
      </c>
      <c r="D23" s="182" t="s">
        <v>3076</v>
      </c>
      <c r="E23" s="183">
        <v>3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2976</v>
      </c>
      <c r="T23" s="186" t="s">
        <v>2977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2978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334" t="s">
        <v>373</v>
      </c>
      <c r="D24" s="335"/>
      <c r="E24" s="335"/>
      <c r="F24" s="335"/>
      <c r="G24" s="335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1168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0">
        <v>11</v>
      </c>
      <c r="B25" s="181" t="s">
        <v>1650</v>
      </c>
      <c r="C25" s="191" t="s">
        <v>1651</v>
      </c>
      <c r="D25" s="182" t="s">
        <v>3076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2976</v>
      </c>
      <c r="T25" s="186" t="s">
        <v>2977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2978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334" t="s">
        <v>374</v>
      </c>
      <c r="D26" s="335"/>
      <c r="E26" s="335"/>
      <c r="F26" s="335"/>
      <c r="G26" s="335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1168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0">
        <v>12</v>
      </c>
      <c r="B27" s="181" t="s">
        <v>1652</v>
      </c>
      <c r="C27" s="191" t="s">
        <v>1653</v>
      </c>
      <c r="D27" s="182" t="s">
        <v>3076</v>
      </c>
      <c r="E27" s="183">
        <v>2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2976</v>
      </c>
      <c r="T27" s="186" t="s">
        <v>2977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2978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334" t="s">
        <v>375</v>
      </c>
      <c r="D28" s="335"/>
      <c r="E28" s="335"/>
      <c r="F28" s="335"/>
      <c r="G28" s="335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1168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0">
        <v>13</v>
      </c>
      <c r="B29" s="181" t="s">
        <v>1654</v>
      </c>
      <c r="C29" s="191" t="s">
        <v>1655</v>
      </c>
      <c r="D29" s="182" t="s">
        <v>3076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2976</v>
      </c>
      <c r="T29" s="186" t="s">
        <v>2977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2978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341" t="s">
        <v>376</v>
      </c>
      <c r="D30" s="341"/>
      <c r="E30" s="341"/>
      <c r="F30" s="341"/>
      <c r="G30" s="34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1168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0">
        <v>14</v>
      </c>
      <c r="B31" s="181" t="s">
        <v>1656</v>
      </c>
      <c r="C31" s="191" t="s">
        <v>1657</v>
      </c>
      <c r="D31" s="182" t="s">
        <v>3076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15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2976</v>
      </c>
      <c r="T31" s="186" t="s">
        <v>2977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2978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334" t="s">
        <v>376</v>
      </c>
      <c r="D32" s="335"/>
      <c r="E32" s="335"/>
      <c r="F32" s="335"/>
      <c r="G32" s="335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1168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0">
        <v>15</v>
      </c>
      <c r="B33" s="181" t="s">
        <v>1658</v>
      </c>
      <c r="C33" s="191" t="s">
        <v>1659</v>
      </c>
      <c r="D33" s="182" t="s">
        <v>3076</v>
      </c>
      <c r="E33" s="183">
        <v>2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2976</v>
      </c>
      <c r="T33" s="186" t="s">
        <v>2977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2978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0">
        <v>16</v>
      </c>
      <c r="B34" s="181" t="s">
        <v>1660</v>
      </c>
      <c r="C34" s="191" t="s">
        <v>1661</v>
      </c>
      <c r="D34" s="182" t="s">
        <v>3076</v>
      </c>
      <c r="E34" s="183">
        <v>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15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2976</v>
      </c>
      <c r="T34" s="186" t="s">
        <v>2977</v>
      </c>
      <c r="U34" s="161">
        <v>0</v>
      </c>
      <c r="V34" s="161">
        <f t="shared" si="6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334" t="s">
        <v>377</v>
      </c>
      <c r="D35" s="335"/>
      <c r="E35" s="335"/>
      <c r="F35" s="335"/>
      <c r="G35" s="335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1168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17</v>
      </c>
      <c r="B36" s="181" t="s">
        <v>1662</v>
      </c>
      <c r="C36" s="191" t="s">
        <v>1663</v>
      </c>
      <c r="D36" s="182" t="s">
        <v>3076</v>
      </c>
      <c r="E36" s="183">
        <v>2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15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2976</v>
      </c>
      <c r="T36" s="186" t="s">
        <v>2977</v>
      </c>
      <c r="U36" s="161">
        <v>0</v>
      </c>
      <c r="V36" s="161">
        <f t="shared" si="6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0">
        <v>18</v>
      </c>
      <c r="B37" s="181" t="s">
        <v>1664</v>
      </c>
      <c r="C37" s="191" t="s">
        <v>1665</v>
      </c>
      <c r="D37" s="182" t="s">
        <v>3076</v>
      </c>
      <c r="E37" s="183">
        <v>2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15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2976</v>
      </c>
      <c r="T37" s="186" t="s">
        <v>2977</v>
      </c>
      <c r="U37" s="161">
        <v>0</v>
      </c>
      <c r="V37" s="161">
        <f t="shared" si="6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2978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0">
        <v>19</v>
      </c>
      <c r="B38" s="181" t="s">
        <v>1666</v>
      </c>
      <c r="C38" s="191" t="s">
        <v>1667</v>
      </c>
      <c r="D38" s="182" t="s">
        <v>3076</v>
      </c>
      <c r="E38" s="183">
        <v>1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15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2976</v>
      </c>
      <c r="T38" s="186" t="s">
        <v>2977</v>
      </c>
      <c r="U38" s="161">
        <v>0</v>
      </c>
      <c r="V38" s="161">
        <f t="shared" si="6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2978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0">
        <v>20</v>
      </c>
      <c r="B39" s="181" t="s">
        <v>1668</v>
      </c>
      <c r="C39" s="191" t="s">
        <v>1669</v>
      </c>
      <c r="D39" s="182" t="s">
        <v>3076</v>
      </c>
      <c r="E39" s="183">
        <v>2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15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2976</v>
      </c>
      <c r="T39" s="186" t="s">
        <v>2977</v>
      </c>
      <c r="U39" s="161">
        <v>0</v>
      </c>
      <c r="V39" s="161">
        <f t="shared" si="6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0">
        <v>21</v>
      </c>
      <c r="B40" s="181" t="s">
        <v>1670</v>
      </c>
      <c r="C40" s="191" t="s">
        <v>1671</v>
      </c>
      <c r="D40" s="182" t="s">
        <v>3076</v>
      </c>
      <c r="E40" s="183">
        <v>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15</v>
      </c>
      <c r="M40" s="185">
        <f t="shared" si="3"/>
        <v>0</v>
      </c>
      <c r="N40" s="185">
        <v>0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2976</v>
      </c>
      <c r="T40" s="186" t="s">
        <v>2977</v>
      </c>
      <c r="U40" s="161">
        <v>0</v>
      </c>
      <c r="V40" s="161">
        <f t="shared" si="6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2978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0">
        <v>22</v>
      </c>
      <c r="B41" s="181" t="s">
        <v>1672</v>
      </c>
      <c r="C41" s="191" t="s">
        <v>1673</v>
      </c>
      <c r="D41" s="182" t="s">
        <v>3076</v>
      </c>
      <c r="E41" s="183">
        <v>1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2976</v>
      </c>
      <c r="T41" s="186" t="s">
        <v>2977</v>
      </c>
      <c r="U41" s="161">
        <v>0</v>
      </c>
      <c r="V41" s="161">
        <f t="shared" si="6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2978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0">
        <v>23</v>
      </c>
      <c r="B42" s="181" t="s">
        <v>1674</v>
      </c>
      <c r="C42" s="191" t="s">
        <v>1675</v>
      </c>
      <c r="D42" s="182" t="s">
        <v>1676</v>
      </c>
      <c r="E42" s="183">
        <v>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15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85"/>
      <c r="S42" s="185" t="s">
        <v>2976</v>
      </c>
      <c r="T42" s="186" t="s">
        <v>2977</v>
      </c>
      <c r="U42" s="161">
        <v>0</v>
      </c>
      <c r="V42" s="161">
        <f t="shared" si="6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2978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334" t="s">
        <v>378</v>
      </c>
      <c r="D43" s="335"/>
      <c r="E43" s="335"/>
      <c r="F43" s="335"/>
      <c r="G43" s="335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1168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0">
        <v>24</v>
      </c>
      <c r="B44" s="181" t="s">
        <v>1677</v>
      </c>
      <c r="C44" s="191" t="s">
        <v>1678</v>
      </c>
      <c r="D44" s="182" t="s">
        <v>1676</v>
      </c>
      <c r="E44" s="183">
        <v>15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15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/>
      <c r="S44" s="185" t="s">
        <v>2976</v>
      </c>
      <c r="T44" s="186" t="s">
        <v>2977</v>
      </c>
      <c r="U44" s="161">
        <v>0</v>
      </c>
      <c r="V44" s="161">
        <f t="shared" si="6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2978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334" t="s">
        <v>378</v>
      </c>
      <c r="D45" s="335"/>
      <c r="E45" s="335"/>
      <c r="F45" s="335"/>
      <c r="G45" s="335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1168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0">
        <v>25</v>
      </c>
      <c r="B46" s="181" t="s">
        <v>1679</v>
      </c>
      <c r="C46" s="191" t="s">
        <v>1680</v>
      </c>
      <c r="D46" s="182" t="s">
        <v>1676</v>
      </c>
      <c r="E46" s="183">
        <v>12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15</v>
      </c>
      <c r="M46" s="185">
        <f t="shared" si="3"/>
        <v>0</v>
      </c>
      <c r="N46" s="185">
        <v>0</v>
      </c>
      <c r="O46" s="185">
        <f t="shared" si="4"/>
        <v>0</v>
      </c>
      <c r="P46" s="185">
        <v>0</v>
      </c>
      <c r="Q46" s="185">
        <f t="shared" si="5"/>
        <v>0</v>
      </c>
      <c r="R46" s="185"/>
      <c r="S46" s="185" t="s">
        <v>2976</v>
      </c>
      <c r="T46" s="186" t="s">
        <v>2977</v>
      </c>
      <c r="U46" s="161">
        <v>0</v>
      </c>
      <c r="V46" s="161">
        <f t="shared" si="6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334" t="s">
        <v>378</v>
      </c>
      <c r="D47" s="335"/>
      <c r="E47" s="335"/>
      <c r="F47" s="335"/>
      <c r="G47" s="335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1168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0">
        <v>26</v>
      </c>
      <c r="B48" s="181" t="s">
        <v>1681</v>
      </c>
      <c r="C48" s="191" t="s">
        <v>1682</v>
      </c>
      <c r="D48" s="182" t="s">
        <v>1676</v>
      </c>
      <c r="E48" s="183">
        <v>60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15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85"/>
      <c r="S48" s="185" t="s">
        <v>2976</v>
      </c>
      <c r="T48" s="186" t="s">
        <v>2977</v>
      </c>
      <c r="U48" s="161">
        <v>0</v>
      </c>
      <c r="V48" s="161">
        <f t="shared" si="6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2978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334" t="s">
        <v>378</v>
      </c>
      <c r="D49" s="335"/>
      <c r="E49" s="335"/>
      <c r="F49" s="335"/>
      <c r="G49" s="33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1168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0">
        <v>27</v>
      </c>
      <c r="B50" s="181" t="s">
        <v>1683</v>
      </c>
      <c r="C50" s="191" t="s">
        <v>1684</v>
      </c>
      <c r="D50" s="182" t="s">
        <v>1676</v>
      </c>
      <c r="E50" s="183">
        <v>12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15</v>
      </c>
      <c r="M50" s="185">
        <f t="shared" si="3"/>
        <v>0</v>
      </c>
      <c r="N50" s="185">
        <v>0</v>
      </c>
      <c r="O50" s="185">
        <f t="shared" si="4"/>
        <v>0</v>
      </c>
      <c r="P50" s="185">
        <v>0</v>
      </c>
      <c r="Q50" s="185">
        <f t="shared" si="5"/>
        <v>0</v>
      </c>
      <c r="R50" s="185"/>
      <c r="S50" s="185" t="s">
        <v>2976</v>
      </c>
      <c r="T50" s="186" t="s">
        <v>2977</v>
      </c>
      <c r="U50" s="161">
        <v>0</v>
      </c>
      <c r="V50" s="161">
        <f t="shared" si="6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2978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334" t="s">
        <v>378</v>
      </c>
      <c r="D51" s="335"/>
      <c r="E51" s="335"/>
      <c r="F51" s="335"/>
      <c r="G51" s="335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1168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28</v>
      </c>
      <c r="B52" s="181" t="s">
        <v>1685</v>
      </c>
      <c r="C52" s="191" t="s">
        <v>1686</v>
      </c>
      <c r="D52" s="182" t="s">
        <v>1676</v>
      </c>
      <c r="E52" s="183">
        <v>60</v>
      </c>
      <c r="F52" s="184"/>
      <c r="G52" s="185">
        <f t="shared" si="0"/>
        <v>0</v>
      </c>
      <c r="H52" s="184"/>
      <c r="I52" s="185">
        <f t="shared" si="1"/>
        <v>0</v>
      </c>
      <c r="J52" s="184"/>
      <c r="K52" s="185">
        <f t="shared" si="2"/>
        <v>0</v>
      </c>
      <c r="L52" s="185">
        <v>15</v>
      </c>
      <c r="M52" s="185">
        <f t="shared" si="3"/>
        <v>0</v>
      </c>
      <c r="N52" s="185">
        <v>0</v>
      </c>
      <c r="O52" s="185">
        <f t="shared" si="4"/>
        <v>0</v>
      </c>
      <c r="P52" s="185">
        <v>0</v>
      </c>
      <c r="Q52" s="185">
        <f t="shared" si="5"/>
        <v>0</v>
      </c>
      <c r="R52" s="185"/>
      <c r="S52" s="185" t="s">
        <v>2976</v>
      </c>
      <c r="T52" s="186" t="s">
        <v>2977</v>
      </c>
      <c r="U52" s="161">
        <v>0</v>
      </c>
      <c r="V52" s="161">
        <f t="shared" si="6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2978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334" t="s">
        <v>378</v>
      </c>
      <c r="D53" s="335"/>
      <c r="E53" s="335"/>
      <c r="F53" s="335"/>
      <c r="G53" s="335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1168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0">
        <v>29</v>
      </c>
      <c r="B54" s="181" t="s">
        <v>1687</v>
      </c>
      <c r="C54" s="191" t="s">
        <v>1688</v>
      </c>
      <c r="D54" s="182" t="s">
        <v>1676</v>
      </c>
      <c r="E54" s="183">
        <v>5</v>
      </c>
      <c r="F54" s="184"/>
      <c r="G54" s="185">
        <f t="shared" si="0"/>
        <v>0</v>
      </c>
      <c r="H54" s="184"/>
      <c r="I54" s="185">
        <f t="shared" si="1"/>
        <v>0</v>
      </c>
      <c r="J54" s="184"/>
      <c r="K54" s="185">
        <f t="shared" si="2"/>
        <v>0</v>
      </c>
      <c r="L54" s="185">
        <v>15</v>
      </c>
      <c r="M54" s="185">
        <f t="shared" si="3"/>
        <v>0</v>
      </c>
      <c r="N54" s="185">
        <v>0</v>
      </c>
      <c r="O54" s="185">
        <f t="shared" si="4"/>
        <v>0</v>
      </c>
      <c r="P54" s="185">
        <v>0</v>
      </c>
      <c r="Q54" s="185">
        <f t="shared" si="5"/>
        <v>0</v>
      </c>
      <c r="R54" s="185"/>
      <c r="S54" s="185" t="s">
        <v>2976</v>
      </c>
      <c r="T54" s="186" t="s">
        <v>2977</v>
      </c>
      <c r="U54" s="161">
        <v>0</v>
      </c>
      <c r="V54" s="161">
        <f t="shared" si="6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2978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334" t="s">
        <v>378</v>
      </c>
      <c r="D55" s="335"/>
      <c r="E55" s="335"/>
      <c r="F55" s="335"/>
      <c r="G55" s="335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1168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30</v>
      </c>
      <c r="B56" s="181" t="s">
        <v>1689</v>
      </c>
      <c r="C56" s="191" t="s">
        <v>1690</v>
      </c>
      <c r="D56" s="182" t="s">
        <v>1676</v>
      </c>
      <c r="E56" s="183">
        <v>30</v>
      </c>
      <c r="F56" s="184"/>
      <c r="G56" s="185">
        <f t="shared" si="0"/>
        <v>0</v>
      </c>
      <c r="H56" s="184"/>
      <c r="I56" s="185">
        <f t="shared" si="1"/>
        <v>0</v>
      </c>
      <c r="J56" s="184"/>
      <c r="K56" s="185">
        <f t="shared" si="2"/>
        <v>0</v>
      </c>
      <c r="L56" s="185">
        <v>15</v>
      </c>
      <c r="M56" s="185">
        <f t="shared" si="3"/>
        <v>0</v>
      </c>
      <c r="N56" s="185">
        <v>0</v>
      </c>
      <c r="O56" s="185">
        <f t="shared" si="4"/>
        <v>0</v>
      </c>
      <c r="P56" s="185">
        <v>0</v>
      </c>
      <c r="Q56" s="185">
        <f t="shared" si="5"/>
        <v>0</v>
      </c>
      <c r="R56" s="185"/>
      <c r="S56" s="185" t="s">
        <v>2976</v>
      </c>
      <c r="T56" s="186" t="s">
        <v>2977</v>
      </c>
      <c r="U56" s="161">
        <v>0</v>
      </c>
      <c r="V56" s="161">
        <f t="shared" si="6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334" t="s">
        <v>378</v>
      </c>
      <c r="D57" s="335"/>
      <c r="E57" s="335"/>
      <c r="F57" s="335"/>
      <c r="G57" s="335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1168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0">
        <v>31</v>
      </c>
      <c r="B58" s="181" t="s">
        <v>1691</v>
      </c>
      <c r="C58" s="191" t="s">
        <v>1692</v>
      </c>
      <c r="D58" s="182" t="s">
        <v>1676</v>
      </c>
      <c r="E58" s="183">
        <v>35</v>
      </c>
      <c r="F58" s="184"/>
      <c r="G58" s="185">
        <f t="shared" si="0"/>
        <v>0</v>
      </c>
      <c r="H58" s="184"/>
      <c r="I58" s="185">
        <f t="shared" si="1"/>
        <v>0</v>
      </c>
      <c r="J58" s="184"/>
      <c r="K58" s="185">
        <f t="shared" si="2"/>
        <v>0</v>
      </c>
      <c r="L58" s="185">
        <v>15</v>
      </c>
      <c r="M58" s="185">
        <f t="shared" si="3"/>
        <v>0</v>
      </c>
      <c r="N58" s="185">
        <v>0</v>
      </c>
      <c r="O58" s="185">
        <f t="shared" si="4"/>
        <v>0</v>
      </c>
      <c r="P58" s="185">
        <v>0</v>
      </c>
      <c r="Q58" s="185">
        <f t="shared" si="5"/>
        <v>0</v>
      </c>
      <c r="R58" s="185"/>
      <c r="S58" s="185" t="s">
        <v>2976</v>
      </c>
      <c r="T58" s="186" t="s">
        <v>2977</v>
      </c>
      <c r="U58" s="161">
        <v>0</v>
      </c>
      <c r="V58" s="161">
        <f t="shared" si="6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2978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334" t="s">
        <v>378</v>
      </c>
      <c r="D59" s="335"/>
      <c r="E59" s="335"/>
      <c r="F59" s="335"/>
      <c r="G59" s="335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1168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0">
        <v>32</v>
      </c>
      <c r="B60" s="181" t="s">
        <v>1693</v>
      </c>
      <c r="C60" s="191" t="s">
        <v>1694</v>
      </c>
      <c r="D60" s="182" t="s">
        <v>1676</v>
      </c>
      <c r="E60" s="183">
        <v>20</v>
      </c>
      <c r="F60" s="184"/>
      <c r="G60" s="185">
        <f t="shared" si="0"/>
        <v>0</v>
      </c>
      <c r="H60" s="184"/>
      <c r="I60" s="185">
        <f t="shared" si="1"/>
        <v>0</v>
      </c>
      <c r="J60" s="184"/>
      <c r="K60" s="185">
        <f t="shared" si="2"/>
        <v>0</v>
      </c>
      <c r="L60" s="185">
        <v>15</v>
      </c>
      <c r="M60" s="185">
        <f t="shared" si="3"/>
        <v>0</v>
      </c>
      <c r="N60" s="185">
        <v>0</v>
      </c>
      <c r="O60" s="185">
        <f t="shared" si="4"/>
        <v>0</v>
      </c>
      <c r="P60" s="185">
        <v>0</v>
      </c>
      <c r="Q60" s="185">
        <f t="shared" si="5"/>
        <v>0</v>
      </c>
      <c r="R60" s="185"/>
      <c r="S60" s="185" t="s">
        <v>2976</v>
      </c>
      <c r="T60" s="186" t="s">
        <v>2977</v>
      </c>
      <c r="U60" s="161">
        <v>0</v>
      </c>
      <c r="V60" s="161">
        <f t="shared" si="6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2978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5.5" customHeight="1" outlineLevel="1" x14ac:dyDescent="0.2">
      <c r="A61" s="159"/>
      <c r="B61" s="160"/>
      <c r="C61" s="334" t="s">
        <v>379</v>
      </c>
      <c r="D61" s="335"/>
      <c r="E61" s="335"/>
      <c r="F61" s="335"/>
      <c r="G61" s="335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1168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0">
        <v>33</v>
      </c>
      <c r="B62" s="181" t="s">
        <v>1695</v>
      </c>
      <c r="C62" s="191" t="s">
        <v>1694</v>
      </c>
      <c r="D62" s="182" t="s">
        <v>1676</v>
      </c>
      <c r="E62" s="183">
        <v>10</v>
      </c>
      <c r="F62" s="184"/>
      <c r="G62" s="185">
        <f t="shared" si="0"/>
        <v>0</v>
      </c>
      <c r="H62" s="184"/>
      <c r="I62" s="185">
        <f t="shared" si="1"/>
        <v>0</v>
      </c>
      <c r="J62" s="184"/>
      <c r="K62" s="185">
        <f t="shared" si="2"/>
        <v>0</v>
      </c>
      <c r="L62" s="185">
        <v>15</v>
      </c>
      <c r="M62" s="185">
        <f t="shared" si="3"/>
        <v>0</v>
      </c>
      <c r="N62" s="185">
        <v>0</v>
      </c>
      <c r="O62" s="185">
        <f t="shared" si="4"/>
        <v>0</v>
      </c>
      <c r="P62" s="185">
        <v>0</v>
      </c>
      <c r="Q62" s="185">
        <f t="shared" si="5"/>
        <v>0</v>
      </c>
      <c r="R62" s="185"/>
      <c r="S62" s="185" t="s">
        <v>2976</v>
      </c>
      <c r="T62" s="186" t="s">
        <v>2977</v>
      </c>
      <c r="U62" s="161">
        <v>0</v>
      </c>
      <c r="V62" s="161">
        <f t="shared" si="6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5.5" customHeight="1" outlineLevel="1" x14ac:dyDescent="0.2">
      <c r="A63" s="159"/>
      <c r="B63" s="160"/>
      <c r="C63" s="334" t="s">
        <v>380</v>
      </c>
      <c r="D63" s="335"/>
      <c r="E63" s="335"/>
      <c r="F63" s="335"/>
      <c r="G63" s="335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1168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0">
        <v>34</v>
      </c>
      <c r="B64" s="181" t="s">
        <v>1696</v>
      </c>
      <c r="C64" s="191" t="s">
        <v>1694</v>
      </c>
      <c r="D64" s="182" t="s">
        <v>1676</v>
      </c>
      <c r="E64" s="183">
        <v>10</v>
      </c>
      <c r="F64" s="184"/>
      <c r="G64" s="185">
        <f t="shared" si="0"/>
        <v>0</v>
      </c>
      <c r="H64" s="184"/>
      <c r="I64" s="185">
        <f t="shared" si="1"/>
        <v>0</v>
      </c>
      <c r="J64" s="184"/>
      <c r="K64" s="185">
        <f t="shared" si="2"/>
        <v>0</v>
      </c>
      <c r="L64" s="185">
        <v>15</v>
      </c>
      <c r="M64" s="185">
        <f t="shared" si="3"/>
        <v>0</v>
      </c>
      <c r="N64" s="185">
        <v>0</v>
      </c>
      <c r="O64" s="185">
        <f t="shared" si="4"/>
        <v>0</v>
      </c>
      <c r="P64" s="185">
        <v>0</v>
      </c>
      <c r="Q64" s="185">
        <f t="shared" si="5"/>
        <v>0</v>
      </c>
      <c r="R64" s="185"/>
      <c r="S64" s="185" t="s">
        <v>2976</v>
      </c>
      <c r="T64" s="186" t="s">
        <v>2977</v>
      </c>
      <c r="U64" s="161">
        <v>0</v>
      </c>
      <c r="V64" s="161">
        <f t="shared" si="6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2978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5.5" customHeight="1" outlineLevel="1" x14ac:dyDescent="0.2">
      <c r="A65" s="159"/>
      <c r="B65" s="160"/>
      <c r="C65" s="334" t="s">
        <v>381</v>
      </c>
      <c r="D65" s="335"/>
      <c r="E65" s="335"/>
      <c r="F65" s="335"/>
      <c r="G65" s="335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1168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0">
        <v>35</v>
      </c>
      <c r="B66" s="181" t="s">
        <v>1697</v>
      </c>
      <c r="C66" s="191" t="s">
        <v>1698</v>
      </c>
      <c r="D66" s="182" t="s">
        <v>1676</v>
      </c>
      <c r="E66" s="183">
        <v>10</v>
      </c>
      <c r="F66" s="184"/>
      <c r="G66" s="185">
        <f t="shared" si="0"/>
        <v>0</v>
      </c>
      <c r="H66" s="184"/>
      <c r="I66" s="185">
        <f t="shared" si="1"/>
        <v>0</v>
      </c>
      <c r="J66" s="184"/>
      <c r="K66" s="185">
        <f t="shared" si="2"/>
        <v>0</v>
      </c>
      <c r="L66" s="185">
        <v>15</v>
      </c>
      <c r="M66" s="185">
        <f t="shared" si="3"/>
        <v>0</v>
      </c>
      <c r="N66" s="185">
        <v>0</v>
      </c>
      <c r="O66" s="185">
        <f t="shared" si="4"/>
        <v>0</v>
      </c>
      <c r="P66" s="185">
        <v>0</v>
      </c>
      <c r="Q66" s="185">
        <f t="shared" si="5"/>
        <v>0</v>
      </c>
      <c r="R66" s="185"/>
      <c r="S66" s="185" t="s">
        <v>2976</v>
      </c>
      <c r="T66" s="186" t="s">
        <v>2977</v>
      </c>
      <c r="U66" s="161">
        <v>0</v>
      </c>
      <c r="V66" s="161">
        <f t="shared" si="6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2978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334" t="s">
        <v>382</v>
      </c>
      <c r="D67" s="335"/>
      <c r="E67" s="335"/>
      <c r="F67" s="335"/>
      <c r="G67" s="335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1168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0">
        <v>36</v>
      </c>
      <c r="B68" s="181" t="s">
        <v>1699</v>
      </c>
      <c r="C68" s="191" t="s">
        <v>1700</v>
      </c>
      <c r="D68" s="182" t="s">
        <v>2975</v>
      </c>
      <c r="E68" s="183">
        <v>105</v>
      </c>
      <c r="F68" s="184"/>
      <c r="G68" s="185">
        <f t="shared" si="0"/>
        <v>0</v>
      </c>
      <c r="H68" s="184"/>
      <c r="I68" s="185">
        <f t="shared" si="1"/>
        <v>0</v>
      </c>
      <c r="J68" s="184"/>
      <c r="K68" s="185">
        <f t="shared" si="2"/>
        <v>0</v>
      </c>
      <c r="L68" s="185">
        <v>15</v>
      </c>
      <c r="M68" s="185">
        <f t="shared" si="3"/>
        <v>0</v>
      </c>
      <c r="N68" s="185">
        <v>0</v>
      </c>
      <c r="O68" s="185">
        <f t="shared" si="4"/>
        <v>0</v>
      </c>
      <c r="P68" s="185">
        <v>0</v>
      </c>
      <c r="Q68" s="185">
        <f t="shared" si="5"/>
        <v>0</v>
      </c>
      <c r="R68" s="185"/>
      <c r="S68" s="185" t="s">
        <v>2976</v>
      </c>
      <c r="T68" s="186" t="s">
        <v>2977</v>
      </c>
      <c r="U68" s="161">
        <v>0</v>
      </c>
      <c r="V68" s="161">
        <f t="shared" si="6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3031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0">
        <v>37</v>
      </c>
      <c r="B69" s="181" t="s">
        <v>1701</v>
      </c>
      <c r="C69" s="191" t="s">
        <v>1702</v>
      </c>
      <c r="D69" s="182" t="s">
        <v>2975</v>
      </c>
      <c r="E69" s="183">
        <v>80</v>
      </c>
      <c r="F69" s="184"/>
      <c r="G69" s="185">
        <f t="shared" si="0"/>
        <v>0</v>
      </c>
      <c r="H69" s="184"/>
      <c r="I69" s="185">
        <f t="shared" si="1"/>
        <v>0</v>
      </c>
      <c r="J69" s="184"/>
      <c r="K69" s="185">
        <f t="shared" si="2"/>
        <v>0</v>
      </c>
      <c r="L69" s="185">
        <v>15</v>
      </c>
      <c r="M69" s="185">
        <f t="shared" si="3"/>
        <v>0</v>
      </c>
      <c r="N69" s="185">
        <v>0</v>
      </c>
      <c r="O69" s="185">
        <f t="shared" si="4"/>
        <v>0</v>
      </c>
      <c r="P69" s="185">
        <v>0</v>
      </c>
      <c r="Q69" s="185">
        <f t="shared" si="5"/>
        <v>0</v>
      </c>
      <c r="R69" s="185"/>
      <c r="S69" s="185" t="s">
        <v>2976</v>
      </c>
      <c r="T69" s="186" t="s">
        <v>2977</v>
      </c>
      <c r="U69" s="161">
        <v>0</v>
      </c>
      <c r="V69" s="161">
        <f t="shared" si="6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3031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0">
        <v>38</v>
      </c>
      <c r="B70" s="181" t="s">
        <v>1703</v>
      </c>
      <c r="C70" s="191" t="s">
        <v>1704</v>
      </c>
      <c r="D70" s="182" t="s">
        <v>2975</v>
      </c>
      <c r="E70" s="183">
        <v>30</v>
      </c>
      <c r="F70" s="184"/>
      <c r="G70" s="185">
        <f t="shared" si="0"/>
        <v>0</v>
      </c>
      <c r="H70" s="184"/>
      <c r="I70" s="185">
        <f t="shared" si="1"/>
        <v>0</v>
      </c>
      <c r="J70" s="184"/>
      <c r="K70" s="185">
        <f t="shared" si="2"/>
        <v>0</v>
      </c>
      <c r="L70" s="185">
        <v>15</v>
      </c>
      <c r="M70" s="185">
        <f t="shared" si="3"/>
        <v>0</v>
      </c>
      <c r="N70" s="185">
        <v>0</v>
      </c>
      <c r="O70" s="185">
        <f t="shared" si="4"/>
        <v>0</v>
      </c>
      <c r="P70" s="185">
        <v>0</v>
      </c>
      <c r="Q70" s="185">
        <f t="shared" si="5"/>
        <v>0</v>
      </c>
      <c r="R70" s="185"/>
      <c r="S70" s="185" t="s">
        <v>2976</v>
      </c>
      <c r="T70" s="186" t="s">
        <v>2977</v>
      </c>
      <c r="U70" s="161">
        <v>0</v>
      </c>
      <c r="V70" s="161">
        <f t="shared" si="6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3031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340" t="s">
        <v>383</v>
      </c>
      <c r="D71" s="335"/>
      <c r="E71" s="335"/>
      <c r="F71" s="335"/>
      <c r="G71" s="335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1168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67" t="s">
        <v>2971</v>
      </c>
      <c r="B72" s="168" t="s">
        <v>2852</v>
      </c>
      <c r="C72" s="188" t="s">
        <v>2853</v>
      </c>
      <c r="D72" s="169"/>
      <c r="E72" s="170"/>
      <c r="F72" s="171"/>
      <c r="G72" s="171">
        <f>SUMIF(AG73:AG92,"&lt;&gt;NOR",G73:G92)</f>
        <v>0</v>
      </c>
      <c r="H72" s="171"/>
      <c r="I72" s="171">
        <f>SUM(I73:I92)</f>
        <v>0</v>
      </c>
      <c r="J72" s="171"/>
      <c r="K72" s="171">
        <f>SUM(K73:K92)</f>
        <v>0</v>
      </c>
      <c r="L72" s="171"/>
      <c r="M72" s="171">
        <f>SUM(M73:M92)</f>
        <v>0</v>
      </c>
      <c r="N72" s="171"/>
      <c r="O72" s="171">
        <f>SUM(O73:O92)</f>
        <v>0</v>
      </c>
      <c r="P72" s="171"/>
      <c r="Q72" s="171">
        <f>SUM(Q73:Q92)</f>
        <v>0</v>
      </c>
      <c r="R72" s="171"/>
      <c r="S72" s="171"/>
      <c r="T72" s="172"/>
      <c r="U72" s="166"/>
      <c r="V72" s="166">
        <f>SUM(V73:V92)</f>
        <v>0</v>
      </c>
      <c r="W72" s="166"/>
      <c r="AG72" t="s">
        <v>2972</v>
      </c>
    </row>
    <row r="73" spans="1:60" outlineLevel="1" x14ac:dyDescent="0.2">
      <c r="A73" s="180">
        <v>39</v>
      </c>
      <c r="B73" s="181" t="s">
        <v>1705</v>
      </c>
      <c r="C73" s="191" t="s">
        <v>1706</v>
      </c>
      <c r="D73" s="182" t="s">
        <v>3076</v>
      </c>
      <c r="E73" s="183">
        <v>1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15</v>
      </c>
      <c r="M73" s="185">
        <f>G73*(1+L73/100)</f>
        <v>0</v>
      </c>
      <c r="N73" s="185">
        <v>0</v>
      </c>
      <c r="O73" s="185">
        <f>ROUND(E73*N73,2)</f>
        <v>0</v>
      </c>
      <c r="P73" s="185">
        <v>0</v>
      </c>
      <c r="Q73" s="185">
        <f>ROUND(E73*P73,2)</f>
        <v>0</v>
      </c>
      <c r="R73" s="185"/>
      <c r="S73" s="185" t="s">
        <v>2976</v>
      </c>
      <c r="T73" s="186" t="s">
        <v>2977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2978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334" t="s">
        <v>384</v>
      </c>
      <c r="D74" s="335"/>
      <c r="E74" s="335"/>
      <c r="F74" s="335"/>
      <c r="G74" s="335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1168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0">
        <v>40</v>
      </c>
      <c r="B75" s="181" t="s">
        <v>1707</v>
      </c>
      <c r="C75" s="191" t="s">
        <v>1708</v>
      </c>
      <c r="D75" s="182" t="s">
        <v>3076</v>
      </c>
      <c r="E75" s="183">
        <v>2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15</v>
      </c>
      <c r="M75" s="185">
        <f>G75*(1+L75/100)</f>
        <v>0</v>
      </c>
      <c r="N75" s="185">
        <v>0</v>
      </c>
      <c r="O75" s="185">
        <f>ROUND(E75*N75,2)</f>
        <v>0</v>
      </c>
      <c r="P75" s="185">
        <v>0</v>
      </c>
      <c r="Q75" s="185">
        <f>ROUND(E75*P75,2)</f>
        <v>0</v>
      </c>
      <c r="R75" s="185"/>
      <c r="S75" s="185" t="s">
        <v>2976</v>
      </c>
      <c r="T75" s="186" t="s">
        <v>2977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2978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0">
        <v>41</v>
      </c>
      <c r="B76" s="181" t="s">
        <v>1709</v>
      </c>
      <c r="C76" s="191" t="s">
        <v>429</v>
      </c>
      <c r="D76" s="182" t="s">
        <v>3076</v>
      </c>
      <c r="E76" s="183">
        <v>2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5"/>
      <c r="S76" s="185" t="s">
        <v>2976</v>
      </c>
      <c r="T76" s="186" t="s">
        <v>2977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2978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80">
        <v>42</v>
      </c>
      <c r="B77" s="181" t="s">
        <v>430</v>
      </c>
      <c r="C77" s="191" t="s">
        <v>431</v>
      </c>
      <c r="D77" s="182" t="s">
        <v>3076</v>
      </c>
      <c r="E77" s="183">
        <v>1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15</v>
      </c>
      <c r="M77" s="185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2976</v>
      </c>
      <c r="T77" s="186" t="s">
        <v>2977</v>
      </c>
      <c r="U77" s="161">
        <v>0</v>
      </c>
      <c r="V77" s="161">
        <f>ROUND(E77*U77,2)</f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2978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13.5" customHeight="1" outlineLevel="1" x14ac:dyDescent="0.2">
      <c r="A78" s="180">
        <v>43</v>
      </c>
      <c r="B78" s="181" t="s">
        <v>432</v>
      </c>
      <c r="C78" s="191" t="s">
        <v>433</v>
      </c>
      <c r="D78" s="182" t="s">
        <v>3076</v>
      </c>
      <c r="E78" s="183">
        <v>1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15</v>
      </c>
      <c r="M78" s="185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5"/>
      <c r="S78" s="185" t="s">
        <v>2976</v>
      </c>
      <c r="T78" s="186" t="s">
        <v>2977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2978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334" t="s">
        <v>385</v>
      </c>
      <c r="D79" s="335"/>
      <c r="E79" s="335"/>
      <c r="F79" s="335"/>
      <c r="G79" s="335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1168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80">
        <v>44</v>
      </c>
      <c r="B80" s="181" t="s">
        <v>434</v>
      </c>
      <c r="C80" s="191" t="s">
        <v>433</v>
      </c>
      <c r="D80" s="182" t="s">
        <v>3076</v>
      </c>
      <c r="E80" s="183">
        <v>2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15</v>
      </c>
      <c r="M80" s="185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5"/>
      <c r="S80" s="185" t="s">
        <v>2976</v>
      </c>
      <c r="T80" s="186" t="s">
        <v>2977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2978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334" t="s">
        <v>386</v>
      </c>
      <c r="D81" s="335"/>
      <c r="E81" s="335"/>
      <c r="F81" s="335"/>
      <c r="G81" s="335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1168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 x14ac:dyDescent="0.2">
      <c r="A82" s="180">
        <v>45</v>
      </c>
      <c r="B82" s="181" t="s">
        <v>435</v>
      </c>
      <c r="C82" s="191" t="s">
        <v>436</v>
      </c>
      <c r="D82" s="182" t="s">
        <v>3076</v>
      </c>
      <c r="E82" s="183">
        <v>1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15</v>
      </c>
      <c r="M82" s="185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5"/>
      <c r="S82" s="185" t="s">
        <v>2976</v>
      </c>
      <c r="T82" s="186" t="s">
        <v>2977</v>
      </c>
      <c r="U82" s="161">
        <v>0</v>
      </c>
      <c r="V82" s="161">
        <f>ROUND(E82*U82,2)</f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2978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80">
        <v>46</v>
      </c>
      <c r="B83" s="181" t="s">
        <v>437</v>
      </c>
      <c r="C83" s="191" t="s">
        <v>438</v>
      </c>
      <c r="D83" s="182" t="s">
        <v>1676</v>
      </c>
      <c r="E83" s="183">
        <v>8</v>
      </c>
      <c r="F83" s="184"/>
      <c r="G83" s="185">
        <f>ROUND(E83*F83,2)</f>
        <v>0</v>
      </c>
      <c r="H83" s="184"/>
      <c r="I83" s="185">
        <f>ROUND(E83*H83,2)</f>
        <v>0</v>
      </c>
      <c r="J83" s="184"/>
      <c r="K83" s="185">
        <f>ROUND(E83*J83,2)</f>
        <v>0</v>
      </c>
      <c r="L83" s="185">
        <v>15</v>
      </c>
      <c r="M83" s="185">
        <f>G83*(1+L83/100)</f>
        <v>0</v>
      </c>
      <c r="N83" s="185">
        <v>0</v>
      </c>
      <c r="O83" s="185">
        <f>ROUND(E83*N83,2)</f>
        <v>0</v>
      </c>
      <c r="P83" s="185">
        <v>0</v>
      </c>
      <c r="Q83" s="185">
        <f>ROUND(E83*P83,2)</f>
        <v>0</v>
      </c>
      <c r="R83" s="185"/>
      <c r="S83" s="185" t="s">
        <v>2976</v>
      </c>
      <c r="T83" s="186" t="s">
        <v>2977</v>
      </c>
      <c r="U83" s="161">
        <v>0</v>
      </c>
      <c r="V83" s="161">
        <f>ROUND(E83*U83,2)</f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2978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334" t="s">
        <v>378</v>
      </c>
      <c r="D84" s="335"/>
      <c r="E84" s="335"/>
      <c r="F84" s="335"/>
      <c r="G84" s="335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1168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80">
        <v>47</v>
      </c>
      <c r="B85" s="181" t="s">
        <v>439</v>
      </c>
      <c r="C85" s="191" t="s">
        <v>440</v>
      </c>
      <c r="D85" s="182" t="s">
        <v>1676</v>
      </c>
      <c r="E85" s="183">
        <v>12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15</v>
      </c>
      <c r="M85" s="185">
        <f>G85*(1+L85/100)</f>
        <v>0</v>
      </c>
      <c r="N85" s="185">
        <v>0</v>
      </c>
      <c r="O85" s="185">
        <f>ROUND(E85*N85,2)</f>
        <v>0</v>
      </c>
      <c r="P85" s="185">
        <v>0</v>
      </c>
      <c r="Q85" s="185">
        <f>ROUND(E85*P85,2)</f>
        <v>0</v>
      </c>
      <c r="R85" s="185"/>
      <c r="S85" s="185" t="s">
        <v>2976</v>
      </c>
      <c r="T85" s="186" t="s">
        <v>2977</v>
      </c>
      <c r="U85" s="161">
        <v>0</v>
      </c>
      <c r="V85" s="161">
        <f>ROUND(E85*U85,2)</f>
        <v>0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2978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334" t="s">
        <v>378</v>
      </c>
      <c r="D86" s="335"/>
      <c r="E86" s="335"/>
      <c r="F86" s="335"/>
      <c r="G86" s="335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1168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80">
        <v>48</v>
      </c>
      <c r="B87" s="181" t="s">
        <v>441</v>
      </c>
      <c r="C87" s="191" t="s">
        <v>442</v>
      </c>
      <c r="D87" s="182" t="s">
        <v>1676</v>
      </c>
      <c r="E87" s="183">
        <v>30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15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/>
      <c r="S87" s="185" t="s">
        <v>2976</v>
      </c>
      <c r="T87" s="186" t="s">
        <v>2977</v>
      </c>
      <c r="U87" s="161">
        <v>0</v>
      </c>
      <c r="V87" s="161">
        <f>ROUND(E87*U87,2)</f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2978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334" t="s">
        <v>378</v>
      </c>
      <c r="D88" s="335"/>
      <c r="E88" s="335"/>
      <c r="F88" s="335"/>
      <c r="G88" s="335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1168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80">
        <v>49</v>
      </c>
      <c r="B89" s="181" t="s">
        <v>443</v>
      </c>
      <c r="C89" s="191" t="s">
        <v>444</v>
      </c>
      <c r="D89" s="182" t="s">
        <v>1676</v>
      </c>
      <c r="E89" s="183">
        <v>5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15</v>
      </c>
      <c r="M89" s="185">
        <f>G89*(1+L89/100)</f>
        <v>0</v>
      </c>
      <c r="N89" s="185">
        <v>0</v>
      </c>
      <c r="O89" s="185">
        <f>ROUND(E89*N89,2)</f>
        <v>0</v>
      </c>
      <c r="P89" s="185">
        <v>0</v>
      </c>
      <c r="Q89" s="185">
        <f>ROUND(E89*P89,2)</f>
        <v>0</v>
      </c>
      <c r="R89" s="185"/>
      <c r="S89" s="185" t="s">
        <v>2976</v>
      </c>
      <c r="T89" s="186" t="s">
        <v>2977</v>
      </c>
      <c r="U89" s="161">
        <v>0</v>
      </c>
      <c r="V89" s="161">
        <f>ROUND(E89*U89,2)</f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2978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334" t="s">
        <v>378</v>
      </c>
      <c r="D90" s="335"/>
      <c r="E90" s="335"/>
      <c r="F90" s="335"/>
      <c r="G90" s="335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1168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80">
        <v>50</v>
      </c>
      <c r="B91" s="181" t="s">
        <v>445</v>
      </c>
      <c r="C91" s="191" t="s">
        <v>446</v>
      </c>
      <c r="D91" s="182" t="s">
        <v>2975</v>
      </c>
      <c r="E91" s="183">
        <v>100</v>
      </c>
      <c r="F91" s="184"/>
      <c r="G91" s="185">
        <f>ROUND(E91*F91,2)</f>
        <v>0</v>
      </c>
      <c r="H91" s="184"/>
      <c r="I91" s="185">
        <f>ROUND(E91*H91,2)</f>
        <v>0</v>
      </c>
      <c r="J91" s="184"/>
      <c r="K91" s="185">
        <f>ROUND(E91*J91,2)</f>
        <v>0</v>
      </c>
      <c r="L91" s="185">
        <v>15</v>
      </c>
      <c r="M91" s="185">
        <f>G91*(1+L91/100)</f>
        <v>0</v>
      </c>
      <c r="N91" s="185">
        <v>0</v>
      </c>
      <c r="O91" s="185">
        <f>ROUND(E91*N91,2)</f>
        <v>0</v>
      </c>
      <c r="P91" s="185">
        <v>0</v>
      </c>
      <c r="Q91" s="185">
        <f>ROUND(E91*P91,2)</f>
        <v>0</v>
      </c>
      <c r="R91" s="185"/>
      <c r="S91" s="185" t="s">
        <v>2976</v>
      </c>
      <c r="T91" s="186" t="s">
        <v>2977</v>
      </c>
      <c r="U91" s="161">
        <v>0</v>
      </c>
      <c r="V91" s="161">
        <f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3031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0">
        <v>51</v>
      </c>
      <c r="B92" s="181" t="s">
        <v>447</v>
      </c>
      <c r="C92" s="191" t="s">
        <v>1702</v>
      </c>
      <c r="D92" s="182" t="s">
        <v>2975</v>
      </c>
      <c r="E92" s="183">
        <v>22</v>
      </c>
      <c r="F92" s="184"/>
      <c r="G92" s="185">
        <f>ROUND(E92*F92,2)</f>
        <v>0</v>
      </c>
      <c r="H92" s="184"/>
      <c r="I92" s="185">
        <f>ROUND(E92*H92,2)</f>
        <v>0</v>
      </c>
      <c r="J92" s="184"/>
      <c r="K92" s="185">
        <f>ROUND(E92*J92,2)</f>
        <v>0</v>
      </c>
      <c r="L92" s="185">
        <v>15</v>
      </c>
      <c r="M92" s="185">
        <f>G92*(1+L92/100)</f>
        <v>0</v>
      </c>
      <c r="N92" s="185">
        <v>0</v>
      </c>
      <c r="O92" s="185">
        <f>ROUND(E92*N92,2)</f>
        <v>0</v>
      </c>
      <c r="P92" s="185">
        <v>0</v>
      </c>
      <c r="Q92" s="185">
        <f>ROUND(E92*P92,2)</f>
        <v>0</v>
      </c>
      <c r="R92" s="185"/>
      <c r="S92" s="185" t="s">
        <v>2976</v>
      </c>
      <c r="T92" s="186" t="s">
        <v>2977</v>
      </c>
      <c r="U92" s="161">
        <v>0</v>
      </c>
      <c r="V92" s="161">
        <f>ROUND(E92*U92,2)</f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3031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x14ac:dyDescent="0.2">
      <c r="A93" s="167" t="s">
        <v>2971</v>
      </c>
      <c r="B93" s="168" t="s">
        <v>2854</v>
      </c>
      <c r="C93" s="188" t="s">
        <v>2855</v>
      </c>
      <c r="D93" s="169"/>
      <c r="E93" s="170"/>
      <c r="F93" s="171"/>
      <c r="G93" s="171">
        <f>SUMIF(AG94:AG106,"&lt;&gt;NOR",G94:G106)</f>
        <v>0</v>
      </c>
      <c r="H93" s="171"/>
      <c r="I93" s="171">
        <f>SUM(I94:I106)</f>
        <v>0</v>
      </c>
      <c r="J93" s="171"/>
      <c r="K93" s="171">
        <f>SUM(K94:K106)</f>
        <v>0</v>
      </c>
      <c r="L93" s="171"/>
      <c r="M93" s="171">
        <f>SUM(M94:M106)</f>
        <v>0</v>
      </c>
      <c r="N93" s="171"/>
      <c r="O93" s="171">
        <f>SUM(O94:O106)</f>
        <v>0</v>
      </c>
      <c r="P93" s="171"/>
      <c r="Q93" s="171">
        <f>SUM(Q94:Q106)</f>
        <v>0</v>
      </c>
      <c r="R93" s="171"/>
      <c r="S93" s="171"/>
      <c r="T93" s="172"/>
      <c r="U93" s="166"/>
      <c r="V93" s="166">
        <f>SUM(V94:V106)</f>
        <v>0</v>
      </c>
      <c r="W93" s="166"/>
      <c r="AG93" t="s">
        <v>2972</v>
      </c>
    </row>
    <row r="94" spans="1:60" outlineLevel="1" x14ac:dyDescent="0.2">
      <c r="A94" s="180">
        <v>52</v>
      </c>
      <c r="B94" s="181" t="s">
        <v>448</v>
      </c>
      <c r="C94" s="191" t="s">
        <v>449</v>
      </c>
      <c r="D94" s="182" t="s">
        <v>3076</v>
      </c>
      <c r="E94" s="183">
        <v>1</v>
      </c>
      <c r="F94" s="184"/>
      <c r="G94" s="185">
        <f t="shared" ref="G94:G106" si="7">ROUND(E94*F94,2)</f>
        <v>0</v>
      </c>
      <c r="H94" s="184"/>
      <c r="I94" s="185">
        <f t="shared" ref="I94:I106" si="8">ROUND(E94*H94,2)</f>
        <v>0</v>
      </c>
      <c r="J94" s="184"/>
      <c r="K94" s="185">
        <f t="shared" ref="K94:K106" si="9">ROUND(E94*J94,2)</f>
        <v>0</v>
      </c>
      <c r="L94" s="185">
        <v>15</v>
      </c>
      <c r="M94" s="185">
        <f t="shared" ref="M94:M106" si="10">G94*(1+L94/100)</f>
        <v>0</v>
      </c>
      <c r="N94" s="185">
        <v>0</v>
      </c>
      <c r="O94" s="185">
        <f t="shared" ref="O94:O106" si="11">ROUND(E94*N94,2)</f>
        <v>0</v>
      </c>
      <c r="P94" s="185">
        <v>0</v>
      </c>
      <c r="Q94" s="185">
        <f t="shared" ref="Q94:Q106" si="12">ROUND(E94*P94,2)</f>
        <v>0</v>
      </c>
      <c r="R94" s="185"/>
      <c r="S94" s="185" t="s">
        <v>2976</v>
      </c>
      <c r="T94" s="186" t="s">
        <v>2977</v>
      </c>
      <c r="U94" s="161">
        <v>0</v>
      </c>
      <c r="V94" s="161">
        <f t="shared" ref="V94:V106" si="13">ROUND(E94*U94,2)</f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2978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80">
        <v>53</v>
      </c>
      <c r="B95" s="181" t="s">
        <v>450</v>
      </c>
      <c r="C95" s="191" t="s">
        <v>451</v>
      </c>
      <c r="D95" s="182" t="s">
        <v>3076</v>
      </c>
      <c r="E95" s="183">
        <v>2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15</v>
      </c>
      <c r="M95" s="185">
        <f t="shared" si="10"/>
        <v>0</v>
      </c>
      <c r="N95" s="185">
        <v>0</v>
      </c>
      <c r="O95" s="185">
        <f t="shared" si="11"/>
        <v>0</v>
      </c>
      <c r="P95" s="185">
        <v>0</v>
      </c>
      <c r="Q95" s="185">
        <f t="shared" si="12"/>
        <v>0</v>
      </c>
      <c r="R95" s="185"/>
      <c r="S95" s="185" t="s">
        <v>2976</v>
      </c>
      <c r="T95" s="186" t="s">
        <v>2977</v>
      </c>
      <c r="U95" s="161">
        <v>0</v>
      </c>
      <c r="V95" s="161">
        <f t="shared" si="13"/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2978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80">
        <v>54</v>
      </c>
      <c r="B96" s="181" t="s">
        <v>452</v>
      </c>
      <c r="C96" s="191" t="s">
        <v>453</v>
      </c>
      <c r="D96" s="182" t="s">
        <v>3076</v>
      </c>
      <c r="E96" s="183">
        <v>2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15</v>
      </c>
      <c r="M96" s="185">
        <f t="shared" si="10"/>
        <v>0</v>
      </c>
      <c r="N96" s="185">
        <v>0</v>
      </c>
      <c r="O96" s="185">
        <f t="shared" si="11"/>
        <v>0</v>
      </c>
      <c r="P96" s="185">
        <v>0</v>
      </c>
      <c r="Q96" s="185">
        <f t="shared" si="12"/>
        <v>0</v>
      </c>
      <c r="R96" s="185"/>
      <c r="S96" s="185" t="s">
        <v>2976</v>
      </c>
      <c r="T96" s="186" t="s">
        <v>2977</v>
      </c>
      <c r="U96" s="161">
        <v>0</v>
      </c>
      <c r="V96" s="161">
        <f t="shared" si="13"/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2978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80">
        <v>55</v>
      </c>
      <c r="B97" s="181" t="s">
        <v>454</v>
      </c>
      <c r="C97" s="191" t="s">
        <v>455</v>
      </c>
      <c r="D97" s="182" t="s">
        <v>3076</v>
      </c>
      <c r="E97" s="183">
        <v>1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15</v>
      </c>
      <c r="M97" s="185">
        <f t="shared" si="10"/>
        <v>0</v>
      </c>
      <c r="N97" s="185">
        <v>0</v>
      </c>
      <c r="O97" s="185">
        <f t="shared" si="11"/>
        <v>0</v>
      </c>
      <c r="P97" s="185">
        <v>0</v>
      </c>
      <c r="Q97" s="185">
        <f t="shared" si="12"/>
        <v>0</v>
      </c>
      <c r="R97" s="185"/>
      <c r="S97" s="185" t="s">
        <v>2976</v>
      </c>
      <c r="T97" s="186" t="s">
        <v>2977</v>
      </c>
      <c r="U97" s="161">
        <v>0</v>
      </c>
      <c r="V97" s="161">
        <f t="shared" si="13"/>
        <v>0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2978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80">
        <v>56</v>
      </c>
      <c r="B98" s="181" t="s">
        <v>456</v>
      </c>
      <c r="C98" s="191" t="s">
        <v>457</v>
      </c>
      <c r="D98" s="182" t="s">
        <v>3076</v>
      </c>
      <c r="E98" s="183">
        <v>4</v>
      </c>
      <c r="F98" s="184"/>
      <c r="G98" s="185">
        <f t="shared" si="7"/>
        <v>0</v>
      </c>
      <c r="H98" s="184"/>
      <c r="I98" s="185">
        <f t="shared" si="8"/>
        <v>0</v>
      </c>
      <c r="J98" s="184"/>
      <c r="K98" s="185">
        <f t="shared" si="9"/>
        <v>0</v>
      </c>
      <c r="L98" s="185">
        <v>15</v>
      </c>
      <c r="M98" s="185">
        <f t="shared" si="10"/>
        <v>0</v>
      </c>
      <c r="N98" s="185">
        <v>0</v>
      </c>
      <c r="O98" s="185">
        <f t="shared" si="11"/>
        <v>0</v>
      </c>
      <c r="P98" s="185">
        <v>0</v>
      </c>
      <c r="Q98" s="185">
        <f t="shared" si="12"/>
        <v>0</v>
      </c>
      <c r="R98" s="185"/>
      <c r="S98" s="185" t="s">
        <v>2976</v>
      </c>
      <c r="T98" s="186" t="s">
        <v>2977</v>
      </c>
      <c r="U98" s="161">
        <v>0</v>
      </c>
      <c r="V98" s="161">
        <f t="shared" si="13"/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2978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80">
        <v>57</v>
      </c>
      <c r="B99" s="181" t="s">
        <v>458</v>
      </c>
      <c r="C99" s="191" t="s">
        <v>1680</v>
      </c>
      <c r="D99" s="182" t="s">
        <v>1676</v>
      </c>
      <c r="E99" s="183">
        <v>9</v>
      </c>
      <c r="F99" s="184"/>
      <c r="G99" s="185">
        <f t="shared" si="7"/>
        <v>0</v>
      </c>
      <c r="H99" s="184"/>
      <c r="I99" s="185">
        <f t="shared" si="8"/>
        <v>0</v>
      </c>
      <c r="J99" s="184"/>
      <c r="K99" s="185">
        <f t="shared" si="9"/>
        <v>0</v>
      </c>
      <c r="L99" s="185">
        <v>15</v>
      </c>
      <c r="M99" s="185">
        <f t="shared" si="10"/>
        <v>0</v>
      </c>
      <c r="N99" s="185">
        <v>0</v>
      </c>
      <c r="O99" s="185">
        <f t="shared" si="11"/>
        <v>0</v>
      </c>
      <c r="P99" s="185">
        <v>0</v>
      </c>
      <c r="Q99" s="185">
        <f t="shared" si="12"/>
        <v>0</v>
      </c>
      <c r="R99" s="185"/>
      <c r="S99" s="185" t="s">
        <v>2976</v>
      </c>
      <c r="T99" s="186" t="s">
        <v>2977</v>
      </c>
      <c r="U99" s="161">
        <v>0</v>
      </c>
      <c r="V99" s="161">
        <f t="shared" si="13"/>
        <v>0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2978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334" t="s">
        <v>378</v>
      </c>
      <c r="D100" s="335"/>
      <c r="E100" s="335"/>
      <c r="F100" s="335"/>
      <c r="G100" s="335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1168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80">
        <v>58</v>
      </c>
      <c r="B101" s="181" t="s">
        <v>459</v>
      </c>
      <c r="C101" s="191" t="s">
        <v>1682</v>
      </c>
      <c r="D101" s="182" t="s">
        <v>1676</v>
      </c>
      <c r="E101" s="183">
        <v>3</v>
      </c>
      <c r="F101" s="184"/>
      <c r="G101" s="185">
        <f t="shared" si="7"/>
        <v>0</v>
      </c>
      <c r="H101" s="184"/>
      <c r="I101" s="185">
        <f t="shared" si="8"/>
        <v>0</v>
      </c>
      <c r="J101" s="184"/>
      <c r="K101" s="185">
        <f t="shared" si="9"/>
        <v>0</v>
      </c>
      <c r="L101" s="185">
        <v>15</v>
      </c>
      <c r="M101" s="185">
        <f t="shared" si="10"/>
        <v>0</v>
      </c>
      <c r="N101" s="185">
        <v>0</v>
      </c>
      <c r="O101" s="185">
        <f t="shared" si="11"/>
        <v>0</v>
      </c>
      <c r="P101" s="185">
        <v>0</v>
      </c>
      <c r="Q101" s="185">
        <f t="shared" si="12"/>
        <v>0</v>
      </c>
      <c r="R101" s="185"/>
      <c r="S101" s="185" t="s">
        <v>2976</v>
      </c>
      <c r="T101" s="186" t="s">
        <v>2977</v>
      </c>
      <c r="U101" s="161">
        <v>0</v>
      </c>
      <c r="V101" s="161">
        <f t="shared" si="13"/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2978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334" t="s">
        <v>378</v>
      </c>
      <c r="D102" s="335"/>
      <c r="E102" s="335"/>
      <c r="F102" s="335"/>
      <c r="G102" s="335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1168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80">
        <v>59</v>
      </c>
      <c r="B103" s="181" t="s">
        <v>460</v>
      </c>
      <c r="C103" s="191" t="s">
        <v>461</v>
      </c>
      <c r="D103" s="182" t="s">
        <v>1676</v>
      </c>
      <c r="E103" s="183">
        <v>1</v>
      </c>
      <c r="F103" s="184"/>
      <c r="G103" s="185">
        <f t="shared" si="7"/>
        <v>0</v>
      </c>
      <c r="H103" s="184"/>
      <c r="I103" s="185">
        <f t="shared" si="8"/>
        <v>0</v>
      </c>
      <c r="J103" s="184"/>
      <c r="K103" s="185">
        <f t="shared" si="9"/>
        <v>0</v>
      </c>
      <c r="L103" s="185">
        <v>15</v>
      </c>
      <c r="M103" s="185">
        <f t="shared" si="10"/>
        <v>0</v>
      </c>
      <c r="N103" s="185">
        <v>0</v>
      </c>
      <c r="O103" s="185">
        <f t="shared" si="11"/>
        <v>0</v>
      </c>
      <c r="P103" s="185">
        <v>0</v>
      </c>
      <c r="Q103" s="185">
        <f t="shared" si="12"/>
        <v>0</v>
      </c>
      <c r="R103" s="185"/>
      <c r="S103" s="185" t="s">
        <v>2976</v>
      </c>
      <c r="T103" s="186" t="s">
        <v>2977</v>
      </c>
      <c r="U103" s="161">
        <v>0</v>
      </c>
      <c r="V103" s="161">
        <f t="shared" si="13"/>
        <v>0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2978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334" t="s">
        <v>378</v>
      </c>
      <c r="D104" s="335"/>
      <c r="E104" s="335"/>
      <c r="F104" s="335"/>
      <c r="G104" s="335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1168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80">
        <v>60</v>
      </c>
      <c r="B105" s="181" t="s">
        <v>462</v>
      </c>
      <c r="C105" s="191" t="s">
        <v>446</v>
      </c>
      <c r="D105" s="182" t="s">
        <v>2975</v>
      </c>
      <c r="E105" s="183">
        <v>1</v>
      </c>
      <c r="F105" s="184"/>
      <c r="G105" s="185">
        <f t="shared" si="7"/>
        <v>0</v>
      </c>
      <c r="H105" s="184"/>
      <c r="I105" s="185">
        <f t="shared" si="8"/>
        <v>0</v>
      </c>
      <c r="J105" s="184"/>
      <c r="K105" s="185">
        <f t="shared" si="9"/>
        <v>0</v>
      </c>
      <c r="L105" s="185">
        <v>15</v>
      </c>
      <c r="M105" s="185">
        <f t="shared" si="10"/>
        <v>0</v>
      </c>
      <c r="N105" s="185">
        <v>0</v>
      </c>
      <c r="O105" s="185">
        <f t="shared" si="11"/>
        <v>0</v>
      </c>
      <c r="P105" s="185">
        <v>0</v>
      </c>
      <c r="Q105" s="185">
        <f t="shared" si="12"/>
        <v>0</v>
      </c>
      <c r="R105" s="185"/>
      <c r="S105" s="185" t="s">
        <v>2976</v>
      </c>
      <c r="T105" s="186" t="s">
        <v>2977</v>
      </c>
      <c r="U105" s="161">
        <v>0</v>
      </c>
      <c r="V105" s="161">
        <f t="shared" si="13"/>
        <v>0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3031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80">
        <v>61</v>
      </c>
      <c r="B106" s="181" t="s">
        <v>463</v>
      </c>
      <c r="C106" s="191" t="s">
        <v>1702</v>
      </c>
      <c r="D106" s="182" t="s">
        <v>2975</v>
      </c>
      <c r="E106" s="183">
        <v>1</v>
      </c>
      <c r="F106" s="184"/>
      <c r="G106" s="185">
        <f t="shared" si="7"/>
        <v>0</v>
      </c>
      <c r="H106" s="184"/>
      <c r="I106" s="185">
        <f t="shared" si="8"/>
        <v>0</v>
      </c>
      <c r="J106" s="184"/>
      <c r="K106" s="185">
        <f t="shared" si="9"/>
        <v>0</v>
      </c>
      <c r="L106" s="185">
        <v>15</v>
      </c>
      <c r="M106" s="185">
        <f t="shared" si="10"/>
        <v>0</v>
      </c>
      <c r="N106" s="185">
        <v>0</v>
      </c>
      <c r="O106" s="185">
        <f t="shared" si="11"/>
        <v>0</v>
      </c>
      <c r="P106" s="185">
        <v>0</v>
      </c>
      <c r="Q106" s="185">
        <f t="shared" si="12"/>
        <v>0</v>
      </c>
      <c r="R106" s="185"/>
      <c r="S106" s="185" t="s">
        <v>2976</v>
      </c>
      <c r="T106" s="186" t="s">
        <v>2977</v>
      </c>
      <c r="U106" s="161">
        <v>0</v>
      </c>
      <c r="V106" s="161">
        <f t="shared" si="13"/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3031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x14ac:dyDescent="0.2">
      <c r="A107" s="167" t="s">
        <v>2971</v>
      </c>
      <c r="B107" s="168" t="s">
        <v>2856</v>
      </c>
      <c r="C107" s="188" t="s">
        <v>2857</v>
      </c>
      <c r="D107" s="169"/>
      <c r="E107" s="170"/>
      <c r="F107" s="171"/>
      <c r="G107" s="171">
        <f>SUMIF(AG108:AG113,"&lt;&gt;NOR",G108:G113)</f>
        <v>0</v>
      </c>
      <c r="H107" s="171"/>
      <c r="I107" s="171">
        <f>SUM(I108:I113)</f>
        <v>0</v>
      </c>
      <c r="J107" s="171"/>
      <c r="K107" s="171">
        <f>SUM(K108:K113)</f>
        <v>0</v>
      </c>
      <c r="L107" s="171"/>
      <c r="M107" s="171">
        <f>SUM(M108:M113)</f>
        <v>0</v>
      </c>
      <c r="N107" s="171"/>
      <c r="O107" s="171">
        <f>SUM(O108:O113)</f>
        <v>0</v>
      </c>
      <c r="P107" s="171"/>
      <c r="Q107" s="171">
        <f>SUM(Q108:Q113)</f>
        <v>0</v>
      </c>
      <c r="R107" s="171"/>
      <c r="S107" s="171"/>
      <c r="T107" s="172"/>
      <c r="U107" s="166"/>
      <c r="V107" s="166">
        <f>SUM(V108:V113)</f>
        <v>0</v>
      </c>
      <c r="W107" s="166"/>
      <c r="AG107" t="s">
        <v>2972</v>
      </c>
    </row>
    <row r="108" spans="1:60" outlineLevel="1" x14ac:dyDescent="0.2">
      <c r="A108" s="180">
        <v>62</v>
      </c>
      <c r="B108" s="181" t="s">
        <v>464</v>
      </c>
      <c r="C108" s="191" t="s">
        <v>449</v>
      </c>
      <c r="D108" s="182" t="s">
        <v>3076</v>
      </c>
      <c r="E108" s="183">
        <v>1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15</v>
      </c>
      <c r="M108" s="185">
        <f>G108*(1+L108/100)</f>
        <v>0</v>
      </c>
      <c r="N108" s="185">
        <v>0</v>
      </c>
      <c r="O108" s="185">
        <f>ROUND(E108*N108,2)</f>
        <v>0</v>
      </c>
      <c r="P108" s="185">
        <v>0</v>
      </c>
      <c r="Q108" s="185">
        <f>ROUND(E108*P108,2)</f>
        <v>0</v>
      </c>
      <c r="R108" s="185"/>
      <c r="S108" s="185" t="s">
        <v>2976</v>
      </c>
      <c r="T108" s="186" t="s">
        <v>2977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2978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80">
        <v>63</v>
      </c>
      <c r="B109" s="181" t="s">
        <v>465</v>
      </c>
      <c r="C109" s="191" t="s">
        <v>455</v>
      </c>
      <c r="D109" s="182" t="s">
        <v>3076</v>
      </c>
      <c r="E109" s="183">
        <v>1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15</v>
      </c>
      <c r="M109" s="185">
        <f>G109*(1+L109/100)</f>
        <v>0</v>
      </c>
      <c r="N109" s="185">
        <v>0</v>
      </c>
      <c r="O109" s="185">
        <f>ROUND(E109*N109,2)</f>
        <v>0</v>
      </c>
      <c r="P109" s="185">
        <v>0</v>
      </c>
      <c r="Q109" s="185">
        <f>ROUND(E109*P109,2)</f>
        <v>0</v>
      </c>
      <c r="R109" s="185"/>
      <c r="S109" s="185" t="s">
        <v>2976</v>
      </c>
      <c r="T109" s="186" t="s">
        <v>2977</v>
      </c>
      <c r="U109" s="161">
        <v>0</v>
      </c>
      <c r="V109" s="161">
        <f>ROUND(E109*U109,2)</f>
        <v>0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2978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80">
        <v>64</v>
      </c>
      <c r="B110" s="181" t="s">
        <v>466</v>
      </c>
      <c r="C110" s="191" t="s">
        <v>467</v>
      </c>
      <c r="D110" s="182" t="s">
        <v>3076</v>
      </c>
      <c r="E110" s="183">
        <v>1</v>
      </c>
      <c r="F110" s="184"/>
      <c r="G110" s="185">
        <f>ROUND(E110*F110,2)</f>
        <v>0</v>
      </c>
      <c r="H110" s="184"/>
      <c r="I110" s="185">
        <f>ROUND(E110*H110,2)</f>
        <v>0</v>
      </c>
      <c r="J110" s="184"/>
      <c r="K110" s="185">
        <f>ROUND(E110*J110,2)</f>
        <v>0</v>
      </c>
      <c r="L110" s="185">
        <v>15</v>
      </c>
      <c r="M110" s="185">
        <f>G110*(1+L110/100)</f>
        <v>0</v>
      </c>
      <c r="N110" s="185">
        <v>0</v>
      </c>
      <c r="O110" s="185">
        <f>ROUND(E110*N110,2)</f>
        <v>0</v>
      </c>
      <c r="P110" s="185">
        <v>0</v>
      </c>
      <c r="Q110" s="185">
        <f>ROUND(E110*P110,2)</f>
        <v>0</v>
      </c>
      <c r="R110" s="185"/>
      <c r="S110" s="185" t="s">
        <v>2976</v>
      </c>
      <c r="T110" s="186" t="s">
        <v>2977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2978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80">
        <v>65</v>
      </c>
      <c r="B111" s="181" t="s">
        <v>468</v>
      </c>
      <c r="C111" s="191" t="s">
        <v>1678</v>
      </c>
      <c r="D111" s="182" t="s">
        <v>1676</v>
      </c>
      <c r="E111" s="183">
        <v>6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15</v>
      </c>
      <c r="M111" s="185">
        <f>G111*(1+L111/100)</f>
        <v>0</v>
      </c>
      <c r="N111" s="185">
        <v>0</v>
      </c>
      <c r="O111" s="185">
        <f>ROUND(E111*N111,2)</f>
        <v>0</v>
      </c>
      <c r="P111" s="185">
        <v>0</v>
      </c>
      <c r="Q111" s="185">
        <f>ROUND(E111*P111,2)</f>
        <v>0</v>
      </c>
      <c r="R111" s="185"/>
      <c r="S111" s="185" t="s">
        <v>2976</v>
      </c>
      <c r="T111" s="186" t="s">
        <v>2977</v>
      </c>
      <c r="U111" s="161">
        <v>0</v>
      </c>
      <c r="V111" s="161">
        <f>ROUND(E111*U111,2)</f>
        <v>0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2978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334" t="s">
        <v>378</v>
      </c>
      <c r="D112" s="335"/>
      <c r="E112" s="335"/>
      <c r="F112" s="335"/>
      <c r="G112" s="335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1168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80">
        <v>66</v>
      </c>
      <c r="B113" s="181" t="s">
        <v>469</v>
      </c>
      <c r="C113" s="191" t="s">
        <v>1680</v>
      </c>
      <c r="D113" s="182" t="s">
        <v>1676</v>
      </c>
      <c r="E113" s="183">
        <v>2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15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/>
      <c r="S113" s="185" t="s">
        <v>2976</v>
      </c>
      <c r="T113" s="186" t="s">
        <v>2977</v>
      </c>
      <c r="U113" s="161">
        <v>0</v>
      </c>
      <c r="V113" s="161">
        <f>ROUND(E113*U113,2)</f>
        <v>0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2978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334" t="s">
        <v>378</v>
      </c>
      <c r="D114" s="335"/>
      <c r="E114" s="335"/>
      <c r="F114" s="335"/>
      <c r="G114" s="335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1168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67" t="s">
        <v>2971</v>
      </c>
      <c r="B115" s="168" t="s">
        <v>2858</v>
      </c>
      <c r="C115" s="188" t="s">
        <v>2859</v>
      </c>
      <c r="D115" s="169"/>
      <c r="E115" s="170"/>
      <c r="F115" s="171"/>
      <c r="G115" s="171">
        <f>SUMIF(AG116:AG124,"&lt;&gt;NOR",G116:G124)</f>
        <v>0</v>
      </c>
      <c r="H115" s="171"/>
      <c r="I115" s="171">
        <f>SUM(I116:I124)</f>
        <v>0</v>
      </c>
      <c r="J115" s="171"/>
      <c r="K115" s="171">
        <f>SUM(K116:K124)</f>
        <v>0</v>
      </c>
      <c r="L115" s="171"/>
      <c r="M115" s="171">
        <f>SUM(M116:M124)</f>
        <v>0</v>
      </c>
      <c r="N115" s="171"/>
      <c r="O115" s="171">
        <f>SUM(O116:O124)</f>
        <v>0</v>
      </c>
      <c r="P115" s="171"/>
      <c r="Q115" s="171">
        <f>SUM(Q116:Q124)</f>
        <v>0</v>
      </c>
      <c r="R115" s="171"/>
      <c r="S115" s="171"/>
      <c r="T115" s="172"/>
      <c r="U115" s="166"/>
      <c r="V115" s="166">
        <f>SUM(V116:V124)</f>
        <v>0</v>
      </c>
      <c r="W115" s="166"/>
      <c r="AG115" t="s">
        <v>2972</v>
      </c>
    </row>
    <row r="116" spans="1:60" outlineLevel="1" x14ac:dyDescent="0.2">
      <c r="A116" s="180">
        <v>67</v>
      </c>
      <c r="B116" s="181" t="s">
        <v>470</v>
      </c>
      <c r="C116" s="191" t="s">
        <v>449</v>
      </c>
      <c r="D116" s="182" t="s">
        <v>3076</v>
      </c>
      <c r="E116" s="183">
        <v>1</v>
      </c>
      <c r="F116" s="184"/>
      <c r="G116" s="185">
        <f t="shared" ref="G116:G124" si="14">ROUND(E116*F116,2)</f>
        <v>0</v>
      </c>
      <c r="H116" s="184"/>
      <c r="I116" s="185">
        <f t="shared" ref="I116:I124" si="15">ROUND(E116*H116,2)</f>
        <v>0</v>
      </c>
      <c r="J116" s="184"/>
      <c r="K116" s="185">
        <f t="shared" ref="K116:K124" si="16">ROUND(E116*J116,2)</f>
        <v>0</v>
      </c>
      <c r="L116" s="185">
        <v>15</v>
      </c>
      <c r="M116" s="185">
        <f t="shared" ref="M116:M124" si="17">G116*(1+L116/100)</f>
        <v>0</v>
      </c>
      <c r="N116" s="185">
        <v>0</v>
      </c>
      <c r="O116" s="185">
        <f t="shared" ref="O116:O124" si="18">ROUND(E116*N116,2)</f>
        <v>0</v>
      </c>
      <c r="P116" s="185">
        <v>0</v>
      </c>
      <c r="Q116" s="185">
        <f t="shared" ref="Q116:Q124" si="19">ROUND(E116*P116,2)</f>
        <v>0</v>
      </c>
      <c r="R116" s="185"/>
      <c r="S116" s="185" t="s">
        <v>2976</v>
      </c>
      <c r="T116" s="186" t="s">
        <v>2977</v>
      </c>
      <c r="U116" s="161">
        <v>0</v>
      </c>
      <c r="V116" s="161">
        <f t="shared" ref="V116:V124" si="20">ROUND(E116*U116,2)</f>
        <v>0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2978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80">
        <v>68</v>
      </c>
      <c r="B117" s="181" t="s">
        <v>471</v>
      </c>
      <c r="C117" s="191" t="s">
        <v>451</v>
      </c>
      <c r="D117" s="182" t="s">
        <v>3076</v>
      </c>
      <c r="E117" s="183">
        <v>1</v>
      </c>
      <c r="F117" s="184"/>
      <c r="G117" s="185">
        <f t="shared" si="14"/>
        <v>0</v>
      </c>
      <c r="H117" s="184"/>
      <c r="I117" s="185">
        <f t="shared" si="15"/>
        <v>0</v>
      </c>
      <c r="J117" s="184"/>
      <c r="K117" s="185">
        <f t="shared" si="16"/>
        <v>0</v>
      </c>
      <c r="L117" s="185">
        <v>15</v>
      </c>
      <c r="M117" s="185">
        <f t="shared" si="17"/>
        <v>0</v>
      </c>
      <c r="N117" s="185">
        <v>0</v>
      </c>
      <c r="O117" s="185">
        <f t="shared" si="18"/>
        <v>0</v>
      </c>
      <c r="P117" s="185">
        <v>0</v>
      </c>
      <c r="Q117" s="185">
        <f t="shared" si="19"/>
        <v>0</v>
      </c>
      <c r="R117" s="185"/>
      <c r="S117" s="185" t="s">
        <v>2976</v>
      </c>
      <c r="T117" s="186" t="s">
        <v>2977</v>
      </c>
      <c r="U117" s="161">
        <v>0</v>
      </c>
      <c r="V117" s="161">
        <f t="shared" si="20"/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2978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80">
        <v>69</v>
      </c>
      <c r="B118" s="181" t="s">
        <v>472</v>
      </c>
      <c r="C118" s="191" t="s">
        <v>473</v>
      </c>
      <c r="D118" s="182" t="s">
        <v>3076</v>
      </c>
      <c r="E118" s="183">
        <v>1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15</v>
      </c>
      <c r="M118" s="185">
        <f t="shared" si="17"/>
        <v>0</v>
      </c>
      <c r="N118" s="185">
        <v>0</v>
      </c>
      <c r="O118" s="185">
        <f t="shared" si="18"/>
        <v>0</v>
      </c>
      <c r="P118" s="185">
        <v>0</v>
      </c>
      <c r="Q118" s="185">
        <f t="shared" si="19"/>
        <v>0</v>
      </c>
      <c r="R118" s="185"/>
      <c r="S118" s="185" t="s">
        <v>2976</v>
      </c>
      <c r="T118" s="186" t="s">
        <v>2977</v>
      </c>
      <c r="U118" s="161">
        <v>0</v>
      </c>
      <c r="V118" s="161">
        <f t="shared" si="20"/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2978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80">
        <v>70</v>
      </c>
      <c r="B119" s="181" t="s">
        <v>474</v>
      </c>
      <c r="C119" s="191" t="s">
        <v>1647</v>
      </c>
      <c r="D119" s="182" t="s">
        <v>3076</v>
      </c>
      <c r="E119" s="183">
        <v>2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15</v>
      </c>
      <c r="M119" s="185">
        <f t="shared" si="17"/>
        <v>0</v>
      </c>
      <c r="N119" s="185">
        <v>0</v>
      </c>
      <c r="O119" s="185">
        <f t="shared" si="18"/>
        <v>0</v>
      </c>
      <c r="P119" s="185">
        <v>0</v>
      </c>
      <c r="Q119" s="185">
        <f t="shared" si="19"/>
        <v>0</v>
      </c>
      <c r="R119" s="185"/>
      <c r="S119" s="185" t="s">
        <v>2976</v>
      </c>
      <c r="T119" s="186" t="s">
        <v>2977</v>
      </c>
      <c r="U119" s="161">
        <v>0</v>
      </c>
      <c r="V119" s="161">
        <f t="shared" si="20"/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2978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80">
        <v>71</v>
      </c>
      <c r="B120" s="181" t="s">
        <v>475</v>
      </c>
      <c r="C120" s="191" t="s">
        <v>476</v>
      </c>
      <c r="D120" s="182" t="s">
        <v>3076</v>
      </c>
      <c r="E120" s="183">
        <v>1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15</v>
      </c>
      <c r="M120" s="185">
        <f t="shared" si="17"/>
        <v>0</v>
      </c>
      <c r="N120" s="185">
        <v>0</v>
      </c>
      <c r="O120" s="185">
        <f t="shared" si="18"/>
        <v>0</v>
      </c>
      <c r="P120" s="185">
        <v>0</v>
      </c>
      <c r="Q120" s="185">
        <f t="shared" si="19"/>
        <v>0</v>
      </c>
      <c r="R120" s="185"/>
      <c r="S120" s="185" t="s">
        <v>2976</v>
      </c>
      <c r="T120" s="186" t="s">
        <v>2977</v>
      </c>
      <c r="U120" s="161">
        <v>0</v>
      </c>
      <c r="V120" s="161">
        <f t="shared" si="20"/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2978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80">
        <v>72</v>
      </c>
      <c r="B121" s="181" t="s">
        <v>477</v>
      </c>
      <c r="C121" s="191" t="s">
        <v>455</v>
      </c>
      <c r="D121" s="182" t="s">
        <v>3076</v>
      </c>
      <c r="E121" s="183">
        <v>1</v>
      </c>
      <c r="F121" s="184"/>
      <c r="G121" s="185">
        <f t="shared" si="14"/>
        <v>0</v>
      </c>
      <c r="H121" s="184"/>
      <c r="I121" s="185">
        <f t="shared" si="15"/>
        <v>0</v>
      </c>
      <c r="J121" s="184"/>
      <c r="K121" s="185">
        <f t="shared" si="16"/>
        <v>0</v>
      </c>
      <c r="L121" s="185">
        <v>15</v>
      </c>
      <c r="M121" s="185">
        <f t="shared" si="17"/>
        <v>0</v>
      </c>
      <c r="N121" s="185">
        <v>0</v>
      </c>
      <c r="O121" s="185">
        <f t="shared" si="18"/>
        <v>0</v>
      </c>
      <c r="P121" s="185">
        <v>0</v>
      </c>
      <c r="Q121" s="185">
        <f t="shared" si="19"/>
        <v>0</v>
      </c>
      <c r="R121" s="185"/>
      <c r="S121" s="185" t="s">
        <v>2976</v>
      </c>
      <c r="T121" s="186" t="s">
        <v>2977</v>
      </c>
      <c r="U121" s="161">
        <v>0</v>
      </c>
      <c r="V121" s="161">
        <f t="shared" si="20"/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2978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80">
        <v>73</v>
      </c>
      <c r="B122" s="181" t="s">
        <v>478</v>
      </c>
      <c r="C122" s="191" t="s">
        <v>1694</v>
      </c>
      <c r="D122" s="182" t="s">
        <v>1676</v>
      </c>
      <c r="E122" s="183">
        <v>3</v>
      </c>
      <c r="F122" s="184"/>
      <c r="G122" s="185">
        <f t="shared" si="14"/>
        <v>0</v>
      </c>
      <c r="H122" s="184"/>
      <c r="I122" s="185">
        <f t="shared" si="15"/>
        <v>0</v>
      </c>
      <c r="J122" s="184"/>
      <c r="K122" s="185">
        <f t="shared" si="16"/>
        <v>0</v>
      </c>
      <c r="L122" s="185">
        <v>15</v>
      </c>
      <c r="M122" s="185">
        <f t="shared" si="17"/>
        <v>0</v>
      </c>
      <c r="N122" s="185">
        <v>0</v>
      </c>
      <c r="O122" s="185">
        <f t="shared" si="18"/>
        <v>0</v>
      </c>
      <c r="P122" s="185">
        <v>0</v>
      </c>
      <c r="Q122" s="185">
        <f t="shared" si="19"/>
        <v>0</v>
      </c>
      <c r="R122" s="185"/>
      <c r="S122" s="185" t="s">
        <v>2976</v>
      </c>
      <c r="T122" s="186" t="s">
        <v>2977</v>
      </c>
      <c r="U122" s="161">
        <v>0</v>
      </c>
      <c r="V122" s="161">
        <f t="shared" si="20"/>
        <v>0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2978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5.5" customHeight="1" outlineLevel="1" x14ac:dyDescent="0.2">
      <c r="A123" s="159"/>
      <c r="B123" s="160"/>
      <c r="C123" s="334" t="s">
        <v>387</v>
      </c>
      <c r="D123" s="335"/>
      <c r="E123" s="335"/>
      <c r="F123" s="335"/>
      <c r="G123" s="335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1168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80">
        <v>74</v>
      </c>
      <c r="B124" s="181" t="s">
        <v>479</v>
      </c>
      <c r="C124" s="191" t="s">
        <v>480</v>
      </c>
      <c r="D124" s="182" t="s">
        <v>2975</v>
      </c>
      <c r="E124" s="183">
        <v>1</v>
      </c>
      <c r="F124" s="184"/>
      <c r="G124" s="185">
        <f t="shared" si="14"/>
        <v>0</v>
      </c>
      <c r="H124" s="184"/>
      <c r="I124" s="185">
        <f t="shared" si="15"/>
        <v>0</v>
      </c>
      <c r="J124" s="184"/>
      <c r="K124" s="185">
        <f t="shared" si="16"/>
        <v>0</v>
      </c>
      <c r="L124" s="185">
        <v>15</v>
      </c>
      <c r="M124" s="185">
        <f t="shared" si="17"/>
        <v>0</v>
      </c>
      <c r="N124" s="185">
        <v>0</v>
      </c>
      <c r="O124" s="185">
        <f t="shared" si="18"/>
        <v>0</v>
      </c>
      <c r="P124" s="185">
        <v>0</v>
      </c>
      <c r="Q124" s="185">
        <f t="shared" si="19"/>
        <v>0</v>
      </c>
      <c r="R124" s="185"/>
      <c r="S124" s="185" t="s">
        <v>2976</v>
      </c>
      <c r="T124" s="186" t="s">
        <v>2977</v>
      </c>
      <c r="U124" s="161">
        <v>0</v>
      </c>
      <c r="V124" s="161">
        <f t="shared" si="20"/>
        <v>0</v>
      </c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3031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340" t="s">
        <v>388</v>
      </c>
      <c r="D125" s="335"/>
      <c r="E125" s="335"/>
      <c r="F125" s="335"/>
      <c r="G125" s="335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1168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x14ac:dyDescent="0.2">
      <c r="A126" s="167" t="s">
        <v>2971</v>
      </c>
      <c r="B126" s="168" t="s">
        <v>2860</v>
      </c>
      <c r="C126" s="188" t="s">
        <v>2861</v>
      </c>
      <c r="D126" s="169"/>
      <c r="E126" s="170"/>
      <c r="F126" s="171"/>
      <c r="G126" s="171">
        <f>SUMIF(AG127:AG135,"&lt;&gt;NOR",G127:G135)</f>
        <v>0</v>
      </c>
      <c r="H126" s="171"/>
      <c r="I126" s="171">
        <f>SUM(I127:I135)</f>
        <v>0</v>
      </c>
      <c r="J126" s="171"/>
      <c r="K126" s="171">
        <f>SUM(K127:K135)</f>
        <v>0</v>
      </c>
      <c r="L126" s="171"/>
      <c r="M126" s="171">
        <f>SUM(M127:M135)</f>
        <v>0</v>
      </c>
      <c r="N126" s="171"/>
      <c r="O126" s="171">
        <f>SUM(O127:O135)</f>
        <v>0</v>
      </c>
      <c r="P126" s="171"/>
      <c r="Q126" s="171">
        <f>SUM(Q127:Q135)</f>
        <v>0</v>
      </c>
      <c r="R126" s="171"/>
      <c r="S126" s="171"/>
      <c r="T126" s="172"/>
      <c r="U126" s="166"/>
      <c r="V126" s="166">
        <f>SUM(V127:V135)</f>
        <v>0</v>
      </c>
      <c r="W126" s="166"/>
      <c r="AG126" t="s">
        <v>2972</v>
      </c>
    </row>
    <row r="127" spans="1:60" outlineLevel="1" x14ac:dyDescent="0.2">
      <c r="A127" s="180">
        <v>75</v>
      </c>
      <c r="B127" s="181" t="s">
        <v>481</v>
      </c>
      <c r="C127" s="191" t="s">
        <v>482</v>
      </c>
      <c r="D127" s="182" t="s">
        <v>3076</v>
      </c>
      <c r="E127" s="183">
        <v>1</v>
      </c>
      <c r="F127" s="184"/>
      <c r="G127" s="185">
        <f t="shared" ref="G127:G135" si="21">ROUND(E127*F127,2)</f>
        <v>0</v>
      </c>
      <c r="H127" s="184"/>
      <c r="I127" s="185">
        <f t="shared" ref="I127:I135" si="22">ROUND(E127*H127,2)</f>
        <v>0</v>
      </c>
      <c r="J127" s="184"/>
      <c r="K127" s="185">
        <f t="shared" ref="K127:K135" si="23">ROUND(E127*J127,2)</f>
        <v>0</v>
      </c>
      <c r="L127" s="185">
        <v>15</v>
      </c>
      <c r="M127" s="185">
        <f t="shared" ref="M127:M135" si="24">G127*(1+L127/100)</f>
        <v>0</v>
      </c>
      <c r="N127" s="185">
        <v>0</v>
      </c>
      <c r="O127" s="185">
        <f t="shared" ref="O127:O135" si="25">ROUND(E127*N127,2)</f>
        <v>0</v>
      </c>
      <c r="P127" s="185">
        <v>0</v>
      </c>
      <c r="Q127" s="185">
        <f t="shared" ref="Q127:Q135" si="26">ROUND(E127*P127,2)</f>
        <v>0</v>
      </c>
      <c r="R127" s="185"/>
      <c r="S127" s="185" t="s">
        <v>2976</v>
      </c>
      <c r="T127" s="186" t="s">
        <v>2977</v>
      </c>
      <c r="U127" s="161">
        <v>0</v>
      </c>
      <c r="V127" s="161">
        <f t="shared" ref="V127:V135" si="27">ROUND(E127*U127,2)</f>
        <v>0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2978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80">
        <v>76</v>
      </c>
      <c r="B128" s="181" t="s">
        <v>483</v>
      </c>
      <c r="C128" s="191" t="s">
        <v>484</v>
      </c>
      <c r="D128" s="182" t="s">
        <v>3076</v>
      </c>
      <c r="E128" s="183">
        <v>1</v>
      </c>
      <c r="F128" s="184"/>
      <c r="G128" s="185">
        <f t="shared" si="21"/>
        <v>0</v>
      </c>
      <c r="H128" s="184"/>
      <c r="I128" s="185">
        <f t="shared" si="22"/>
        <v>0</v>
      </c>
      <c r="J128" s="184"/>
      <c r="K128" s="185">
        <f t="shared" si="23"/>
        <v>0</v>
      </c>
      <c r="L128" s="185">
        <v>15</v>
      </c>
      <c r="M128" s="185">
        <f t="shared" si="24"/>
        <v>0</v>
      </c>
      <c r="N128" s="185">
        <v>0</v>
      </c>
      <c r="O128" s="185">
        <f t="shared" si="25"/>
        <v>0</v>
      </c>
      <c r="P128" s="185">
        <v>0</v>
      </c>
      <c r="Q128" s="185">
        <f t="shared" si="26"/>
        <v>0</v>
      </c>
      <c r="R128" s="185"/>
      <c r="S128" s="185" t="s">
        <v>2976</v>
      </c>
      <c r="T128" s="186" t="s">
        <v>2977</v>
      </c>
      <c r="U128" s="161">
        <v>0</v>
      </c>
      <c r="V128" s="161">
        <f t="shared" si="27"/>
        <v>0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2978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80">
        <v>77</v>
      </c>
      <c r="B129" s="181" t="s">
        <v>485</v>
      </c>
      <c r="C129" s="191" t="s">
        <v>1645</v>
      </c>
      <c r="D129" s="182" t="s">
        <v>3076</v>
      </c>
      <c r="E129" s="183">
        <v>1</v>
      </c>
      <c r="F129" s="184"/>
      <c r="G129" s="185">
        <f t="shared" si="21"/>
        <v>0</v>
      </c>
      <c r="H129" s="184"/>
      <c r="I129" s="185">
        <f t="shared" si="22"/>
        <v>0</v>
      </c>
      <c r="J129" s="184"/>
      <c r="K129" s="185">
        <f t="shared" si="23"/>
        <v>0</v>
      </c>
      <c r="L129" s="185">
        <v>15</v>
      </c>
      <c r="M129" s="185">
        <f t="shared" si="24"/>
        <v>0</v>
      </c>
      <c r="N129" s="185">
        <v>0</v>
      </c>
      <c r="O129" s="185">
        <f t="shared" si="25"/>
        <v>0</v>
      </c>
      <c r="P129" s="185">
        <v>0</v>
      </c>
      <c r="Q129" s="185">
        <f t="shared" si="26"/>
        <v>0</v>
      </c>
      <c r="R129" s="185"/>
      <c r="S129" s="185" t="s">
        <v>2976</v>
      </c>
      <c r="T129" s="186" t="s">
        <v>2977</v>
      </c>
      <c r="U129" s="161">
        <v>0</v>
      </c>
      <c r="V129" s="161">
        <f t="shared" si="27"/>
        <v>0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2978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80">
        <v>78</v>
      </c>
      <c r="B130" s="181" t="s">
        <v>486</v>
      </c>
      <c r="C130" s="191" t="s">
        <v>1647</v>
      </c>
      <c r="D130" s="182" t="s">
        <v>3076</v>
      </c>
      <c r="E130" s="183">
        <v>2</v>
      </c>
      <c r="F130" s="184"/>
      <c r="G130" s="185">
        <f t="shared" si="21"/>
        <v>0</v>
      </c>
      <c r="H130" s="184"/>
      <c r="I130" s="185">
        <f t="shared" si="22"/>
        <v>0</v>
      </c>
      <c r="J130" s="184"/>
      <c r="K130" s="185">
        <f t="shared" si="23"/>
        <v>0</v>
      </c>
      <c r="L130" s="185">
        <v>15</v>
      </c>
      <c r="M130" s="185">
        <f t="shared" si="24"/>
        <v>0</v>
      </c>
      <c r="N130" s="185">
        <v>0</v>
      </c>
      <c r="O130" s="185">
        <f t="shared" si="25"/>
        <v>0</v>
      </c>
      <c r="P130" s="185">
        <v>0</v>
      </c>
      <c r="Q130" s="185">
        <f t="shared" si="26"/>
        <v>0</v>
      </c>
      <c r="R130" s="185"/>
      <c r="S130" s="185" t="s">
        <v>2976</v>
      </c>
      <c r="T130" s="186" t="s">
        <v>2977</v>
      </c>
      <c r="U130" s="161">
        <v>0</v>
      </c>
      <c r="V130" s="161">
        <f t="shared" si="27"/>
        <v>0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2978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80">
        <v>79</v>
      </c>
      <c r="B131" s="181" t="s">
        <v>487</v>
      </c>
      <c r="C131" s="191" t="s">
        <v>1694</v>
      </c>
      <c r="D131" s="182" t="s">
        <v>1676</v>
      </c>
      <c r="E131" s="183">
        <v>3</v>
      </c>
      <c r="F131" s="184"/>
      <c r="G131" s="185">
        <f t="shared" si="21"/>
        <v>0</v>
      </c>
      <c r="H131" s="184"/>
      <c r="I131" s="185">
        <f t="shared" si="22"/>
        <v>0</v>
      </c>
      <c r="J131" s="184"/>
      <c r="K131" s="185">
        <f t="shared" si="23"/>
        <v>0</v>
      </c>
      <c r="L131" s="185">
        <v>15</v>
      </c>
      <c r="M131" s="185">
        <f t="shared" si="24"/>
        <v>0</v>
      </c>
      <c r="N131" s="185">
        <v>0</v>
      </c>
      <c r="O131" s="185">
        <f t="shared" si="25"/>
        <v>0</v>
      </c>
      <c r="P131" s="185">
        <v>0</v>
      </c>
      <c r="Q131" s="185">
        <f t="shared" si="26"/>
        <v>0</v>
      </c>
      <c r="R131" s="185"/>
      <c r="S131" s="185" t="s">
        <v>2976</v>
      </c>
      <c r="T131" s="186" t="s">
        <v>2977</v>
      </c>
      <c r="U131" s="161">
        <v>0</v>
      </c>
      <c r="V131" s="161">
        <f t="shared" si="27"/>
        <v>0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2978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4.75" customHeight="1" outlineLevel="1" x14ac:dyDescent="0.2">
      <c r="A132" s="159"/>
      <c r="B132" s="160"/>
      <c r="C132" s="340" t="s">
        <v>389</v>
      </c>
      <c r="D132" s="335"/>
      <c r="E132" s="335"/>
      <c r="F132" s="335"/>
      <c r="G132" s="335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1168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80">
        <v>80</v>
      </c>
      <c r="B133" s="181" t="s">
        <v>488</v>
      </c>
      <c r="C133" s="191" t="s">
        <v>480</v>
      </c>
      <c r="D133" s="182" t="s">
        <v>2975</v>
      </c>
      <c r="E133" s="183">
        <v>1</v>
      </c>
      <c r="F133" s="184"/>
      <c r="G133" s="185">
        <f t="shared" si="21"/>
        <v>0</v>
      </c>
      <c r="H133" s="184"/>
      <c r="I133" s="185">
        <f t="shared" si="22"/>
        <v>0</v>
      </c>
      <c r="J133" s="184"/>
      <c r="K133" s="185">
        <f t="shared" si="23"/>
        <v>0</v>
      </c>
      <c r="L133" s="185">
        <v>15</v>
      </c>
      <c r="M133" s="185">
        <f t="shared" si="24"/>
        <v>0</v>
      </c>
      <c r="N133" s="185">
        <v>0</v>
      </c>
      <c r="O133" s="185">
        <f t="shared" si="25"/>
        <v>0</v>
      </c>
      <c r="P133" s="185">
        <v>0</v>
      </c>
      <c r="Q133" s="185">
        <f t="shared" si="26"/>
        <v>0</v>
      </c>
      <c r="R133" s="185"/>
      <c r="S133" s="185" t="s">
        <v>2976</v>
      </c>
      <c r="T133" s="186" t="s">
        <v>2977</v>
      </c>
      <c r="U133" s="161">
        <v>0</v>
      </c>
      <c r="V133" s="161">
        <f t="shared" si="27"/>
        <v>0</v>
      </c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3031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340" t="s">
        <v>390</v>
      </c>
      <c r="D134" s="335"/>
      <c r="E134" s="335"/>
      <c r="F134" s="335"/>
      <c r="G134" s="335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1168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80">
        <v>81</v>
      </c>
      <c r="B135" s="181" t="s">
        <v>489</v>
      </c>
      <c r="C135" s="191" t="s">
        <v>1678</v>
      </c>
      <c r="D135" s="182" t="s">
        <v>1676</v>
      </c>
      <c r="E135" s="183">
        <v>3</v>
      </c>
      <c r="F135" s="184"/>
      <c r="G135" s="185">
        <f t="shared" si="21"/>
        <v>0</v>
      </c>
      <c r="H135" s="184"/>
      <c r="I135" s="185">
        <f t="shared" si="22"/>
        <v>0</v>
      </c>
      <c r="J135" s="184"/>
      <c r="K135" s="185">
        <f t="shared" si="23"/>
        <v>0</v>
      </c>
      <c r="L135" s="185">
        <v>15</v>
      </c>
      <c r="M135" s="185">
        <f t="shared" si="24"/>
        <v>0</v>
      </c>
      <c r="N135" s="185">
        <v>0</v>
      </c>
      <c r="O135" s="185">
        <f t="shared" si="25"/>
        <v>0</v>
      </c>
      <c r="P135" s="185">
        <v>0</v>
      </c>
      <c r="Q135" s="185">
        <f t="shared" si="26"/>
        <v>0</v>
      </c>
      <c r="R135" s="185"/>
      <c r="S135" s="185" t="s">
        <v>2976</v>
      </c>
      <c r="T135" s="186" t="s">
        <v>2977</v>
      </c>
      <c r="U135" s="161">
        <v>0</v>
      </c>
      <c r="V135" s="161">
        <f t="shared" si="27"/>
        <v>0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2978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340" t="s">
        <v>378</v>
      </c>
      <c r="D136" s="335"/>
      <c r="E136" s="335"/>
      <c r="F136" s="335"/>
      <c r="G136" s="335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1168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x14ac:dyDescent="0.2">
      <c r="A137" s="167" t="s">
        <v>2971</v>
      </c>
      <c r="B137" s="168" t="s">
        <v>2862</v>
      </c>
      <c r="C137" s="188" t="s">
        <v>2863</v>
      </c>
      <c r="D137" s="169"/>
      <c r="E137" s="170"/>
      <c r="F137" s="171"/>
      <c r="G137" s="171">
        <f>SUMIF(AG138:AG156,"&lt;&gt;NOR",G138:G156)</f>
        <v>0</v>
      </c>
      <c r="H137" s="171"/>
      <c r="I137" s="171">
        <f>SUM(I138:I156)</f>
        <v>0</v>
      </c>
      <c r="J137" s="171"/>
      <c r="K137" s="171">
        <f>SUM(K138:K156)</f>
        <v>0</v>
      </c>
      <c r="L137" s="171"/>
      <c r="M137" s="171">
        <f>SUM(M138:M156)</f>
        <v>0</v>
      </c>
      <c r="N137" s="171"/>
      <c r="O137" s="171">
        <f>SUM(O138:O156)</f>
        <v>0</v>
      </c>
      <c r="P137" s="171"/>
      <c r="Q137" s="171">
        <f>SUM(Q138:Q156)</f>
        <v>0</v>
      </c>
      <c r="R137" s="171"/>
      <c r="S137" s="171"/>
      <c r="T137" s="172"/>
      <c r="U137" s="166"/>
      <c r="V137" s="166">
        <f>SUM(V138:V156)</f>
        <v>0</v>
      </c>
      <c r="W137" s="166"/>
      <c r="AG137" t="s">
        <v>2972</v>
      </c>
    </row>
    <row r="138" spans="1:60" outlineLevel="1" x14ac:dyDescent="0.2">
      <c r="A138" s="180">
        <v>82</v>
      </c>
      <c r="B138" s="181" t="s">
        <v>490</v>
      </c>
      <c r="C138" s="191" t="s">
        <v>491</v>
      </c>
      <c r="D138" s="182" t="s">
        <v>2613</v>
      </c>
      <c r="E138" s="183">
        <v>1</v>
      </c>
      <c r="F138" s="184"/>
      <c r="G138" s="185">
        <f t="shared" ref="G138:G156" si="28">ROUND(E138*F138,2)</f>
        <v>0</v>
      </c>
      <c r="H138" s="184"/>
      <c r="I138" s="185">
        <f t="shared" ref="I138:I156" si="29">ROUND(E138*H138,2)</f>
        <v>0</v>
      </c>
      <c r="J138" s="184"/>
      <c r="K138" s="185">
        <f t="shared" ref="K138:K156" si="30">ROUND(E138*J138,2)</f>
        <v>0</v>
      </c>
      <c r="L138" s="185">
        <v>15</v>
      </c>
      <c r="M138" s="185">
        <f t="shared" ref="M138:M156" si="31">G138*(1+L138/100)</f>
        <v>0</v>
      </c>
      <c r="N138" s="185">
        <v>0</v>
      </c>
      <c r="O138" s="185">
        <f t="shared" ref="O138:O156" si="32">ROUND(E138*N138,2)</f>
        <v>0</v>
      </c>
      <c r="P138" s="185">
        <v>0</v>
      </c>
      <c r="Q138" s="185">
        <f t="shared" ref="Q138:Q156" si="33">ROUND(E138*P138,2)</f>
        <v>0</v>
      </c>
      <c r="R138" s="185"/>
      <c r="S138" s="185" t="s">
        <v>2976</v>
      </c>
      <c r="T138" s="186" t="s">
        <v>2977</v>
      </c>
      <c r="U138" s="161">
        <v>0</v>
      </c>
      <c r="V138" s="161">
        <f t="shared" ref="V138:V156" si="34">ROUND(E138*U138,2)</f>
        <v>0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2978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340" t="s">
        <v>391</v>
      </c>
      <c r="D139" s="335"/>
      <c r="E139" s="335"/>
      <c r="F139" s="335"/>
      <c r="G139" s="335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1168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80">
        <v>83</v>
      </c>
      <c r="B140" s="181" t="s">
        <v>492</v>
      </c>
      <c r="C140" s="191" t="s">
        <v>493</v>
      </c>
      <c r="D140" s="182" t="s">
        <v>3076</v>
      </c>
      <c r="E140" s="183">
        <v>2</v>
      </c>
      <c r="F140" s="184"/>
      <c r="G140" s="185">
        <f t="shared" si="28"/>
        <v>0</v>
      </c>
      <c r="H140" s="184"/>
      <c r="I140" s="185">
        <f t="shared" si="29"/>
        <v>0</v>
      </c>
      <c r="J140" s="184"/>
      <c r="K140" s="185">
        <f t="shared" si="30"/>
        <v>0</v>
      </c>
      <c r="L140" s="185">
        <v>15</v>
      </c>
      <c r="M140" s="185">
        <f t="shared" si="31"/>
        <v>0</v>
      </c>
      <c r="N140" s="185">
        <v>0</v>
      </c>
      <c r="O140" s="185">
        <f t="shared" si="32"/>
        <v>0</v>
      </c>
      <c r="P140" s="185">
        <v>0</v>
      </c>
      <c r="Q140" s="185">
        <f t="shared" si="33"/>
        <v>0</v>
      </c>
      <c r="R140" s="185"/>
      <c r="S140" s="185" t="s">
        <v>2976</v>
      </c>
      <c r="T140" s="186" t="s">
        <v>2977</v>
      </c>
      <c r="U140" s="161">
        <v>0</v>
      </c>
      <c r="V140" s="161">
        <f t="shared" si="34"/>
        <v>0</v>
      </c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2978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80">
        <v>84</v>
      </c>
      <c r="B141" s="181" t="s">
        <v>494</v>
      </c>
      <c r="C141" s="191" t="s">
        <v>495</v>
      </c>
      <c r="D141" s="182" t="s">
        <v>3076</v>
      </c>
      <c r="E141" s="183">
        <v>5</v>
      </c>
      <c r="F141" s="184"/>
      <c r="G141" s="185">
        <f t="shared" si="28"/>
        <v>0</v>
      </c>
      <c r="H141" s="184"/>
      <c r="I141" s="185">
        <f t="shared" si="29"/>
        <v>0</v>
      </c>
      <c r="J141" s="184"/>
      <c r="K141" s="185">
        <f t="shared" si="30"/>
        <v>0</v>
      </c>
      <c r="L141" s="185">
        <v>15</v>
      </c>
      <c r="M141" s="185">
        <f t="shared" si="31"/>
        <v>0</v>
      </c>
      <c r="N141" s="185">
        <v>0</v>
      </c>
      <c r="O141" s="185">
        <f t="shared" si="32"/>
        <v>0</v>
      </c>
      <c r="P141" s="185">
        <v>0</v>
      </c>
      <c r="Q141" s="185">
        <f t="shared" si="33"/>
        <v>0</v>
      </c>
      <c r="R141" s="185"/>
      <c r="S141" s="185" t="s">
        <v>2976</v>
      </c>
      <c r="T141" s="186" t="s">
        <v>2977</v>
      </c>
      <c r="U141" s="161">
        <v>0</v>
      </c>
      <c r="V141" s="161">
        <f t="shared" si="34"/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2978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80">
        <v>85</v>
      </c>
      <c r="B142" s="181" t="s">
        <v>496</v>
      </c>
      <c r="C142" s="191" t="s">
        <v>497</v>
      </c>
      <c r="D142" s="182" t="s">
        <v>3076</v>
      </c>
      <c r="E142" s="183">
        <v>5</v>
      </c>
      <c r="F142" s="184"/>
      <c r="G142" s="185">
        <f t="shared" si="28"/>
        <v>0</v>
      </c>
      <c r="H142" s="184"/>
      <c r="I142" s="185">
        <f t="shared" si="29"/>
        <v>0</v>
      </c>
      <c r="J142" s="184"/>
      <c r="K142" s="185">
        <f t="shared" si="30"/>
        <v>0</v>
      </c>
      <c r="L142" s="185">
        <v>15</v>
      </c>
      <c r="M142" s="185">
        <f t="shared" si="31"/>
        <v>0</v>
      </c>
      <c r="N142" s="185">
        <v>0</v>
      </c>
      <c r="O142" s="185">
        <f t="shared" si="32"/>
        <v>0</v>
      </c>
      <c r="P142" s="185">
        <v>0</v>
      </c>
      <c r="Q142" s="185">
        <f t="shared" si="33"/>
        <v>0</v>
      </c>
      <c r="R142" s="185"/>
      <c r="S142" s="185" t="s">
        <v>2976</v>
      </c>
      <c r="T142" s="186" t="s">
        <v>2977</v>
      </c>
      <c r="U142" s="161">
        <v>0</v>
      </c>
      <c r="V142" s="161">
        <f t="shared" si="34"/>
        <v>0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3031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80">
        <v>86</v>
      </c>
      <c r="B143" s="181" t="s">
        <v>498</v>
      </c>
      <c r="C143" s="191" t="s">
        <v>499</v>
      </c>
      <c r="D143" s="182" t="s">
        <v>3076</v>
      </c>
      <c r="E143" s="183">
        <v>7</v>
      </c>
      <c r="F143" s="184"/>
      <c r="G143" s="185">
        <f t="shared" si="28"/>
        <v>0</v>
      </c>
      <c r="H143" s="184"/>
      <c r="I143" s="185">
        <f t="shared" si="29"/>
        <v>0</v>
      </c>
      <c r="J143" s="184"/>
      <c r="K143" s="185">
        <f t="shared" si="30"/>
        <v>0</v>
      </c>
      <c r="L143" s="185">
        <v>15</v>
      </c>
      <c r="M143" s="185">
        <f t="shared" si="31"/>
        <v>0</v>
      </c>
      <c r="N143" s="185">
        <v>0</v>
      </c>
      <c r="O143" s="185">
        <f t="shared" si="32"/>
        <v>0</v>
      </c>
      <c r="P143" s="185">
        <v>0</v>
      </c>
      <c r="Q143" s="185">
        <f t="shared" si="33"/>
        <v>0</v>
      </c>
      <c r="R143" s="185"/>
      <c r="S143" s="185" t="s">
        <v>2976</v>
      </c>
      <c r="T143" s="186" t="s">
        <v>2977</v>
      </c>
      <c r="U143" s="161">
        <v>0</v>
      </c>
      <c r="V143" s="161">
        <f t="shared" si="34"/>
        <v>0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3031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80">
        <v>87</v>
      </c>
      <c r="B144" s="181" t="s">
        <v>500</v>
      </c>
      <c r="C144" s="191" t="s">
        <v>501</v>
      </c>
      <c r="D144" s="182" t="s">
        <v>3076</v>
      </c>
      <c r="E144" s="183">
        <v>6</v>
      </c>
      <c r="F144" s="184"/>
      <c r="G144" s="185">
        <f t="shared" si="28"/>
        <v>0</v>
      </c>
      <c r="H144" s="184"/>
      <c r="I144" s="185">
        <f t="shared" si="29"/>
        <v>0</v>
      </c>
      <c r="J144" s="184"/>
      <c r="K144" s="185">
        <f t="shared" si="30"/>
        <v>0</v>
      </c>
      <c r="L144" s="185">
        <v>15</v>
      </c>
      <c r="M144" s="185">
        <f t="shared" si="31"/>
        <v>0</v>
      </c>
      <c r="N144" s="185">
        <v>0</v>
      </c>
      <c r="O144" s="185">
        <f t="shared" si="32"/>
        <v>0</v>
      </c>
      <c r="P144" s="185">
        <v>0</v>
      </c>
      <c r="Q144" s="185">
        <f t="shared" si="33"/>
        <v>0</v>
      </c>
      <c r="R144" s="185"/>
      <c r="S144" s="185" t="s">
        <v>2976</v>
      </c>
      <c r="T144" s="186" t="s">
        <v>2977</v>
      </c>
      <c r="U144" s="161">
        <v>0</v>
      </c>
      <c r="V144" s="161">
        <f t="shared" si="34"/>
        <v>0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3031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80">
        <v>88</v>
      </c>
      <c r="B145" s="181" t="s">
        <v>502</v>
      </c>
      <c r="C145" s="191" t="s">
        <v>503</v>
      </c>
      <c r="D145" s="182" t="s">
        <v>1676</v>
      </c>
      <c r="E145" s="183">
        <v>30</v>
      </c>
      <c r="F145" s="184"/>
      <c r="G145" s="185">
        <f t="shared" si="28"/>
        <v>0</v>
      </c>
      <c r="H145" s="184"/>
      <c r="I145" s="185">
        <f t="shared" si="29"/>
        <v>0</v>
      </c>
      <c r="J145" s="184"/>
      <c r="K145" s="185">
        <f t="shared" si="30"/>
        <v>0</v>
      </c>
      <c r="L145" s="185">
        <v>15</v>
      </c>
      <c r="M145" s="185">
        <f t="shared" si="31"/>
        <v>0</v>
      </c>
      <c r="N145" s="185">
        <v>0</v>
      </c>
      <c r="O145" s="185">
        <f t="shared" si="32"/>
        <v>0</v>
      </c>
      <c r="P145" s="185">
        <v>0</v>
      </c>
      <c r="Q145" s="185">
        <f t="shared" si="33"/>
        <v>0</v>
      </c>
      <c r="R145" s="185"/>
      <c r="S145" s="185" t="s">
        <v>2976</v>
      </c>
      <c r="T145" s="186" t="s">
        <v>2977</v>
      </c>
      <c r="U145" s="161">
        <v>0</v>
      </c>
      <c r="V145" s="161">
        <f t="shared" si="34"/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3031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340" t="s">
        <v>392</v>
      </c>
      <c r="D146" s="335"/>
      <c r="E146" s="335"/>
      <c r="F146" s="335"/>
      <c r="G146" s="335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1168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80">
        <v>89</v>
      </c>
      <c r="B147" s="181" t="s">
        <v>504</v>
      </c>
      <c r="C147" s="191" t="s">
        <v>505</v>
      </c>
      <c r="D147" s="182" t="s">
        <v>1676</v>
      </c>
      <c r="E147" s="183">
        <v>20</v>
      </c>
      <c r="F147" s="184"/>
      <c r="G147" s="185">
        <f t="shared" si="28"/>
        <v>0</v>
      </c>
      <c r="H147" s="184"/>
      <c r="I147" s="185">
        <f t="shared" si="29"/>
        <v>0</v>
      </c>
      <c r="J147" s="184"/>
      <c r="K147" s="185">
        <f t="shared" si="30"/>
        <v>0</v>
      </c>
      <c r="L147" s="185">
        <v>15</v>
      </c>
      <c r="M147" s="185">
        <f t="shared" si="31"/>
        <v>0</v>
      </c>
      <c r="N147" s="185">
        <v>0</v>
      </c>
      <c r="O147" s="185">
        <f t="shared" si="32"/>
        <v>0</v>
      </c>
      <c r="P147" s="185">
        <v>0</v>
      </c>
      <c r="Q147" s="185">
        <f t="shared" si="33"/>
        <v>0</v>
      </c>
      <c r="R147" s="185"/>
      <c r="S147" s="185" t="s">
        <v>2976</v>
      </c>
      <c r="T147" s="186" t="s">
        <v>2977</v>
      </c>
      <c r="U147" s="161">
        <v>0</v>
      </c>
      <c r="V147" s="161">
        <f t="shared" si="34"/>
        <v>0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3031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340" t="s">
        <v>392</v>
      </c>
      <c r="D148" s="335"/>
      <c r="E148" s="335"/>
      <c r="F148" s="335"/>
      <c r="G148" s="335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1168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80">
        <v>90</v>
      </c>
      <c r="B149" s="181" t="s">
        <v>506</v>
      </c>
      <c r="C149" s="191" t="s">
        <v>507</v>
      </c>
      <c r="D149" s="182" t="s">
        <v>1676</v>
      </c>
      <c r="E149" s="183">
        <v>30</v>
      </c>
      <c r="F149" s="184"/>
      <c r="G149" s="185">
        <f t="shared" si="28"/>
        <v>0</v>
      </c>
      <c r="H149" s="184"/>
      <c r="I149" s="185">
        <f t="shared" si="29"/>
        <v>0</v>
      </c>
      <c r="J149" s="184"/>
      <c r="K149" s="185">
        <f t="shared" si="30"/>
        <v>0</v>
      </c>
      <c r="L149" s="185">
        <v>15</v>
      </c>
      <c r="M149" s="185">
        <f t="shared" si="31"/>
        <v>0</v>
      </c>
      <c r="N149" s="185">
        <v>0</v>
      </c>
      <c r="O149" s="185">
        <f t="shared" si="32"/>
        <v>0</v>
      </c>
      <c r="P149" s="185">
        <v>0</v>
      </c>
      <c r="Q149" s="185">
        <f t="shared" si="33"/>
        <v>0</v>
      </c>
      <c r="R149" s="185"/>
      <c r="S149" s="185" t="s">
        <v>2976</v>
      </c>
      <c r="T149" s="186" t="s">
        <v>2977</v>
      </c>
      <c r="U149" s="161">
        <v>0</v>
      </c>
      <c r="V149" s="161">
        <f t="shared" si="34"/>
        <v>0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3031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340" t="s">
        <v>392</v>
      </c>
      <c r="D150" s="335"/>
      <c r="E150" s="335"/>
      <c r="F150" s="335"/>
      <c r="G150" s="335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1168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80">
        <v>91</v>
      </c>
      <c r="B151" s="181" t="s">
        <v>508</v>
      </c>
      <c r="C151" s="191" t="s">
        <v>509</v>
      </c>
      <c r="D151" s="182" t="s">
        <v>1676</v>
      </c>
      <c r="E151" s="183">
        <v>12</v>
      </c>
      <c r="F151" s="184"/>
      <c r="G151" s="185">
        <f t="shared" si="28"/>
        <v>0</v>
      </c>
      <c r="H151" s="184"/>
      <c r="I151" s="185">
        <f t="shared" si="29"/>
        <v>0</v>
      </c>
      <c r="J151" s="184"/>
      <c r="K151" s="185">
        <f t="shared" si="30"/>
        <v>0</v>
      </c>
      <c r="L151" s="185">
        <v>15</v>
      </c>
      <c r="M151" s="185">
        <f t="shared" si="31"/>
        <v>0</v>
      </c>
      <c r="N151" s="185">
        <v>0</v>
      </c>
      <c r="O151" s="185">
        <f t="shared" si="32"/>
        <v>0</v>
      </c>
      <c r="P151" s="185">
        <v>0</v>
      </c>
      <c r="Q151" s="185">
        <f t="shared" si="33"/>
        <v>0</v>
      </c>
      <c r="R151" s="185"/>
      <c r="S151" s="185" t="s">
        <v>2976</v>
      </c>
      <c r="T151" s="186" t="s">
        <v>2977</v>
      </c>
      <c r="U151" s="161">
        <v>0</v>
      </c>
      <c r="V151" s="161">
        <f t="shared" si="34"/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3031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340" t="s">
        <v>392</v>
      </c>
      <c r="D152" s="335"/>
      <c r="E152" s="335"/>
      <c r="F152" s="335"/>
      <c r="G152" s="335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1168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80">
        <v>92</v>
      </c>
      <c r="B153" s="181" t="s">
        <v>510</v>
      </c>
      <c r="C153" s="191" t="s">
        <v>511</v>
      </c>
      <c r="D153" s="182" t="s">
        <v>1676</v>
      </c>
      <c r="E153" s="183">
        <v>10</v>
      </c>
      <c r="F153" s="184"/>
      <c r="G153" s="185">
        <f t="shared" si="28"/>
        <v>0</v>
      </c>
      <c r="H153" s="184"/>
      <c r="I153" s="185">
        <f t="shared" si="29"/>
        <v>0</v>
      </c>
      <c r="J153" s="184"/>
      <c r="K153" s="185">
        <f t="shared" si="30"/>
        <v>0</v>
      </c>
      <c r="L153" s="185">
        <v>15</v>
      </c>
      <c r="M153" s="185">
        <f t="shared" si="31"/>
        <v>0</v>
      </c>
      <c r="N153" s="185">
        <v>0</v>
      </c>
      <c r="O153" s="185">
        <f t="shared" si="32"/>
        <v>0</v>
      </c>
      <c r="P153" s="185">
        <v>0</v>
      </c>
      <c r="Q153" s="185">
        <f t="shared" si="33"/>
        <v>0</v>
      </c>
      <c r="R153" s="185"/>
      <c r="S153" s="185" t="s">
        <v>2976</v>
      </c>
      <c r="T153" s="186" t="s">
        <v>2977</v>
      </c>
      <c r="U153" s="161">
        <v>0</v>
      </c>
      <c r="V153" s="161">
        <f t="shared" si="34"/>
        <v>0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3031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340" t="s">
        <v>392</v>
      </c>
      <c r="D154" s="335"/>
      <c r="E154" s="335"/>
      <c r="F154" s="335"/>
      <c r="G154" s="335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1168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80">
        <v>93</v>
      </c>
      <c r="B155" s="181" t="s">
        <v>512</v>
      </c>
      <c r="C155" s="191" t="s">
        <v>513</v>
      </c>
      <c r="D155" s="182" t="s">
        <v>3408</v>
      </c>
      <c r="E155" s="183">
        <v>1.5</v>
      </c>
      <c r="F155" s="184"/>
      <c r="G155" s="185">
        <f t="shared" si="28"/>
        <v>0</v>
      </c>
      <c r="H155" s="184"/>
      <c r="I155" s="185">
        <f t="shared" si="29"/>
        <v>0</v>
      </c>
      <c r="J155" s="184"/>
      <c r="K155" s="185">
        <f t="shared" si="30"/>
        <v>0</v>
      </c>
      <c r="L155" s="185">
        <v>15</v>
      </c>
      <c r="M155" s="185">
        <f t="shared" si="31"/>
        <v>0</v>
      </c>
      <c r="N155" s="185">
        <v>0</v>
      </c>
      <c r="O155" s="185">
        <f t="shared" si="32"/>
        <v>0</v>
      </c>
      <c r="P155" s="185">
        <v>0</v>
      </c>
      <c r="Q155" s="185">
        <f t="shared" si="33"/>
        <v>0</v>
      </c>
      <c r="R155" s="185"/>
      <c r="S155" s="185" t="s">
        <v>2976</v>
      </c>
      <c r="T155" s="186" t="s">
        <v>2977</v>
      </c>
      <c r="U155" s="161">
        <v>0</v>
      </c>
      <c r="V155" s="161">
        <f t="shared" si="34"/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3031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80">
        <v>94</v>
      </c>
      <c r="B156" s="181" t="s">
        <v>514</v>
      </c>
      <c r="C156" s="191" t="s">
        <v>515</v>
      </c>
      <c r="D156" s="182" t="s">
        <v>1676</v>
      </c>
      <c r="E156" s="183">
        <v>60</v>
      </c>
      <c r="F156" s="184"/>
      <c r="G156" s="185">
        <f t="shared" si="28"/>
        <v>0</v>
      </c>
      <c r="H156" s="184"/>
      <c r="I156" s="185">
        <f t="shared" si="29"/>
        <v>0</v>
      </c>
      <c r="J156" s="184"/>
      <c r="K156" s="185">
        <f t="shared" si="30"/>
        <v>0</v>
      </c>
      <c r="L156" s="185">
        <v>15</v>
      </c>
      <c r="M156" s="185">
        <f t="shared" si="31"/>
        <v>0</v>
      </c>
      <c r="N156" s="185">
        <v>0</v>
      </c>
      <c r="O156" s="185">
        <f t="shared" si="32"/>
        <v>0</v>
      </c>
      <c r="P156" s="185">
        <v>0</v>
      </c>
      <c r="Q156" s="185">
        <f t="shared" si="33"/>
        <v>0</v>
      </c>
      <c r="R156" s="185"/>
      <c r="S156" s="185" t="s">
        <v>2976</v>
      </c>
      <c r="T156" s="186" t="s">
        <v>2977</v>
      </c>
      <c r="U156" s="161">
        <v>0</v>
      </c>
      <c r="V156" s="161">
        <f t="shared" si="34"/>
        <v>0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3031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x14ac:dyDescent="0.2">
      <c r="A157" s="167" t="s">
        <v>2971</v>
      </c>
      <c r="B157" s="168" t="s">
        <v>2864</v>
      </c>
      <c r="C157" s="188" t="s">
        <v>2865</v>
      </c>
      <c r="D157" s="169"/>
      <c r="E157" s="170"/>
      <c r="F157" s="171"/>
      <c r="G157" s="171">
        <f>SUMIF(AG158:AG159,"&lt;&gt;NOR",G158:G159)</f>
        <v>0</v>
      </c>
      <c r="H157" s="171"/>
      <c r="I157" s="171">
        <f>SUM(I158:I159)</f>
        <v>0</v>
      </c>
      <c r="J157" s="171"/>
      <c r="K157" s="171">
        <f>SUM(K158:K159)</f>
        <v>0</v>
      </c>
      <c r="L157" s="171"/>
      <c r="M157" s="171">
        <f>SUM(M158:M159)</f>
        <v>0</v>
      </c>
      <c r="N157" s="171"/>
      <c r="O157" s="171">
        <f>SUM(O158:O159)</f>
        <v>0</v>
      </c>
      <c r="P157" s="171"/>
      <c r="Q157" s="171">
        <f>SUM(Q158:Q159)</f>
        <v>0</v>
      </c>
      <c r="R157" s="171"/>
      <c r="S157" s="171"/>
      <c r="T157" s="172"/>
      <c r="U157" s="166"/>
      <c r="V157" s="166">
        <f>SUM(V158:V159)</f>
        <v>0</v>
      </c>
      <c r="W157" s="166"/>
      <c r="AG157" t="s">
        <v>2972</v>
      </c>
    </row>
    <row r="158" spans="1:60" outlineLevel="1" x14ac:dyDescent="0.2">
      <c r="A158" s="180">
        <v>95</v>
      </c>
      <c r="B158" s="181" t="s">
        <v>516</v>
      </c>
      <c r="C158" s="191" t="s">
        <v>517</v>
      </c>
      <c r="D158" s="182" t="s">
        <v>3076</v>
      </c>
      <c r="E158" s="183">
        <v>1</v>
      </c>
      <c r="F158" s="184"/>
      <c r="G158" s="185">
        <f>ROUND(E158*F158,2)</f>
        <v>0</v>
      </c>
      <c r="H158" s="184"/>
      <c r="I158" s="185">
        <f>ROUND(E158*H158,2)</f>
        <v>0</v>
      </c>
      <c r="J158" s="184"/>
      <c r="K158" s="185">
        <f>ROUND(E158*J158,2)</f>
        <v>0</v>
      </c>
      <c r="L158" s="185">
        <v>15</v>
      </c>
      <c r="M158" s="185">
        <f>G158*(1+L158/100)</f>
        <v>0</v>
      </c>
      <c r="N158" s="185">
        <v>0</v>
      </c>
      <c r="O158" s="185">
        <f>ROUND(E158*N158,2)</f>
        <v>0</v>
      </c>
      <c r="P158" s="185">
        <v>0</v>
      </c>
      <c r="Q158" s="185">
        <f>ROUND(E158*P158,2)</f>
        <v>0</v>
      </c>
      <c r="R158" s="185"/>
      <c r="S158" s="185" t="s">
        <v>2976</v>
      </c>
      <c r="T158" s="186" t="s">
        <v>2977</v>
      </c>
      <c r="U158" s="161">
        <v>0</v>
      </c>
      <c r="V158" s="161">
        <f>ROUND(E158*U158,2)</f>
        <v>0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2978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80">
        <v>96</v>
      </c>
      <c r="B159" s="181" t="s">
        <v>518</v>
      </c>
      <c r="C159" s="191" t="s">
        <v>1680</v>
      </c>
      <c r="D159" s="182" t="s">
        <v>1676</v>
      </c>
      <c r="E159" s="183">
        <v>2</v>
      </c>
      <c r="F159" s="184"/>
      <c r="G159" s="185">
        <f>ROUND(E159*F159,2)</f>
        <v>0</v>
      </c>
      <c r="H159" s="184"/>
      <c r="I159" s="185">
        <f>ROUND(E159*H159,2)</f>
        <v>0</v>
      </c>
      <c r="J159" s="184"/>
      <c r="K159" s="185">
        <f>ROUND(E159*J159,2)</f>
        <v>0</v>
      </c>
      <c r="L159" s="185">
        <v>15</v>
      </c>
      <c r="M159" s="185">
        <f>G159*(1+L159/100)</f>
        <v>0</v>
      </c>
      <c r="N159" s="185">
        <v>0</v>
      </c>
      <c r="O159" s="185">
        <f>ROUND(E159*N159,2)</f>
        <v>0</v>
      </c>
      <c r="P159" s="185">
        <v>0</v>
      </c>
      <c r="Q159" s="185">
        <f>ROUND(E159*P159,2)</f>
        <v>0</v>
      </c>
      <c r="R159" s="185"/>
      <c r="S159" s="185" t="s">
        <v>2976</v>
      </c>
      <c r="T159" s="186" t="s">
        <v>2977</v>
      </c>
      <c r="U159" s="161">
        <v>0</v>
      </c>
      <c r="V159" s="161">
        <f>ROUND(E159*U159,2)</f>
        <v>0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2978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340" t="s">
        <v>393</v>
      </c>
      <c r="D160" s="335"/>
      <c r="E160" s="335"/>
      <c r="F160" s="335"/>
      <c r="G160" s="335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1168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x14ac:dyDescent="0.2">
      <c r="A161" s="167" t="s">
        <v>2971</v>
      </c>
      <c r="B161" s="168" t="s">
        <v>2866</v>
      </c>
      <c r="C161" s="188" t="s">
        <v>2867</v>
      </c>
      <c r="D161" s="169"/>
      <c r="E161" s="170"/>
      <c r="F161" s="171"/>
      <c r="G161" s="171">
        <f>SUMIF(AG162:AG164,"&lt;&gt;NOR",G162:G164)</f>
        <v>0</v>
      </c>
      <c r="H161" s="171"/>
      <c r="I161" s="171">
        <f>SUM(I162:I164)</f>
        <v>0</v>
      </c>
      <c r="J161" s="171"/>
      <c r="K161" s="171">
        <f>SUM(K162:K164)</f>
        <v>0</v>
      </c>
      <c r="L161" s="171"/>
      <c r="M161" s="171">
        <f>SUM(M162:M164)</f>
        <v>0</v>
      </c>
      <c r="N161" s="171"/>
      <c r="O161" s="171">
        <f>SUM(O162:O164)</f>
        <v>0</v>
      </c>
      <c r="P161" s="171"/>
      <c r="Q161" s="171">
        <f>SUM(Q162:Q164)</f>
        <v>0</v>
      </c>
      <c r="R161" s="171"/>
      <c r="S161" s="171"/>
      <c r="T161" s="172"/>
      <c r="U161" s="166"/>
      <c r="V161" s="166">
        <f>SUM(V162:V164)</f>
        <v>0</v>
      </c>
      <c r="W161" s="166"/>
      <c r="AG161" t="s">
        <v>2972</v>
      </c>
    </row>
    <row r="162" spans="1:60" outlineLevel="1" x14ac:dyDescent="0.2">
      <c r="A162" s="180">
        <v>97</v>
      </c>
      <c r="B162" s="181" t="s">
        <v>519</v>
      </c>
      <c r="C162" s="191" t="s">
        <v>520</v>
      </c>
      <c r="D162" s="182" t="s">
        <v>521</v>
      </c>
      <c r="E162" s="183">
        <v>1</v>
      </c>
      <c r="F162" s="184"/>
      <c r="G162" s="185">
        <f>ROUND(E162*F162,2)</f>
        <v>0</v>
      </c>
      <c r="H162" s="184"/>
      <c r="I162" s="185">
        <f>ROUND(E162*H162,2)</f>
        <v>0</v>
      </c>
      <c r="J162" s="184"/>
      <c r="K162" s="185">
        <f>ROUND(E162*J162,2)</f>
        <v>0</v>
      </c>
      <c r="L162" s="185">
        <v>15</v>
      </c>
      <c r="M162" s="185">
        <f>G162*(1+L162/100)</f>
        <v>0</v>
      </c>
      <c r="N162" s="185">
        <v>0</v>
      </c>
      <c r="O162" s="185">
        <f>ROUND(E162*N162,2)</f>
        <v>0</v>
      </c>
      <c r="P162" s="185">
        <v>0</v>
      </c>
      <c r="Q162" s="185">
        <f>ROUND(E162*P162,2)</f>
        <v>0</v>
      </c>
      <c r="R162" s="185"/>
      <c r="S162" s="185" t="s">
        <v>2976</v>
      </c>
      <c r="T162" s="186" t="s">
        <v>2977</v>
      </c>
      <c r="U162" s="161">
        <v>0</v>
      </c>
      <c r="V162" s="161">
        <f>ROUND(E162*U162,2)</f>
        <v>0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3031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80">
        <v>98</v>
      </c>
      <c r="B163" s="181" t="s">
        <v>522</v>
      </c>
      <c r="C163" s="191" t="s">
        <v>523</v>
      </c>
      <c r="D163" s="182" t="s">
        <v>2613</v>
      </c>
      <c r="E163" s="183">
        <v>3.2000000000000001E-2</v>
      </c>
      <c r="F163" s="184"/>
      <c r="G163" s="185">
        <f>ROUND(E163*F163,2)</f>
        <v>0</v>
      </c>
      <c r="H163" s="184"/>
      <c r="I163" s="185">
        <f>ROUND(E163*H163,2)</f>
        <v>0</v>
      </c>
      <c r="J163" s="184"/>
      <c r="K163" s="185">
        <f>ROUND(E163*J163,2)</f>
        <v>0</v>
      </c>
      <c r="L163" s="185">
        <v>15</v>
      </c>
      <c r="M163" s="185">
        <f>G163*(1+L163/100)</f>
        <v>0</v>
      </c>
      <c r="N163" s="185">
        <v>0</v>
      </c>
      <c r="O163" s="185">
        <f>ROUND(E163*N163,2)</f>
        <v>0</v>
      </c>
      <c r="P163" s="185">
        <v>0</v>
      </c>
      <c r="Q163" s="185">
        <f>ROUND(E163*P163,2)</f>
        <v>0</v>
      </c>
      <c r="R163" s="185"/>
      <c r="S163" s="185" t="s">
        <v>2976</v>
      </c>
      <c r="T163" s="186" t="s">
        <v>2977</v>
      </c>
      <c r="U163" s="161">
        <v>0</v>
      </c>
      <c r="V163" s="161">
        <f>ROUND(E163*U163,2)</f>
        <v>0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3031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80">
        <v>99</v>
      </c>
      <c r="B164" s="181" t="s">
        <v>524</v>
      </c>
      <c r="C164" s="191" t="s">
        <v>525</v>
      </c>
      <c r="D164" s="182" t="s">
        <v>2613</v>
      </c>
      <c r="E164" s="183">
        <v>0.08</v>
      </c>
      <c r="F164" s="184"/>
      <c r="G164" s="185">
        <f>ROUND(E164*F164,2)</f>
        <v>0</v>
      </c>
      <c r="H164" s="184"/>
      <c r="I164" s="185">
        <f>ROUND(E164*H164,2)</f>
        <v>0</v>
      </c>
      <c r="J164" s="184"/>
      <c r="K164" s="185">
        <f>ROUND(E164*J164,2)</f>
        <v>0</v>
      </c>
      <c r="L164" s="185">
        <v>15</v>
      </c>
      <c r="M164" s="185">
        <f>G164*(1+L164/100)</f>
        <v>0</v>
      </c>
      <c r="N164" s="185">
        <v>0</v>
      </c>
      <c r="O164" s="185">
        <f>ROUND(E164*N164,2)</f>
        <v>0</v>
      </c>
      <c r="P164" s="185">
        <v>0</v>
      </c>
      <c r="Q164" s="185">
        <f>ROUND(E164*P164,2)</f>
        <v>0</v>
      </c>
      <c r="R164" s="185"/>
      <c r="S164" s="185" t="s">
        <v>2976</v>
      </c>
      <c r="T164" s="186" t="s">
        <v>2977</v>
      </c>
      <c r="U164" s="161">
        <v>0</v>
      </c>
      <c r="V164" s="161">
        <f>ROUND(E164*U164,2)</f>
        <v>0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2978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x14ac:dyDescent="0.2">
      <c r="A165" s="167" t="s">
        <v>2971</v>
      </c>
      <c r="B165" s="168" t="s">
        <v>2945</v>
      </c>
      <c r="C165" s="188" t="s">
        <v>2946</v>
      </c>
      <c r="D165" s="169"/>
      <c r="E165" s="170"/>
      <c r="F165" s="171"/>
      <c r="G165" s="171">
        <f>SUMIF(AG166:AG171,"&lt;&gt;NOR",G166:G171)</f>
        <v>0</v>
      </c>
      <c r="H165" s="171"/>
      <c r="I165" s="171">
        <f>SUM(I166:I171)</f>
        <v>0</v>
      </c>
      <c r="J165" s="171"/>
      <c r="K165" s="171">
        <f>SUM(K166:K171)</f>
        <v>0</v>
      </c>
      <c r="L165" s="171"/>
      <c r="M165" s="171">
        <f>SUM(M166:M171)</f>
        <v>0</v>
      </c>
      <c r="N165" s="171"/>
      <c r="O165" s="171">
        <f>SUM(O166:O171)</f>
        <v>0</v>
      </c>
      <c r="P165" s="171"/>
      <c r="Q165" s="171">
        <f>SUM(Q166:Q171)</f>
        <v>0</v>
      </c>
      <c r="R165" s="171"/>
      <c r="S165" s="171"/>
      <c r="T165" s="172"/>
      <c r="U165" s="166"/>
      <c r="V165" s="166">
        <f>SUM(V166:V171)</f>
        <v>0</v>
      </c>
      <c r="W165" s="166"/>
      <c r="AG165" t="s">
        <v>2972</v>
      </c>
    </row>
    <row r="166" spans="1:60" outlineLevel="1" x14ac:dyDescent="0.2">
      <c r="A166" s="180">
        <v>100</v>
      </c>
      <c r="B166" s="181" t="s">
        <v>526</v>
      </c>
      <c r="C166" s="191" t="s">
        <v>1488</v>
      </c>
      <c r="D166" s="182" t="s">
        <v>1484</v>
      </c>
      <c r="E166" s="183">
        <v>1</v>
      </c>
      <c r="F166" s="184"/>
      <c r="G166" s="185">
        <f t="shared" ref="G166:G171" si="35">ROUND(E166*F166,2)</f>
        <v>0</v>
      </c>
      <c r="H166" s="184"/>
      <c r="I166" s="185">
        <f t="shared" ref="I166:I171" si="36">ROUND(E166*H166,2)</f>
        <v>0</v>
      </c>
      <c r="J166" s="184"/>
      <c r="K166" s="185">
        <f t="shared" ref="K166:K171" si="37">ROUND(E166*J166,2)</f>
        <v>0</v>
      </c>
      <c r="L166" s="185">
        <v>15</v>
      </c>
      <c r="M166" s="185">
        <f t="shared" ref="M166:M171" si="38">G166*(1+L166/100)</f>
        <v>0</v>
      </c>
      <c r="N166" s="185">
        <v>0</v>
      </c>
      <c r="O166" s="185">
        <f t="shared" ref="O166:O171" si="39">ROUND(E166*N166,2)</f>
        <v>0</v>
      </c>
      <c r="P166" s="185">
        <v>0</v>
      </c>
      <c r="Q166" s="185">
        <f t="shared" ref="Q166:Q171" si="40">ROUND(E166*P166,2)</f>
        <v>0</v>
      </c>
      <c r="R166" s="185"/>
      <c r="S166" s="185" t="s">
        <v>2976</v>
      </c>
      <c r="T166" s="186" t="s">
        <v>2977</v>
      </c>
      <c r="U166" s="161">
        <v>0</v>
      </c>
      <c r="V166" s="161">
        <f t="shared" ref="V166:V171" si="41">ROUND(E166*U166,2)</f>
        <v>0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1117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80">
        <v>101</v>
      </c>
      <c r="B167" s="181" t="s">
        <v>527</v>
      </c>
      <c r="C167" s="191" t="s">
        <v>528</v>
      </c>
      <c r="D167" s="182" t="s">
        <v>2297</v>
      </c>
      <c r="E167" s="183">
        <v>10</v>
      </c>
      <c r="F167" s="184"/>
      <c r="G167" s="185">
        <f t="shared" si="35"/>
        <v>0</v>
      </c>
      <c r="H167" s="184"/>
      <c r="I167" s="185">
        <f t="shared" si="36"/>
        <v>0</v>
      </c>
      <c r="J167" s="184"/>
      <c r="K167" s="185">
        <f t="shared" si="37"/>
        <v>0</v>
      </c>
      <c r="L167" s="185">
        <v>15</v>
      </c>
      <c r="M167" s="185">
        <f t="shared" si="38"/>
        <v>0</v>
      </c>
      <c r="N167" s="185">
        <v>0</v>
      </c>
      <c r="O167" s="185">
        <f t="shared" si="39"/>
        <v>0</v>
      </c>
      <c r="P167" s="185">
        <v>0</v>
      </c>
      <c r="Q167" s="185">
        <f t="shared" si="40"/>
        <v>0</v>
      </c>
      <c r="R167" s="185"/>
      <c r="S167" s="185" t="s">
        <v>2976</v>
      </c>
      <c r="T167" s="186" t="s">
        <v>2977</v>
      </c>
      <c r="U167" s="161">
        <v>0</v>
      </c>
      <c r="V167" s="161">
        <f t="shared" si="41"/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1117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80">
        <v>102</v>
      </c>
      <c r="B168" s="181" t="s">
        <v>529</v>
      </c>
      <c r="C168" s="191" t="s">
        <v>530</v>
      </c>
      <c r="D168" s="182" t="s">
        <v>2297</v>
      </c>
      <c r="E168" s="183">
        <v>55</v>
      </c>
      <c r="F168" s="184"/>
      <c r="G168" s="185">
        <f t="shared" si="35"/>
        <v>0</v>
      </c>
      <c r="H168" s="184"/>
      <c r="I168" s="185">
        <f t="shared" si="36"/>
        <v>0</v>
      </c>
      <c r="J168" s="184"/>
      <c r="K168" s="185">
        <f t="shared" si="37"/>
        <v>0</v>
      </c>
      <c r="L168" s="185">
        <v>15</v>
      </c>
      <c r="M168" s="185">
        <f t="shared" si="38"/>
        <v>0</v>
      </c>
      <c r="N168" s="185">
        <v>0</v>
      </c>
      <c r="O168" s="185">
        <f t="shared" si="39"/>
        <v>0</v>
      </c>
      <c r="P168" s="185">
        <v>0</v>
      </c>
      <c r="Q168" s="185">
        <f t="shared" si="40"/>
        <v>0</v>
      </c>
      <c r="R168" s="185"/>
      <c r="S168" s="185" t="s">
        <v>2976</v>
      </c>
      <c r="T168" s="186" t="s">
        <v>2977</v>
      </c>
      <c r="U168" s="161">
        <v>0</v>
      </c>
      <c r="V168" s="161">
        <f t="shared" si="41"/>
        <v>0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1117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80">
        <v>103</v>
      </c>
      <c r="B169" s="181" t="s">
        <v>531</v>
      </c>
      <c r="C169" s="191" t="s">
        <v>532</v>
      </c>
      <c r="D169" s="182" t="s">
        <v>2297</v>
      </c>
      <c r="E169" s="183">
        <v>6</v>
      </c>
      <c r="F169" s="184"/>
      <c r="G169" s="185">
        <f t="shared" si="35"/>
        <v>0</v>
      </c>
      <c r="H169" s="184"/>
      <c r="I169" s="185">
        <f t="shared" si="36"/>
        <v>0</v>
      </c>
      <c r="J169" s="184"/>
      <c r="K169" s="185">
        <f t="shared" si="37"/>
        <v>0</v>
      </c>
      <c r="L169" s="185">
        <v>15</v>
      </c>
      <c r="M169" s="185">
        <f t="shared" si="38"/>
        <v>0</v>
      </c>
      <c r="N169" s="185">
        <v>0</v>
      </c>
      <c r="O169" s="185">
        <f t="shared" si="39"/>
        <v>0</v>
      </c>
      <c r="P169" s="185">
        <v>0</v>
      </c>
      <c r="Q169" s="185">
        <f t="shared" si="40"/>
        <v>0</v>
      </c>
      <c r="R169" s="185"/>
      <c r="S169" s="185" t="s">
        <v>2976</v>
      </c>
      <c r="T169" s="186" t="s">
        <v>2977</v>
      </c>
      <c r="U169" s="161">
        <v>0</v>
      </c>
      <c r="V169" s="161">
        <f t="shared" si="41"/>
        <v>0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1117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80">
        <v>104</v>
      </c>
      <c r="B170" s="181" t="s">
        <v>533</v>
      </c>
      <c r="C170" s="191" t="s">
        <v>534</v>
      </c>
      <c r="D170" s="182" t="s">
        <v>2297</v>
      </c>
      <c r="E170" s="183">
        <v>10</v>
      </c>
      <c r="F170" s="184"/>
      <c r="G170" s="185">
        <f t="shared" si="35"/>
        <v>0</v>
      </c>
      <c r="H170" s="184"/>
      <c r="I170" s="185">
        <f t="shared" si="36"/>
        <v>0</v>
      </c>
      <c r="J170" s="184"/>
      <c r="K170" s="185">
        <f t="shared" si="37"/>
        <v>0</v>
      </c>
      <c r="L170" s="185">
        <v>15</v>
      </c>
      <c r="M170" s="185">
        <f t="shared" si="38"/>
        <v>0</v>
      </c>
      <c r="N170" s="185">
        <v>0</v>
      </c>
      <c r="O170" s="185">
        <f t="shared" si="39"/>
        <v>0</v>
      </c>
      <c r="P170" s="185">
        <v>0</v>
      </c>
      <c r="Q170" s="185">
        <f t="shared" si="40"/>
        <v>0</v>
      </c>
      <c r="R170" s="185"/>
      <c r="S170" s="185" t="s">
        <v>2976</v>
      </c>
      <c r="T170" s="186" t="s">
        <v>2977</v>
      </c>
      <c r="U170" s="161">
        <v>0</v>
      </c>
      <c r="V170" s="161">
        <f t="shared" si="41"/>
        <v>0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1117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73">
        <v>105</v>
      </c>
      <c r="B171" s="174" t="s">
        <v>535</v>
      </c>
      <c r="C171" s="189" t="s">
        <v>536</v>
      </c>
      <c r="D171" s="175" t="s">
        <v>3076</v>
      </c>
      <c r="E171" s="176">
        <v>1</v>
      </c>
      <c r="F171" s="177"/>
      <c r="G171" s="178">
        <f t="shared" si="35"/>
        <v>0</v>
      </c>
      <c r="H171" s="177"/>
      <c r="I171" s="178">
        <f t="shared" si="36"/>
        <v>0</v>
      </c>
      <c r="J171" s="177"/>
      <c r="K171" s="178">
        <f t="shared" si="37"/>
        <v>0</v>
      </c>
      <c r="L171" s="178">
        <v>15</v>
      </c>
      <c r="M171" s="178">
        <f t="shared" si="38"/>
        <v>0</v>
      </c>
      <c r="N171" s="178">
        <v>0</v>
      </c>
      <c r="O171" s="178">
        <f t="shared" si="39"/>
        <v>0</v>
      </c>
      <c r="P171" s="178">
        <v>0</v>
      </c>
      <c r="Q171" s="178">
        <f t="shared" si="40"/>
        <v>0</v>
      </c>
      <c r="R171" s="178"/>
      <c r="S171" s="178" t="s">
        <v>2976</v>
      </c>
      <c r="T171" s="179" t="s">
        <v>2977</v>
      </c>
      <c r="U171" s="161">
        <v>0</v>
      </c>
      <c r="V171" s="161">
        <f t="shared" si="41"/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3031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x14ac:dyDescent="0.2">
      <c r="A172" s="5"/>
      <c r="B172" s="6"/>
      <c r="C172" s="193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AE172">
        <v>15</v>
      </c>
      <c r="AF172">
        <v>21</v>
      </c>
    </row>
    <row r="173" spans="1:60" x14ac:dyDescent="0.2">
      <c r="A173" s="155"/>
      <c r="B173" s="156" t="s">
        <v>2725</v>
      </c>
      <c r="C173" s="194"/>
      <c r="D173" s="157"/>
      <c r="E173" s="158"/>
      <c r="F173" s="158"/>
      <c r="G173" s="187">
        <f>G8+G72+G93+G107+G115+G126+G137+G157+G161+G165</f>
        <v>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AE173">
        <f>SUMIF(L7:L171,AE172,G7:G171)</f>
        <v>0</v>
      </c>
      <c r="AF173">
        <f>SUMIF(L7:L171,AF172,G7:G171)</f>
        <v>0</v>
      </c>
      <c r="AG173" t="s">
        <v>1130</v>
      </c>
    </row>
    <row r="174" spans="1:60" x14ac:dyDescent="0.2">
      <c r="C174" s="195"/>
      <c r="D174" s="143"/>
      <c r="AG174" t="s">
        <v>1131</v>
      </c>
    </row>
    <row r="175" spans="1:60" x14ac:dyDescent="0.2">
      <c r="D175" s="143"/>
    </row>
    <row r="176" spans="1:60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  <row r="5009" spans="4:4" x14ac:dyDescent="0.2">
      <c r="D5009" s="143"/>
    </row>
    <row r="5010" spans="4:4" x14ac:dyDescent="0.2">
      <c r="D5010" s="143"/>
    </row>
    <row r="5011" spans="4:4" x14ac:dyDescent="0.2">
      <c r="D5011" s="143"/>
    </row>
    <row r="5012" spans="4:4" x14ac:dyDescent="0.2">
      <c r="D5012" s="143"/>
    </row>
    <row r="5013" spans="4:4" x14ac:dyDescent="0.2">
      <c r="D5013" s="143"/>
    </row>
    <row r="5014" spans="4:4" x14ac:dyDescent="0.2">
      <c r="D5014" s="143"/>
    </row>
    <row r="5015" spans="4:4" x14ac:dyDescent="0.2">
      <c r="D5015" s="143"/>
    </row>
    <row r="5016" spans="4:4" x14ac:dyDescent="0.2">
      <c r="D5016" s="143"/>
    </row>
    <row r="5017" spans="4:4" x14ac:dyDescent="0.2">
      <c r="D5017" s="143"/>
    </row>
    <row r="5018" spans="4:4" x14ac:dyDescent="0.2">
      <c r="D5018" s="143"/>
    </row>
    <row r="5019" spans="4:4" x14ac:dyDescent="0.2">
      <c r="D5019" s="143"/>
    </row>
    <row r="5020" spans="4:4" x14ac:dyDescent="0.2">
      <c r="D5020" s="143"/>
    </row>
    <row r="5021" spans="4:4" x14ac:dyDescent="0.2">
      <c r="D5021" s="143"/>
    </row>
    <row r="5022" spans="4:4" x14ac:dyDescent="0.2">
      <c r="D5022" s="143"/>
    </row>
    <row r="5023" spans="4:4" x14ac:dyDescent="0.2">
      <c r="D5023" s="143"/>
    </row>
    <row r="5024" spans="4:4" x14ac:dyDescent="0.2">
      <c r="D5024" s="143"/>
    </row>
    <row r="5025" spans="4:4" x14ac:dyDescent="0.2">
      <c r="D5025" s="143"/>
    </row>
    <row r="5026" spans="4:4" x14ac:dyDescent="0.2">
      <c r="D5026" s="143"/>
    </row>
    <row r="5027" spans="4:4" x14ac:dyDescent="0.2">
      <c r="D5027" s="143"/>
    </row>
    <row r="5028" spans="4:4" x14ac:dyDescent="0.2">
      <c r="D5028" s="143"/>
    </row>
    <row r="5029" spans="4:4" x14ac:dyDescent="0.2">
      <c r="D5029" s="143"/>
    </row>
    <row r="5030" spans="4:4" x14ac:dyDescent="0.2">
      <c r="D5030" s="143"/>
    </row>
    <row r="5031" spans="4:4" x14ac:dyDescent="0.2">
      <c r="D5031" s="143"/>
    </row>
    <row r="5032" spans="4:4" x14ac:dyDescent="0.2">
      <c r="D5032" s="143"/>
    </row>
    <row r="5033" spans="4:4" x14ac:dyDescent="0.2">
      <c r="D5033" s="143"/>
    </row>
    <row r="5034" spans="4:4" x14ac:dyDescent="0.2">
      <c r="D5034" s="143"/>
    </row>
    <row r="5035" spans="4:4" x14ac:dyDescent="0.2">
      <c r="D5035" s="143"/>
    </row>
    <row r="5036" spans="4:4" x14ac:dyDescent="0.2">
      <c r="D5036" s="143"/>
    </row>
    <row r="5037" spans="4:4" x14ac:dyDescent="0.2">
      <c r="D5037" s="143"/>
    </row>
    <row r="5038" spans="4:4" x14ac:dyDescent="0.2">
      <c r="D5038" s="143"/>
    </row>
    <row r="5039" spans="4:4" x14ac:dyDescent="0.2">
      <c r="D5039" s="143"/>
    </row>
    <row r="5040" spans="4:4" x14ac:dyDescent="0.2">
      <c r="D5040" s="143"/>
    </row>
    <row r="5041" spans="4:4" x14ac:dyDescent="0.2">
      <c r="D5041" s="143"/>
    </row>
    <row r="5042" spans="4:4" x14ac:dyDescent="0.2">
      <c r="D5042" s="143"/>
    </row>
    <row r="5043" spans="4:4" x14ac:dyDescent="0.2">
      <c r="D5043" s="143"/>
    </row>
    <row r="5044" spans="4:4" x14ac:dyDescent="0.2">
      <c r="D5044" s="143"/>
    </row>
    <row r="5045" spans="4:4" x14ac:dyDescent="0.2">
      <c r="D5045" s="143"/>
    </row>
    <row r="5046" spans="4:4" x14ac:dyDescent="0.2">
      <c r="D5046" s="143"/>
    </row>
    <row r="5047" spans="4:4" x14ac:dyDescent="0.2">
      <c r="D5047" s="143"/>
    </row>
    <row r="5048" spans="4:4" x14ac:dyDescent="0.2">
      <c r="D5048" s="143"/>
    </row>
    <row r="5049" spans="4:4" x14ac:dyDescent="0.2">
      <c r="D5049" s="143"/>
    </row>
  </sheetData>
  <sheetProtection password="E5D8" sheet="1" objects="1" scenarios="1"/>
  <mergeCells count="53">
    <mergeCell ref="C35:G35"/>
    <mergeCell ref="C11:G11"/>
    <mergeCell ref="C14:G14"/>
    <mergeCell ref="C16:G16"/>
    <mergeCell ref="C20:G20"/>
    <mergeCell ref="C24:G24"/>
    <mergeCell ref="C26:G26"/>
    <mergeCell ref="C28:G28"/>
    <mergeCell ref="C30:G30"/>
    <mergeCell ref="C32:G32"/>
    <mergeCell ref="C10:G10"/>
    <mergeCell ref="A1:G1"/>
    <mergeCell ref="C2:G2"/>
    <mergeCell ref="C3:G3"/>
    <mergeCell ref="C4:G4"/>
    <mergeCell ref="C61:G6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88:G88"/>
    <mergeCell ref="C63:G63"/>
    <mergeCell ref="C65:G65"/>
    <mergeCell ref="C67:G67"/>
    <mergeCell ref="C71:G71"/>
    <mergeCell ref="C74:G74"/>
    <mergeCell ref="C79:G79"/>
    <mergeCell ref="C81:G81"/>
    <mergeCell ref="C84:G84"/>
    <mergeCell ref="C86:G86"/>
    <mergeCell ref="C134:G134"/>
    <mergeCell ref="C90:G90"/>
    <mergeCell ref="C100:G100"/>
    <mergeCell ref="C102:G102"/>
    <mergeCell ref="C104:G104"/>
    <mergeCell ref="C112:G112"/>
    <mergeCell ref="C114:G114"/>
    <mergeCell ref="C123:G123"/>
    <mergeCell ref="C125:G125"/>
    <mergeCell ref="C132:G132"/>
    <mergeCell ref="C160:G160"/>
    <mergeCell ref="C136:G136"/>
    <mergeCell ref="C146:G146"/>
    <mergeCell ref="C148:G148"/>
    <mergeCell ref="C150:G150"/>
    <mergeCell ref="C152:G152"/>
    <mergeCell ref="C154:G154"/>
    <mergeCell ref="C139:G139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2752</v>
      </c>
      <c r="C4" s="327" t="s">
        <v>2753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2771</v>
      </c>
      <c r="C8" s="188" t="s">
        <v>2773</v>
      </c>
      <c r="D8" s="169"/>
      <c r="E8" s="170"/>
      <c r="F8" s="171"/>
      <c r="G8" s="171">
        <f>SUMIF(AG9:AG32,"&lt;&gt;NOR",G9:G32)</f>
        <v>0</v>
      </c>
      <c r="H8" s="171"/>
      <c r="I8" s="171">
        <f>SUM(I9:I32)</f>
        <v>0</v>
      </c>
      <c r="J8" s="171"/>
      <c r="K8" s="171">
        <f>SUM(K9:K32)</f>
        <v>0</v>
      </c>
      <c r="L8" s="171"/>
      <c r="M8" s="171">
        <f>SUM(M9:M32)</f>
        <v>0</v>
      </c>
      <c r="N8" s="171"/>
      <c r="O8" s="171">
        <f>SUM(O9:O32)</f>
        <v>0</v>
      </c>
      <c r="P8" s="171"/>
      <c r="Q8" s="171">
        <f>SUM(Q9:Q32)</f>
        <v>0</v>
      </c>
      <c r="R8" s="171"/>
      <c r="S8" s="171"/>
      <c r="T8" s="172"/>
      <c r="U8" s="166"/>
      <c r="V8" s="166">
        <f>SUM(V9:V32)</f>
        <v>0</v>
      </c>
      <c r="W8" s="166"/>
      <c r="AG8" t="s">
        <v>2972</v>
      </c>
    </row>
    <row r="9" spans="1:60" outlineLevel="1" x14ac:dyDescent="0.2">
      <c r="A9" s="173">
        <v>1</v>
      </c>
      <c r="B9" s="174" t="s">
        <v>537</v>
      </c>
      <c r="C9" s="189" t="s">
        <v>538</v>
      </c>
      <c r="D9" s="175" t="s">
        <v>3076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2976</v>
      </c>
      <c r="T9" s="179" t="s">
        <v>2977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3031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 x14ac:dyDescent="0.2">
      <c r="A10" s="159"/>
      <c r="B10" s="160"/>
      <c r="C10" s="336" t="s">
        <v>539</v>
      </c>
      <c r="D10" s="337"/>
      <c r="E10" s="337"/>
      <c r="F10" s="337"/>
      <c r="G10" s="33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1168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jm. Výkon 36,5 kW při 50/30°C, min. výkon 5,5 kW, třída min. NOx 5, uzavřená spalovací komora, spotřebič typu C, základní elektronická regulace s digitálním panelem a LCD displejem, integrované oběhové čerpadlo elektronicky řízení s ECM motorem, integrovaný pojistný ventil 4 bary, P=180 W, 1x 230V/50Hz, připojení vytápění G1", připojení plyn G3/4", spotřeba plynu při max. výkonu 3,7 m3/h. montáž zařízení, uvedení do provozu, odzkoušení, předání, zaučení obsluhy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2</v>
      </c>
      <c r="B11" s="181" t="s">
        <v>540</v>
      </c>
      <c r="C11" s="191" t="s">
        <v>541</v>
      </c>
      <c r="D11" s="182" t="s">
        <v>3076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15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2976</v>
      </c>
      <c r="T11" s="186" t="s">
        <v>2977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3031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3">
        <v>3</v>
      </c>
      <c r="B12" s="174" t="s">
        <v>542</v>
      </c>
      <c r="C12" s="189" t="s">
        <v>543</v>
      </c>
      <c r="D12" s="175" t="s">
        <v>3076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2976</v>
      </c>
      <c r="T12" s="179" t="s">
        <v>2977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3031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336" t="s">
        <v>544</v>
      </c>
      <c r="D13" s="337"/>
      <c r="E13" s="337"/>
      <c r="F13" s="337"/>
      <c r="G13" s="337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1168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96" t="str">
        <f>C13</f>
        <v>včetně snímačů teplot (přívod, vrat), včetně prodrátování, vstup od nadřazené MaR 0-10V nebo komunikace po datové lince. montáž zařízení, uvedení do provozu, odzkoušení, předání, zaučení obsluhy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4</v>
      </c>
      <c r="B14" s="174" t="s">
        <v>545</v>
      </c>
      <c r="C14" s="189" t="s">
        <v>546</v>
      </c>
      <c r="D14" s="175" t="s">
        <v>3076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2976</v>
      </c>
      <c r="T14" s="179" t="s">
        <v>2977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59"/>
      <c r="B15" s="160"/>
      <c r="C15" s="336" t="s">
        <v>547</v>
      </c>
      <c r="D15" s="337"/>
      <c r="E15" s="337"/>
      <c r="F15" s="337"/>
      <c r="G15" s="33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1168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96" t="str">
        <f>C15</f>
        <v>koaxiální potrubí d80/125, celková délka spalinovodu 3 m, obasahuje: 1x vsuvka s kruhovým inspekčním otvorem, rovné potrubí d80/125 mm, 1x revizní T-kus do potrubí, 1x průchodka šikmou střechou, 1x vertikální komínová koncovka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3">
        <v>5</v>
      </c>
      <c r="B16" s="174" t="s">
        <v>548</v>
      </c>
      <c r="C16" s="189" t="s">
        <v>549</v>
      </c>
      <c r="D16" s="175" t="s">
        <v>3076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2976</v>
      </c>
      <c r="T16" s="179" t="s">
        <v>2977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3031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336" t="s">
        <v>550</v>
      </c>
      <c r="D17" s="337"/>
      <c r="E17" s="337"/>
      <c r="F17" s="337"/>
      <c r="G17" s="33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1168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objem 250 l, využitelný objem 234 l,  výměník topné vody s teplosměnnou plochou min. 2,5 m2, PN10, vnitřní povrch smalt s atestací na pitnou vodu, stojaté provedení, připojení z boku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6</v>
      </c>
      <c r="B18" s="174" t="s">
        <v>551</v>
      </c>
      <c r="C18" s="189" t="s">
        <v>552</v>
      </c>
      <c r="D18" s="175" t="s">
        <v>3076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2976</v>
      </c>
      <c r="T18" s="179" t="s">
        <v>2977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3031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45" outlineLevel="1" x14ac:dyDescent="0.2">
      <c r="A19" s="159"/>
      <c r="B19" s="160"/>
      <c r="C19" s="336" t="s">
        <v>553</v>
      </c>
      <c r="D19" s="337"/>
      <c r="E19" s="337"/>
      <c r="F19" s="337"/>
      <c r="G19" s="33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1168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obsahuje: mechanický filtr nečistot 100 mikron, změkčovací/odsolovací patronu, soustava obtokových armatur 6x kulový kohout, 1x potrubního odělovač BA295 DN20, 1x elektromagnetický ventil DN20, vodoměr qn=1,5 m3/h, propojovací potrubí, 1x dávkovací nádobu na inhibitory koroze, provozní náplně pro napuštění soustavy a následný provoz. Objem soustavy cca 0,8m3. Přesný návrh je nutné provést na základě požadavků výrobce kotle na kvalitu vody. Montáž zařízení, uvedení do provozu, odzkoušení, předání, zaučení obsluhy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3">
        <v>7</v>
      </c>
      <c r="B20" s="174" t="s">
        <v>554</v>
      </c>
      <c r="C20" s="189" t="s">
        <v>555</v>
      </c>
      <c r="D20" s="175" t="s">
        <v>3076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/>
      <c r="S20" s="178" t="s">
        <v>2976</v>
      </c>
      <c r="T20" s="179" t="s">
        <v>2977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3031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59"/>
      <c r="B21" s="160"/>
      <c r="C21" s="336" t="s">
        <v>556</v>
      </c>
      <c r="D21" s="337"/>
      <c r="E21" s="337"/>
      <c r="F21" s="337"/>
      <c r="G21" s="33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1168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96" t="str">
        <f>C21</f>
        <v>min. PN10, + servisní armatura DN20, butylový vak, medium je v uzavřeném butylovém vaku, závěsná. Montáž zařízení, uvedení do provozu, odzkoušení, předání, zaučení obsluhy, nastavit tlak plynu v nádobě na 1,3 bar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3">
        <v>8</v>
      </c>
      <c r="B22" s="174" t="s">
        <v>557</v>
      </c>
      <c r="C22" s="189" t="s">
        <v>558</v>
      </c>
      <c r="D22" s="175" t="s">
        <v>3076</v>
      </c>
      <c r="E22" s="176">
        <v>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2976</v>
      </c>
      <c r="T22" s="179" t="s">
        <v>2977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3031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336" t="s">
        <v>559</v>
      </c>
      <c r="D23" s="337"/>
      <c r="E23" s="337"/>
      <c r="F23" s="337"/>
      <c r="G23" s="33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1168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3">
        <v>9</v>
      </c>
      <c r="B24" s="174" t="s">
        <v>560</v>
      </c>
      <c r="C24" s="189" t="s">
        <v>561</v>
      </c>
      <c r="D24" s="175" t="s">
        <v>3076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2976</v>
      </c>
      <c r="T24" s="179" t="s">
        <v>2977</v>
      </c>
      <c r="U24" s="161">
        <v>0</v>
      </c>
      <c r="V24" s="161">
        <f>ROUND(E24*U24,2)</f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3031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336" t="s">
        <v>562</v>
      </c>
      <c r="D25" s="337"/>
      <c r="E25" s="337"/>
      <c r="F25" s="337"/>
      <c r="G25" s="337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1168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96" t="str">
        <f>C25</f>
        <v>hrdla od zdroje tepla DN32, celkem 3 větve výstupní hrdla DN25, výška hrdel 100 mm, celková délka 875 mm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0">
        <v>10</v>
      </c>
      <c r="B26" s="181" t="s">
        <v>563</v>
      </c>
      <c r="C26" s="191" t="s">
        <v>564</v>
      </c>
      <c r="D26" s="182" t="s">
        <v>3076</v>
      </c>
      <c r="E26" s="183">
        <v>2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15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/>
      <c r="S26" s="185" t="s">
        <v>2976</v>
      </c>
      <c r="T26" s="186" t="s">
        <v>2977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3031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3">
        <v>11</v>
      </c>
      <c r="B27" s="174" t="s">
        <v>565</v>
      </c>
      <c r="C27" s="189" t="s">
        <v>566</v>
      </c>
      <c r="D27" s="175" t="s">
        <v>3076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2976</v>
      </c>
      <c r="T27" s="179" t="s">
        <v>2977</v>
      </c>
      <c r="U27" s="161">
        <v>0</v>
      </c>
      <c r="V27" s="161">
        <f>ROUND(E27*U27,2)</f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3031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336" t="s">
        <v>567</v>
      </c>
      <c r="D28" s="337"/>
      <c r="E28" s="337"/>
      <c r="F28" s="337"/>
      <c r="G28" s="33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1168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3">
        <v>12</v>
      </c>
      <c r="B29" s="174" t="s">
        <v>568</v>
      </c>
      <c r="C29" s="189" t="s">
        <v>566</v>
      </c>
      <c r="D29" s="175" t="s">
        <v>3076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2976</v>
      </c>
      <c r="T29" s="179" t="s">
        <v>2977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3031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336" t="s">
        <v>569</v>
      </c>
      <c r="D30" s="337"/>
      <c r="E30" s="337"/>
      <c r="F30" s="337"/>
      <c r="G30" s="337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1168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13</v>
      </c>
      <c r="B31" s="174" t="s">
        <v>570</v>
      </c>
      <c r="C31" s="189" t="s">
        <v>566</v>
      </c>
      <c r="D31" s="175" t="s">
        <v>3076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2976</v>
      </c>
      <c r="T31" s="179" t="s">
        <v>2977</v>
      </c>
      <c r="U31" s="161">
        <v>0</v>
      </c>
      <c r="V31" s="161">
        <f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3031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336" t="s">
        <v>571</v>
      </c>
      <c r="D32" s="337"/>
      <c r="E32" s="337"/>
      <c r="F32" s="337"/>
      <c r="G32" s="33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1168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7" t="s">
        <v>2971</v>
      </c>
      <c r="B33" s="168" t="s">
        <v>2892</v>
      </c>
      <c r="C33" s="188" t="s">
        <v>2893</v>
      </c>
      <c r="D33" s="169"/>
      <c r="E33" s="170"/>
      <c r="F33" s="171"/>
      <c r="G33" s="171">
        <f>SUMIF(AG34:AG78,"&lt;&gt;NOR",G34:G78)</f>
        <v>0</v>
      </c>
      <c r="H33" s="171"/>
      <c r="I33" s="171">
        <f>SUM(I34:I78)</f>
        <v>0</v>
      </c>
      <c r="J33" s="171"/>
      <c r="K33" s="171">
        <f>SUM(K34:K78)</f>
        <v>0</v>
      </c>
      <c r="L33" s="171"/>
      <c r="M33" s="171">
        <f>SUM(M34:M78)</f>
        <v>0</v>
      </c>
      <c r="N33" s="171"/>
      <c r="O33" s="171">
        <f>SUM(O34:O78)</f>
        <v>0</v>
      </c>
      <c r="P33" s="171"/>
      <c r="Q33" s="171">
        <f>SUM(Q34:Q78)</f>
        <v>0</v>
      </c>
      <c r="R33" s="171"/>
      <c r="S33" s="171"/>
      <c r="T33" s="172"/>
      <c r="U33" s="166"/>
      <c r="V33" s="166">
        <f>SUM(V34:V78)</f>
        <v>0</v>
      </c>
      <c r="W33" s="166"/>
      <c r="AG33" t="s">
        <v>2972</v>
      </c>
    </row>
    <row r="34" spans="1:60" outlineLevel="1" x14ac:dyDescent="0.2">
      <c r="A34" s="173">
        <v>14</v>
      </c>
      <c r="B34" s="174" t="s">
        <v>572</v>
      </c>
      <c r="C34" s="189" t="s">
        <v>573</v>
      </c>
      <c r="D34" s="175" t="s">
        <v>3076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2976</v>
      </c>
      <c r="T34" s="179" t="s">
        <v>2977</v>
      </c>
      <c r="U34" s="161">
        <v>0</v>
      </c>
      <c r="V34" s="161">
        <f>ROUND(E34*U34,2)</f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3031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336" t="s">
        <v>574</v>
      </c>
      <c r="D35" s="337"/>
      <c r="E35" s="337"/>
      <c r="F35" s="337"/>
      <c r="G35" s="33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1168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96" t="str">
        <f>C35</f>
        <v>PN16, armatura umožňuje těsné uzavření, měření průtoku, dispozičního tlaku a teploty, aretaci nastavení, materiál tělesa: AMETAL, těsnění: O-kroužek, teplota použití do +120°C</v>
      </c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3">
        <v>15</v>
      </c>
      <c r="B36" s="174" t="s">
        <v>575</v>
      </c>
      <c r="C36" s="189" t="s">
        <v>576</v>
      </c>
      <c r="D36" s="175" t="s">
        <v>3076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2976</v>
      </c>
      <c r="T36" s="179" t="s">
        <v>2977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3031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336" t="s">
        <v>574</v>
      </c>
      <c r="D37" s="337"/>
      <c r="E37" s="337"/>
      <c r="F37" s="337"/>
      <c r="G37" s="337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1168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96" t="str">
        <f>C37</f>
        <v>PN16, armatura umožňuje těsné uzavření, měření průtoku, dispozičního tlaku a teploty, aretaci nastavení, materiál tělesa: AMETAL, těsnění: O-kroužek, teplota použití do +120°C</v>
      </c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3">
        <v>16</v>
      </c>
      <c r="B38" s="174" t="s">
        <v>577</v>
      </c>
      <c r="C38" s="189" t="s">
        <v>578</v>
      </c>
      <c r="D38" s="175" t="s">
        <v>3076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2976</v>
      </c>
      <c r="T38" s="179" t="s">
        <v>2977</v>
      </c>
      <c r="U38" s="161">
        <v>0</v>
      </c>
      <c r="V38" s="161">
        <f>ROUND(E38*U38,2)</f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3031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59"/>
      <c r="B39" s="160"/>
      <c r="C39" s="336" t="s">
        <v>574</v>
      </c>
      <c r="D39" s="337"/>
      <c r="E39" s="337"/>
      <c r="F39" s="337"/>
      <c r="G39" s="33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1168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96" t="str">
        <f>C39</f>
        <v>PN16, armatura umožňuje těsné uzavření, měření průtoku, dispozičního tlaku a teploty, aretaci nastavení, materiál tělesa: AMETAL, těsnění: O-kroužek, teplota použití do +120°C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3">
        <v>17</v>
      </c>
      <c r="B40" s="174" t="s">
        <v>579</v>
      </c>
      <c r="C40" s="189" t="s">
        <v>580</v>
      </c>
      <c r="D40" s="175" t="s">
        <v>3076</v>
      </c>
      <c r="E40" s="176">
        <v>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2976</v>
      </c>
      <c r="T40" s="179" t="s">
        <v>2977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3031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59"/>
      <c r="B41" s="160"/>
      <c r="C41" s="336" t="s">
        <v>581</v>
      </c>
      <c r="D41" s="337"/>
      <c r="E41" s="337"/>
      <c r="F41" s="337"/>
      <c r="G41" s="33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1168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96" t="str">
        <f>C41</f>
        <v>materiál tělesa: mosaz, potažená niklem a chromem, koule: poniklovaná a pochromovaná, těsnění: 2 PTFE podložky a vitonový O-kroužek, teplota použití do 120°C, tlak 1,6MPa, typ FF</v>
      </c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3">
        <v>18</v>
      </c>
      <c r="B42" s="174" t="s">
        <v>582</v>
      </c>
      <c r="C42" s="189" t="s">
        <v>583</v>
      </c>
      <c r="D42" s="175" t="s">
        <v>3076</v>
      </c>
      <c r="E42" s="176">
        <v>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15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2976</v>
      </c>
      <c r="T42" s="179" t="s">
        <v>2977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3031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59"/>
      <c r="B43" s="160"/>
      <c r="C43" s="336" t="s">
        <v>581</v>
      </c>
      <c r="D43" s="337"/>
      <c r="E43" s="337"/>
      <c r="F43" s="337"/>
      <c r="G43" s="337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1168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96" t="str">
        <f>C43</f>
        <v>materiál tělesa: mosaz, potažená niklem a chromem, koule: poniklovaná a pochromovaná, těsnění: 2 PTFE podložky a vitonový O-kroužek, teplota použití do 120°C, tlak 1,6MPa, typ FF</v>
      </c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3">
        <v>19</v>
      </c>
      <c r="B44" s="174" t="s">
        <v>584</v>
      </c>
      <c r="C44" s="189" t="s">
        <v>585</v>
      </c>
      <c r="D44" s="175" t="s">
        <v>3076</v>
      </c>
      <c r="E44" s="176">
        <v>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2976</v>
      </c>
      <c r="T44" s="179" t="s">
        <v>2977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3031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9"/>
      <c r="B45" s="160"/>
      <c r="C45" s="336" t="s">
        <v>581</v>
      </c>
      <c r="D45" s="337"/>
      <c r="E45" s="337"/>
      <c r="F45" s="337"/>
      <c r="G45" s="33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1168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96" t="str">
        <f>C45</f>
        <v>materiál tělesa: mosaz, potažená niklem a chromem, koule: poniklovaná a pochromovaná, těsnění: 2 PTFE podložky a vitonový O-kroužek, teplota použití do 120°C, tlak 1,6MPa, typ FF</v>
      </c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3">
        <v>20</v>
      </c>
      <c r="B46" s="174" t="s">
        <v>586</v>
      </c>
      <c r="C46" s="189" t="s">
        <v>587</v>
      </c>
      <c r="D46" s="175" t="s">
        <v>3076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2976</v>
      </c>
      <c r="T46" s="179" t="s">
        <v>2977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3031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336" t="s">
        <v>588</v>
      </c>
      <c r="D47" s="337"/>
      <c r="E47" s="337"/>
      <c r="F47" s="337"/>
      <c r="G47" s="337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1168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3">
        <v>21</v>
      </c>
      <c r="B48" s="174" t="s">
        <v>589</v>
      </c>
      <c r="C48" s="189" t="s">
        <v>590</v>
      </c>
      <c r="D48" s="175" t="s">
        <v>3076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2976</v>
      </c>
      <c r="T48" s="179" t="s">
        <v>2977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3031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336" t="s">
        <v>588</v>
      </c>
      <c r="D49" s="337"/>
      <c r="E49" s="337"/>
      <c r="F49" s="337"/>
      <c r="G49" s="33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1168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3">
        <v>22</v>
      </c>
      <c r="B50" s="174" t="s">
        <v>591</v>
      </c>
      <c r="C50" s="189" t="s">
        <v>592</v>
      </c>
      <c r="D50" s="175" t="s">
        <v>3076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2976</v>
      </c>
      <c r="T50" s="179" t="s">
        <v>2977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2068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336" t="s">
        <v>593</v>
      </c>
      <c r="D51" s="337"/>
      <c r="E51" s="337"/>
      <c r="F51" s="337"/>
      <c r="G51" s="337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1168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3">
        <v>23</v>
      </c>
      <c r="B52" s="174" t="s">
        <v>1674</v>
      </c>
      <c r="C52" s="189" t="s">
        <v>594</v>
      </c>
      <c r="D52" s="175" t="s">
        <v>3076</v>
      </c>
      <c r="E52" s="176">
        <v>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15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2976</v>
      </c>
      <c r="T52" s="179" t="s">
        <v>2977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2068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336" t="s">
        <v>593</v>
      </c>
      <c r="D53" s="337"/>
      <c r="E53" s="337"/>
      <c r="F53" s="337"/>
      <c r="G53" s="33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1168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3">
        <v>24</v>
      </c>
      <c r="B54" s="174" t="s">
        <v>1677</v>
      </c>
      <c r="C54" s="189" t="s">
        <v>595</v>
      </c>
      <c r="D54" s="175" t="s">
        <v>3076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2976</v>
      </c>
      <c r="T54" s="179" t="s">
        <v>2977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2068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336" t="s">
        <v>593</v>
      </c>
      <c r="D55" s="337"/>
      <c r="E55" s="337"/>
      <c r="F55" s="337"/>
      <c r="G55" s="337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1168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3">
        <v>25</v>
      </c>
      <c r="B56" s="174" t="s">
        <v>1679</v>
      </c>
      <c r="C56" s="189" t="s">
        <v>596</v>
      </c>
      <c r="D56" s="175" t="s">
        <v>3076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2976</v>
      </c>
      <c r="T56" s="179" t="s">
        <v>2977</v>
      </c>
      <c r="U56" s="161">
        <v>0</v>
      </c>
      <c r="V56" s="161">
        <f>ROUND(E56*U56,2)</f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3031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59"/>
      <c r="B57" s="160"/>
      <c r="C57" s="336" t="s">
        <v>597</v>
      </c>
      <c r="D57" s="337"/>
      <c r="E57" s="337"/>
      <c r="F57" s="337"/>
      <c r="G57" s="337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1168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96" t="str">
        <f>C57</f>
        <v>multifunkční zařízení s odkalovačem a magnetickým kroužkem. Nastavitelné napojení jak na vodorovné, tak svislé potrubí. Vybaven vypouštěcím kohoutem s připojením na hadici</v>
      </c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3">
        <v>26</v>
      </c>
      <c r="B58" s="174" t="s">
        <v>1681</v>
      </c>
      <c r="C58" s="189" t="s">
        <v>598</v>
      </c>
      <c r="D58" s="175" t="s">
        <v>3076</v>
      </c>
      <c r="E58" s="176">
        <v>14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15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2976</v>
      </c>
      <c r="T58" s="179" t="s">
        <v>2977</v>
      </c>
      <c r="U58" s="161">
        <v>0</v>
      </c>
      <c r="V58" s="161">
        <f>ROUND(E58*U58,2)</f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3031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59"/>
      <c r="B59" s="160"/>
      <c r="C59" s="336" t="s">
        <v>599</v>
      </c>
      <c r="D59" s="337"/>
      <c r="E59" s="337"/>
      <c r="F59" s="337"/>
      <c r="G59" s="337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1168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96" t="str">
        <f>C59</f>
        <v>vnější závit, kulový uzávěr se šroubovým spojem a štěrbinovým ovládáním, mosazný, nástavec na hadici, zátka, materiál tělesa: mosaz, těsnění: guma, koule: mosaz potažena chromem a zabroušena, teplota použití do 100°C, tlak 1,5MPa</v>
      </c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3">
        <v>27</v>
      </c>
      <c r="B60" s="174" t="s">
        <v>1683</v>
      </c>
      <c r="C60" s="189" t="s">
        <v>600</v>
      </c>
      <c r="D60" s="175" t="s">
        <v>3076</v>
      </c>
      <c r="E60" s="176">
        <v>6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2976</v>
      </c>
      <c r="T60" s="179" t="s">
        <v>2977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3031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336" t="s">
        <v>601</v>
      </c>
      <c r="D61" s="337"/>
      <c r="E61" s="337"/>
      <c r="F61" s="337"/>
      <c r="G61" s="337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1168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96" t="str">
        <f>C61</f>
        <v>včetně příslušenství: manometrový kohout třícestný, těsnění, manometrová, matice M 20x1,5, + 2x kulový kohout DN10 motýlkový</v>
      </c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3">
        <v>28</v>
      </c>
      <c r="B62" s="174" t="s">
        <v>1685</v>
      </c>
      <c r="C62" s="189" t="s">
        <v>602</v>
      </c>
      <c r="D62" s="175" t="s">
        <v>3076</v>
      </c>
      <c r="E62" s="176">
        <v>10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15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 t="s">
        <v>2976</v>
      </c>
      <c r="T62" s="179" t="s">
        <v>2977</v>
      </c>
      <c r="U62" s="161">
        <v>0</v>
      </c>
      <c r="V62" s="161">
        <f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3031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336" t="s">
        <v>603</v>
      </c>
      <c r="D63" s="337"/>
      <c r="E63" s="337"/>
      <c r="F63" s="337"/>
      <c r="G63" s="337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1168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0">
        <v>29</v>
      </c>
      <c r="B64" s="181" t="s">
        <v>1687</v>
      </c>
      <c r="C64" s="191" t="s">
        <v>604</v>
      </c>
      <c r="D64" s="182" t="s">
        <v>3076</v>
      </c>
      <c r="E64" s="183">
        <v>16</v>
      </c>
      <c r="F64" s="184"/>
      <c r="G64" s="185">
        <f>ROUND(E64*F64,2)</f>
        <v>0</v>
      </c>
      <c r="H64" s="184"/>
      <c r="I64" s="185">
        <f>ROUND(E64*H64,2)</f>
        <v>0</v>
      </c>
      <c r="J64" s="184"/>
      <c r="K64" s="185">
        <f>ROUND(E64*J64,2)</f>
        <v>0</v>
      </c>
      <c r="L64" s="185">
        <v>15</v>
      </c>
      <c r="M64" s="185">
        <f>G64*(1+L64/100)</f>
        <v>0</v>
      </c>
      <c r="N64" s="185">
        <v>0</v>
      </c>
      <c r="O64" s="185">
        <f>ROUND(E64*N64,2)</f>
        <v>0</v>
      </c>
      <c r="P64" s="185">
        <v>0</v>
      </c>
      <c r="Q64" s="185">
        <f>ROUND(E64*P64,2)</f>
        <v>0</v>
      </c>
      <c r="R64" s="185"/>
      <c r="S64" s="185" t="s">
        <v>2976</v>
      </c>
      <c r="T64" s="186" t="s">
        <v>2977</v>
      </c>
      <c r="U64" s="161">
        <v>0</v>
      </c>
      <c r="V64" s="161">
        <f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3031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3">
        <v>30</v>
      </c>
      <c r="B65" s="174" t="s">
        <v>1689</v>
      </c>
      <c r="C65" s="189" t="s">
        <v>605</v>
      </c>
      <c r="D65" s="175" t="s">
        <v>3076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15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2976</v>
      </c>
      <c r="T65" s="179" t="s">
        <v>2977</v>
      </c>
      <c r="U65" s="161">
        <v>0</v>
      </c>
      <c r="V65" s="161">
        <f>ROUND(E65*U65,2)</f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3031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336" t="s">
        <v>606</v>
      </c>
      <c r="D66" s="337"/>
      <c r="E66" s="337"/>
      <c r="F66" s="337"/>
      <c r="G66" s="33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1168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3">
        <v>31</v>
      </c>
      <c r="B67" s="174" t="s">
        <v>1691</v>
      </c>
      <c r="C67" s="189" t="s">
        <v>607</v>
      </c>
      <c r="D67" s="175" t="s">
        <v>3076</v>
      </c>
      <c r="E67" s="176">
        <v>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/>
      <c r="S67" s="178" t="s">
        <v>2976</v>
      </c>
      <c r="T67" s="179" t="s">
        <v>2977</v>
      </c>
      <c r="U67" s="161">
        <v>0</v>
      </c>
      <c r="V67" s="161">
        <f>ROUND(E67*U67,2)</f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3031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336" t="s">
        <v>608</v>
      </c>
      <c r="D68" s="337"/>
      <c r="E68" s="337"/>
      <c r="F68" s="337"/>
      <c r="G68" s="337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1168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3">
        <v>32</v>
      </c>
      <c r="B69" s="174" t="s">
        <v>1693</v>
      </c>
      <c r="C69" s="189" t="s">
        <v>609</v>
      </c>
      <c r="D69" s="175" t="s">
        <v>3076</v>
      </c>
      <c r="E69" s="176">
        <v>19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2976</v>
      </c>
      <c r="T69" s="179" t="s">
        <v>2977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3031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336" t="s">
        <v>610</v>
      </c>
      <c r="D70" s="337"/>
      <c r="E70" s="337"/>
      <c r="F70" s="337"/>
      <c r="G70" s="337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1168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96" t="str">
        <f>C70</f>
        <v>rohové provedení s vnitřním závitem Rp 1/2" s integrovaným vypouštěním, rozteč připojení 50 mm, kvs=1,48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3">
        <v>33</v>
      </c>
      <c r="B71" s="174" t="s">
        <v>1695</v>
      </c>
      <c r="C71" s="189" t="s">
        <v>611</v>
      </c>
      <c r="D71" s="175" t="s">
        <v>3076</v>
      </c>
      <c r="E71" s="176">
        <v>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15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2976</v>
      </c>
      <c r="T71" s="179" t="s">
        <v>2977</v>
      </c>
      <c r="U71" s="161">
        <v>0</v>
      </c>
      <c r="V71" s="161">
        <f>ROUND(E71*U71,2)</f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3031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336" t="s">
        <v>612</v>
      </c>
      <c r="D72" s="337"/>
      <c r="E72" s="337"/>
      <c r="F72" s="337"/>
      <c r="G72" s="337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1168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3">
        <v>34</v>
      </c>
      <c r="B73" s="174" t="s">
        <v>1696</v>
      </c>
      <c r="C73" s="189" t="s">
        <v>613</v>
      </c>
      <c r="D73" s="175" t="s">
        <v>3076</v>
      </c>
      <c r="E73" s="176">
        <v>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2976</v>
      </c>
      <c r="T73" s="179" t="s">
        <v>2977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3031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336" t="s">
        <v>614</v>
      </c>
      <c r="D74" s="337"/>
      <c r="E74" s="337"/>
      <c r="F74" s="337"/>
      <c r="G74" s="337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1168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3">
        <v>35</v>
      </c>
      <c r="B75" s="174" t="s">
        <v>1697</v>
      </c>
      <c r="C75" s="189" t="s">
        <v>615</v>
      </c>
      <c r="D75" s="175" t="s">
        <v>3076</v>
      </c>
      <c r="E75" s="176">
        <v>21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15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2976</v>
      </c>
      <c r="T75" s="179" t="s">
        <v>2977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3031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59"/>
      <c r="B76" s="160"/>
      <c r="C76" s="336" t="s">
        <v>616</v>
      </c>
      <c r="D76" s="337"/>
      <c r="E76" s="337"/>
      <c r="F76" s="337"/>
      <c r="G76" s="337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1168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96" t="str">
        <f>C76</f>
        <v>provedení pro veřejné prostory s ochranou proti zcizení pomocí zabezpečovacího kroužku zvýšená odolnost proti odcizení, rozsah nastavení od 6 °C do 28 °C</v>
      </c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80">
        <v>36</v>
      </c>
      <c r="B77" s="181" t="s">
        <v>1699</v>
      </c>
      <c r="C77" s="191" t="s">
        <v>617</v>
      </c>
      <c r="D77" s="182" t="s">
        <v>3076</v>
      </c>
      <c r="E77" s="183">
        <v>22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15</v>
      </c>
      <c r="M77" s="185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2976</v>
      </c>
      <c r="T77" s="186" t="s">
        <v>2977</v>
      </c>
      <c r="U77" s="161">
        <v>0</v>
      </c>
      <c r="V77" s="161">
        <f>ROUND(E77*U77,2)</f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3031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80">
        <v>37</v>
      </c>
      <c r="B78" s="181" t="s">
        <v>1701</v>
      </c>
      <c r="C78" s="191" t="s">
        <v>618</v>
      </c>
      <c r="D78" s="182" t="s">
        <v>3076</v>
      </c>
      <c r="E78" s="183">
        <v>22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15</v>
      </c>
      <c r="M78" s="185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5"/>
      <c r="S78" s="185" t="s">
        <v>2976</v>
      </c>
      <c r="T78" s="186" t="s">
        <v>2977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3031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">
      <c r="A79" s="167" t="s">
        <v>2971</v>
      </c>
      <c r="B79" s="168" t="s">
        <v>2894</v>
      </c>
      <c r="C79" s="188" t="s">
        <v>2895</v>
      </c>
      <c r="D79" s="169"/>
      <c r="E79" s="170"/>
      <c r="F79" s="171"/>
      <c r="G79" s="171">
        <f>SUMIF(AG80:AG113,"&lt;&gt;NOR",G80:G113)</f>
        <v>0</v>
      </c>
      <c r="H79" s="171"/>
      <c r="I79" s="171">
        <f>SUM(I80:I113)</f>
        <v>0</v>
      </c>
      <c r="J79" s="171"/>
      <c r="K79" s="171">
        <f>SUM(K80:K113)</f>
        <v>0</v>
      </c>
      <c r="L79" s="171"/>
      <c r="M79" s="171">
        <f>SUM(M80:M113)</f>
        <v>0</v>
      </c>
      <c r="N79" s="171"/>
      <c r="O79" s="171">
        <f>SUM(O80:O113)</f>
        <v>0</v>
      </c>
      <c r="P79" s="171"/>
      <c r="Q79" s="171">
        <f>SUM(Q80:Q113)</f>
        <v>0</v>
      </c>
      <c r="R79" s="171"/>
      <c r="S79" s="171"/>
      <c r="T79" s="172"/>
      <c r="U79" s="166"/>
      <c r="V79" s="166">
        <f>SUM(V80:V113)</f>
        <v>0</v>
      </c>
      <c r="W79" s="166"/>
      <c r="AG79" t="s">
        <v>2972</v>
      </c>
    </row>
    <row r="80" spans="1:60" outlineLevel="1" x14ac:dyDescent="0.2">
      <c r="A80" s="173">
        <v>38</v>
      </c>
      <c r="B80" s="174" t="s">
        <v>1703</v>
      </c>
      <c r="C80" s="189" t="s">
        <v>619</v>
      </c>
      <c r="D80" s="175" t="s">
        <v>3076</v>
      </c>
      <c r="E80" s="176">
        <v>1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15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78"/>
      <c r="S80" s="178" t="s">
        <v>2976</v>
      </c>
      <c r="T80" s="179" t="s">
        <v>2977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3031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59"/>
      <c r="B81" s="160"/>
      <c r="C81" s="336" t="s">
        <v>620</v>
      </c>
      <c r="D81" s="337"/>
      <c r="E81" s="337"/>
      <c r="F81" s="337"/>
      <c r="G81" s="337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1168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96" t="str">
        <f>C81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3">
        <v>39</v>
      </c>
      <c r="B82" s="174" t="s">
        <v>621</v>
      </c>
      <c r="C82" s="189" t="s">
        <v>622</v>
      </c>
      <c r="D82" s="175" t="s">
        <v>3076</v>
      </c>
      <c r="E82" s="176">
        <v>2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15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2976</v>
      </c>
      <c r="T82" s="179" t="s">
        <v>2977</v>
      </c>
      <c r="U82" s="161">
        <v>0</v>
      </c>
      <c r="V82" s="161">
        <f>ROUND(E82*U82,2)</f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3031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59"/>
      <c r="B83" s="160"/>
      <c r="C83" s="336" t="s">
        <v>620</v>
      </c>
      <c r="D83" s="337"/>
      <c r="E83" s="337"/>
      <c r="F83" s="337"/>
      <c r="G83" s="337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1168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96" t="str">
        <f>C83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3">
        <v>40</v>
      </c>
      <c r="B84" s="174" t="s">
        <v>623</v>
      </c>
      <c r="C84" s="189" t="s">
        <v>624</v>
      </c>
      <c r="D84" s="175" t="s">
        <v>3076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2976</v>
      </c>
      <c r="T84" s="179" t="s">
        <v>2977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3031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59"/>
      <c r="B85" s="160"/>
      <c r="C85" s="336" t="s">
        <v>620</v>
      </c>
      <c r="D85" s="337"/>
      <c r="E85" s="337"/>
      <c r="F85" s="337"/>
      <c r="G85" s="337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1168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96" t="str">
        <f>C85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3">
        <v>41</v>
      </c>
      <c r="B86" s="174" t="s">
        <v>625</v>
      </c>
      <c r="C86" s="189" t="s">
        <v>626</v>
      </c>
      <c r="D86" s="175" t="s">
        <v>3076</v>
      </c>
      <c r="E86" s="176">
        <v>1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 t="s">
        <v>2976</v>
      </c>
      <c r="T86" s="179" t="s">
        <v>2977</v>
      </c>
      <c r="U86" s="161">
        <v>0</v>
      </c>
      <c r="V86" s="161">
        <f>ROUND(E86*U86,2)</f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3031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336" t="s">
        <v>620</v>
      </c>
      <c r="D87" s="337"/>
      <c r="E87" s="337"/>
      <c r="F87" s="337"/>
      <c r="G87" s="337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1168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96" t="str">
        <f>C87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3">
        <v>42</v>
      </c>
      <c r="B88" s="174" t="s">
        <v>627</v>
      </c>
      <c r="C88" s="189" t="s">
        <v>628</v>
      </c>
      <c r="D88" s="175" t="s">
        <v>3076</v>
      </c>
      <c r="E88" s="176">
        <v>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15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2976</v>
      </c>
      <c r="T88" s="179" t="s">
        <v>2977</v>
      </c>
      <c r="U88" s="161">
        <v>0</v>
      </c>
      <c r="V88" s="161">
        <f>ROUND(E88*U88,2)</f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3031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 x14ac:dyDescent="0.2">
      <c r="A89" s="159"/>
      <c r="B89" s="160"/>
      <c r="C89" s="336" t="s">
        <v>620</v>
      </c>
      <c r="D89" s="337"/>
      <c r="E89" s="337"/>
      <c r="F89" s="337"/>
      <c r="G89" s="337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1168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96" t="str">
        <f>C89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3">
        <v>43</v>
      </c>
      <c r="B90" s="174" t="s">
        <v>629</v>
      </c>
      <c r="C90" s="189" t="s">
        <v>630</v>
      </c>
      <c r="D90" s="175" t="s">
        <v>3076</v>
      </c>
      <c r="E90" s="176">
        <v>1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15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/>
      <c r="S90" s="178" t="s">
        <v>2976</v>
      </c>
      <c r="T90" s="179" t="s">
        <v>2977</v>
      </c>
      <c r="U90" s="161">
        <v>0</v>
      </c>
      <c r="V90" s="161">
        <f>ROUND(E90*U90,2)</f>
        <v>0</v>
      </c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3031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59"/>
      <c r="B91" s="160"/>
      <c r="C91" s="336" t="s">
        <v>620</v>
      </c>
      <c r="D91" s="337"/>
      <c r="E91" s="337"/>
      <c r="F91" s="337"/>
      <c r="G91" s="337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1168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96" t="str">
        <f>C91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3">
        <v>44</v>
      </c>
      <c r="B92" s="174" t="s">
        <v>631</v>
      </c>
      <c r="C92" s="189" t="s">
        <v>632</v>
      </c>
      <c r="D92" s="175" t="s">
        <v>3076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15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2976</v>
      </c>
      <c r="T92" s="179" t="s">
        <v>2977</v>
      </c>
      <c r="U92" s="161">
        <v>0</v>
      </c>
      <c r="V92" s="161">
        <f>ROUND(E92*U92,2)</f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3031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9"/>
      <c r="B93" s="160"/>
      <c r="C93" s="336" t="s">
        <v>620</v>
      </c>
      <c r="D93" s="337"/>
      <c r="E93" s="337"/>
      <c r="F93" s="337"/>
      <c r="G93" s="337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1168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96" t="str">
        <f>C93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3">
        <v>45</v>
      </c>
      <c r="B94" s="174" t="s">
        <v>633</v>
      </c>
      <c r="C94" s="189" t="s">
        <v>634</v>
      </c>
      <c r="D94" s="175" t="s">
        <v>3076</v>
      </c>
      <c r="E94" s="176">
        <v>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15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2976</v>
      </c>
      <c r="T94" s="179" t="s">
        <v>2977</v>
      </c>
      <c r="U94" s="161">
        <v>0</v>
      </c>
      <c r="V94" s="161">
        <f>ROUND(E94*U94,2)</f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3031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59"/>
      <c r="B95" s="160"/>
      <c r="C95" s="336" t="s">
        <v>620</v>
      </c>
      <c r="D95" s="337"/>
      <c r="E95" s="337"/>
      <c r="F95" s="337"/>
      <c r="G95" s="337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1168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96" t="str">
        <f>C95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3">
        <v>46</v>
      </c>
      <c r="B96" s="174" t="s">
        <v>437</v>
      </c>
      <c r="C96" s="189" t="s">
        <v>635</v>
      </c>
      <c r="D96" s="175" t="s">
        <v>3076</v>
      </c>
      <c r="E96" s="176">
        <v>2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15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2976</v>
      </c>
      <c r="T96" s="179" t="s">
        <v>2977</v>
      </c>
      <c r="U96" s="161">
        <v>0</v>
      </c>
      <c r="V96" s="161">
        <f>ROUND(E96*U96,2)</f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3031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59"/>
      <c r="B97" s="160"/>
      <c r="C97" s="336" t="s">
        <v>620</v>
      </c>
      <c r="D97" s="337"/>
      <c r="E97" s="337"/>
      <c r="F97" s="337"/>
      <c r="G97" s="337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1168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96" t="str">
        <f>C97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3">
        <v>47</v>
      </c>
      <c r="B98" s="174" t="s">
        <v>439</v>
      </c>
      <c r="C98" s="189" t="s">
        <v>636</v>
      </c>
      <c r="D98" s="175" t="s">
        <v>3076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15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2976</v>
      </c>
      <c r="T98" s="179" t="s">
        <v>2977</v>
      </c>
      <c r="U98" s="161">
        <v>0</v>
      </c>
      <c r="V98" s="161">
        <f>ROUND(E98*U98,2)</f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3031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2.5" outlineLevel="1" x14ac:dyDescent="0.2">
      <c r="A99" s="159"/>
      <c r="B99" s="160"/>
      <c r="C99" s="336" t="s">
        <v>637</v>
      </c>
      <c r="D99" s="337"/>
      <c r="E99" s="337"/>
      <c r="F99" s="337"/>
      <c r="G99" s="337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1168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96" t="str">
        <f>C99</f>
        <v>spodní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3">
        <v>48</v>
      </c>
      <c r="B100" s="174" t="s">
        <v>441</v>
      </c>
      <c r="C100" s="189" t="s">
        <v>638</v>
      </c>
      <c r="D100" s="175" t="s">
        <v>3076</v>
      </c>
      <c r="E100" s="176">
        <v>1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15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 t="s">
        <v>2976</v>
      </c>
      <c r="T100" s="179" t="s">
        <v>2977</v>
      </c>
      <c r="U100" s="161">
        <v>0</v>
      </c>
      <c r="V100" s="161">
        <f>ROUND(E100*U100,2)</f>
        <v>0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3031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59"/>
      <c r="B101" s="160"/>
      <c r="C101" s="336" t="s">
        <v>620</v>
      </c>
      <c r="D101" s="337"/>
      <c r="E101" s="337"/>
      <c r="F101" s="337"/>
      <c r="G101" s="337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1168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96" t="str">
        <f>C101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3">
        <v>49</v>
      </c>
      <c r="B102" s="174" t="s">
        <v>443</v>
      </c>
      <c r="C102" s="189" t="s">
        <v>639</v>
      </c>
      <c r="D102" s="175" t="s">
        <v>3076</v>
      </c>
      <c r="E102" s="176">
        <v>1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15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/>
      <c r="S102" s="178" t="s">
        <v>2976</v>
      </c>
      <c r="T102" s="179" t="s">
        <v>2977</v>
      </c>
      <c r="U102" s="161">
        <v>0</v>
      </c>
      <c r="V102" s="161">
        <f>ROUND(E102*U102,2)</f>
        <v>0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3031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59"/>
      <c r="B103" s="160"/>
      <c r="C103" s="336" t="s">
        <v>620</v>
      </c>
      <c r="D103" s="337"/>
      <c r="E103" s="337"/>
      <c r="F103" s="337"/>
      <c r="G103" s="337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1168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96" t="str">
        <f>C103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3">
        <v>50</v>
      </c>
      <c r="B104" s="174" t="s">
        <v>445</v>
      </c>
      <c r="C104" s="189" t="s">
        <v>640</v>
      </c>
      <c r="D104" s="175" t="s">
        <v>3076</v>
      </c>
      <c r="E104" s="176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15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 t="s">
        <v>2976</v>
      </c>
      <c r="T104" s="179" t="s">
        <v>2977</v>
      </c>
      <c r="U104" s="161">
        <v>0</v>
      </c>
      <c r="V104" s="161">
        <f>ROUND(E104*U104,2)</f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3031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59"/>
      <c r="B105" s="160"/>
      <c r="C105" s="336" t="s">
        <v>637</v>
      </c>
      <c r="D105" s="337"/>
      <c r="E105" s="337"/>
      <c r="F105" s="337"/>
      <c r="G105" s="337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1168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96" t="str">
        <f>C105</f>
        <v>spodní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3">
        <v>51</v>
      </c>
      <c r="B106" s="174" t="s">
        <v>447</v>
      </c>
      <c r="C106" s="189" t="s">
        <v>641</v>
      </c>
      <c r="D106" s="175" t="s">
        <v>3076</v>
      </c>
      <c r="E106" s="176">
        <v>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2976</v>
      </c>
      <c r="T106" s="179" t="s">
        <v>2977</v>
      </c>
      <c r="U106" s="161">
        <v>0</v>
      </c>
      <c r="V106" s="161">
        <f>ROUND(E106*U106,2)</f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3031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336" t="s">
        <v>620</v>
      </c>
      <c r="D107" s="337"/>
      <c r="E107" s="337"/>
      <c r="F107" s="337"/>
      <c r="G107" s="337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96" t="str">
        <f>C107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3">
        <v>52</v>
      </c>
      <c r="B108" s="174" t="s">
        <v>642</v>
      </c>
      <c r="C108" s="189" t="s">
        <v>643</v>
      </c>
      <c r="D108" s="175" t="s">
        <v>3076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15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/>
      <c r="S108" s="178" t="s">
        <v>2976</v>
      </c>
      <c r="T108" s="179" t="s">
        <v>2977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3031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 x14ac:dyDescent="0.2">
      <c r="A109" s="159"/>
      <c r="B109" s="160"/>
      <c r="C109" s="336" t="s">
        <v>644</v>
      </c>
      <c r="D109" s="337"/>
      <c r="E109" s="337"/>
      <c r="F109" s="337"/>
      <c r="G109" s="33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1168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96" t="str">
        <f>C109</f>
        <v>z ocelových profilů označení:  výška x šířka, jmenovitý tepelný výkon (W) tělesa při teplotním spádu topné vody 75/65°C, teplota prostoru 20°C</v>
      </c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3">
        <v>53</v>
      </c>
      <c r="B110" s="174" t="s">
        <v>645</v>
      </c>
      <c r="C110" s="189" t="s">
        <v>646</v>
      </c>
      <c r="D110" s="175" t="s">
        <v>3076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2976</v>
      </c>
      <c r="T110" s="179" t="s">
        <v>2977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3031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 x14ac:dyDescent="0.2">
      <c r="A111" s="159"/>
      <c r="B111" s="160"/>
      <c r="C111" s="336" t="s">
        <v>644</v>
      </c>
      <c r="D111" s="337"/>
      <c r="E111" s="337"/>
      <c r="F111" s="337"/>
      <c r="G111" s="337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1168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96" t="str">
        <f>C111</f>
        <v>z ocelových profilů označení:  výška x šířka, jmenovitý tepelný výkon (W) tělesa při teplotním spádu topné vody 75/65°C, teplota prostoru 20°C</v>
      </c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3">
        <v>54</v>
      </c>
      <c r="B112" s="174" t="s">
        <v>647</v>
      </c>
      <c r="C112" s="189" t="s">
        <v>648</v>
      </c>
      <c r="D112" s="175" t="s">
        <v>3076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15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/>
      <c r="S112" s="178" t="s">
        <v>2976</v>
      </c>
      <c r="T112" s="179" t="s">
        <v>2977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3031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336" t="s">
        <v>649</v>
      </c>
      <c r="D113" s="337"/>
      <c r="E113" s="337"/>
      <c r="F113" s="337"/>
      <c r="G113" s="337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1168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x14ac:dyDescent="0.2">
      <c r="A114" s="167" t="s">
        <v>2971</v>
      </c>
      <c r="B114" s="168" t="s">
        <v>2780</v>
      </c>
      <c r="C114" s="188" t="s">
        <v>2783</v>
      </c>
      <c r="D114" s="169"/>
      <c r="E114" s="170"/>
      <c r="F114" s="171"/>
      <c r="G114" s="171">
        <f>SUMIF(AG115:AG139,"&lt;&gt;NOR",G115:G139)</f>
        <v>0</v>
      </c>
      <c r="H114" s="171"/>
      <c r="I114" s="171">
        <f>SUM(I115:I139)</f>
        <v>0</v>
      </c>
      <c r="J114" s="171"/>
      <c r="K114" s="171">
        <f>SUM(K115:K139)</f>
        <v>0</v>
      </c>
      <c r="L114" s="171"/>
      <c r="M114" s="171">
        <f>SUM(M115:M139)</f>
        <v>0</v>
      </c>
      <c r="N114" s="171"/>
      <c r="O114" s="171">
        <f>SUM(O115:O139)</f>
        <v>0</v>
      </c>
      <c r="P114" s="171"/>
      <c r="Q114" s="171">
        <f>SUM(Q115:Q139)</f>
        <v>0</v>
      </c>
      <c r="R114" s="171"/>
      <c r="S114" s="171"/>
      <c r="T114" s="172"/>
      <c r="U114" s="166"/>
      <c r="V114" s="166">
        <f>SUM(V115:V139)</f>
        <v>0</v>
      </c>
      <c r="W114" s="166"/>
      <c r="AG114" t="s">
        <v>2972</v>
      </c>
    </row>
    <row r="115" spans="1:60" outlineLevel="1" x14ac:dyDescent="0.2">
      <c r="A115" s="173">
        <v>55</v>
      </c>
      <c r="B115" s="174" t="s">
        <v>650</v>
      </c>
      <c r="C115" s="189" t="s">
        <v>651</v>
      </c>
      <c r="D115" s="175" t="s">
        <v>1676</v>
      </c>
      <c r="E115" s="176">
        <v>10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2976</v>
      </c>
      <c r="T115" s="179" t="s">
        <v>2977</v>
      </c>
      <c r="U115" s="161">
        <v>0</v>
      </c>
      <c r="V115" s="161">
        <f>ROUND(E115*U115,2)</f>
        <v>0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2978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59"/>
      <c r="B116" s="160"/>
      <c r="C116" s="336" t="s">
        <v>652</v>
      </c>
      <c r="D116" s="337"/>
      <c r="E116" s="337"/>
      <c r="F116" s="337"/>
      <c r="G116" s="337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1168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96" t="str">
        <f>C116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3">
        <v>56</v>
      </c>
      <c r="B117" s="174" t="s">
        <v>653</v>
      </c>
      <c r="C117" s="189" t="s">
        <v>654</v>
      </c>
      <c r="D117" s="175" t="s">
        <v>1676</v>
      </c>
      <c r="E117" s="176">
        <v>26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2976</v>
      </c>
      <c r="T117" s="179" t="s">
        <v>2977</v>
      </c>
      <c r="U117" s="161">
        <v>0</v>
      </c>
      <c r="V117" s="161">
        <f>ROUND(E117*U117,2)</f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2978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9"/>
      <c r="B118" s="160"/>
      <c r="C118" s="336" t="s">
        <v>652</v>
      </c>
      <c r="D118" s="337"/>
      <c r="E118" s="337"/>
      <c r="F118" s="337"/>
      <c r="G118" s="337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1168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96" t="str">
        <f>C118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73">
        <v>57</v>
      </c>
      <c r="B119" s="174" t="s">
        <v>458</v>
      </c>
      <c r="C119" s="189" t="s">
        <v>655</v>
      </c>
      <c r="D119" s="175" t="s">
        <v>1676</v>
      </c>
      <c r="E119" s="176">
        <v>16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15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/>
      <c r="S119" s="178" t="s">
        <v>2976</v>
      </c>
      <c r="T119" s="179" t="s">
        <v>2977</v>
      </c>
      <c r="U119" s="161">
        <v>0</v>
      </c>
      <c r="V119" s="161">
        <f>ROUND(E119*U119,2)</f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2978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 x14ac:dyDescent="0.2">
      <c r="A120" s="159"/>
      <c r="B120" s="160"/>
      <c r="C120" s="336" t="s">
        <v>652</v>
      </c>
      <c r="D120" s="337"/>
      <c r="E120" s="337"/>
      <c r="F120" s="337"/>
      <c r="G120" s="337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1168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96" t="str">
        <f>C120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3">
        <v>58</v>
      </c>
      <c r="B121" s="174" t="s">
        <v>459</v>
      </c>
      <c r="C121" s="189" t="s">
        <v>656</v>
      </c>
      <c r="D121" s="175" t="s">
        <v>1676</v>
      </c>
      <c r="E121" s="176">
        <v>214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15</v>
      </c>
      <c r="M121" s="178">
        <f>G121*(1+L121/100)</f>
        <v>0</v>
      </c>
      <c r="N121" s="178">
        <v>0</v>
      </c>
      <c r="O121" s="178">
        <f>ROUND(E121*N121,2)</f>
        <v>0</v>
      </c>
      <c r="P121" s="178">
        <v>0</v>
      </c>
      <c r="Q121" s="178">
        <f>ROUND(E121*P121,2)</f>
        <v>0</v>
      </c>
      <c r="R121" s="178"/>
      <c r="S121" s="178" t="s">
        <v>2976</v>
      </c>
      <c r="T121" s="179" t="s">
        <v>2977</v>
      </c>
      <c r="U121" s="161">
        <v>0</v>
      </c>
      <c r="V121" s="161">
        <f>ROUND(E121*U121,2)</f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2978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336" t="s">
        <v>657</v>
      </c>
      <c r="D122" s="337"/>
      <c r="E122" s="337"/>
      <c r="F122" s="337"/>
      <c r="G122" s="337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1168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96" t="str">
        <f>C122</f>
        <v>pro rozvody vytápění, spojované pájením, včetně tvarovek (kolena, redukce, přechody, T-kusy) specifikovat dle dokumentace</v>
      </c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3">
        <v>59</v>
      </c>
      <c r="B123" s="174" t="s">
        <v>460</v>
      </c>
      <c r="C123" s="189" t="s">
        <v>658</v>
      </c>
      <c r="D123" s="175" t="s">
        <v>1676</v>
      </c>
      <c r="E123" s="176">
        <v>91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15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78"/>
      <c r="S123" s="178" t="s">
        <v>2976</v>
      </c>
      <c r="T123" s="179" t="s">
        <v>2977</v>
      </c>
      <c r="U123" s="161">
        <v>0</v>
      </c>
      <c r="V123" s="161">
        <f>ROUND(E123*U123,2)</f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2978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336" t="s">
        <v>657</v>
      </c>
      <c r="D124" s="337"/>
      <c r="E124" s="337"/>
      <c r="F124" s="337"/>
      <c r="G124" s="337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1168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96" t="str">
        <f>C124</f>
        <v>pro rozvody vytápění, spojované pájením, včetně tvarovek (kolena, redukce, přechody, T-kusy) specifikovat dle dokumentace</v>
      </c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3">
        <v>60</v>
      </c>
      <c r="B125" s="174" t="s">
        <v>462</v>
      </c>
      <c r="C125" s="189" t="s">
        <v>659</v>
      </c>
      <c r="D125" s="175" t="s">
        <v>1676</v>
      </c>
      <c r="E125" s="176">
        <v>68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15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/>
      <c r="S125" s="178" t="s">
        <v>2976</v>
      </c>
      <c r="T125" s="179" t="s">
        <v>2977</v>
      </c>
      <c r="U125" s="161">
        <v>0</v>
      </c>
      <c r="V125" s="161">
        <f>ROUND(E125*U125,2)</f>
        <v>0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2978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336" t="s">
        <v>657</v>
      </c>
      <c r="D126" s="337"/>
      <c r="E126" s="337"/>
      <c r="F126" s="337"/>
      <c r="G126" s="337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1168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96" t="str">
        <f>C126</f>
        <v>pro rozvody vytápění, spojované pájením, včetně tvarovek (kolena, redukce, přechody, T-kusy) specifikovat dle dokumentace</v>
      </c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3">
        <v>61</v>
      </c>
      <c r="B127" s="174" t="s">
        <v>660</v>
      </c>
      <c r="C127" s="189" t="s">
        <v>661</v>
      </c>
      <c r="D127" s="175" t="s">
        <v>1676</v>
      </c>
      <c r="E127" s="176">
        <v>45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15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/>
      <c r="S127" s="178" t="s">
        <v>2976</v>
      </c>
      <c r="T127" s="179" t="s">
        <v>2977</v>
      </c>
      <c r="U127" s="161">
        <v>0</v>
      </c>
      <c r="V127" s="161">
        <f>ROUND(E127*U127,2)</f>
        <v>0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2978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336" t="s">
        <v>657</v>
      </c>
      <c r="D128" s="337"/>
      <c r="E128" s="337"/>
      <c r="F128" s="337"/>
      <c r="G128" s="337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1168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96" t="str">
        <f>C128</f>
        <v>pro rozvody vytápění, spojované pájením, včetně tvarovek (kolena, redukce, přechody, T-kusy) specifikovat dle dokumentace</v>
      </c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80">
        <v>62</v>
      </c>
      <c r="B129" s="181" t="s">
        <v>662</v>
      </c>
      <c r="C129" s="191" t="s">
        <v>663</v>
      </c>
      <c r="D129" s="182" t="s">
        <v>1676</v>
      </c>
      <c r="E129" s="183">
        <v>8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15</v>
      </c>
      <c r="M129" s="185">
        <f>G129*(1+L129/100)</f>
        <v>0</v>
      </c>
      <c r="N129" s="185">
        <v>0</v>
      </c>
      <c r="O129" s="185">
        <f>ROUND(E129*N129,2)</f>
        <v>0</v>
      </c>
      <c r="P129" s="185">
        <v>0</v>
      </c>
      <c r="Q129" s="185">
        <f>ROUND(E129*P129,2)</f>
        <v>0</v>
      </c>
      <c r="R129" s="185"/>
      <c r="S129" s="185" t="s">
        <v>2976</v>
      </c>
      <c r="T129" s="186" t="s">
        <v>2977</v>
      </c>
      <c r="U129" s="161">
        <v>0</v>
      </c>
      <c r="V129" s="161">
        <f>ROUND(E129*U129,2)</f>
        <v>0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2978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80">
        <v>63</v>
      </c>
      <c r="B130" s="181" t="s">
        <v>664</v>
      </c>
      <c r="C130" s="191" t="s">
        <v>665</v>
      </c>
      <c r="D130" s="182" t="s">
        <v>1676</v>
      </c>
      <c r="E130" s="183">
        <v>6</v>
      </c>
      <c r="F130" s="184"/>
      <c r="G130" s="185">
        <f>ROUND(E130*F130,2)</f>
        <v>0</v>
      </c>
      <c r="H130" s="184"/>
      <c r="I130" s="185">
        <f>ROUND(E130*H130,2)</f>
        <v>0</v>
      </c>
      <c r="J130" s="184"/>
      <c r="K130" s="185">
        <f>ROUND(E130*J130,2)</f>
        <v>0</v>
      </c>
      <c r="L130" s="185">
        <v>15</v>
      </c>
      <c r="M130" s="185">
        <f>G130*(1+L130/100)</f>
        <v>0</v>
      </c>
      <c r="N130" s="185">
        <v>0</v>
      </c>
      <c r="O130" s="185">
        <f>ROUND(E130*N130,2)</f>
        <v>0</v>
      </c>
      <c r="P130" s="185">
        <v>0</v>
      </c>
      <c r="Q130" s="185">
        <f>ROUND(E130*P130,2)</f>
        <v>0</v>
      </c>
      <c r="R130" s="185"/>
      <c r="S130" s="185" t="s">
        <v>2976</v>
      </c>
      <c r="T130" s="186" t="s">
        <v>2977</v>
      </c>
      <c r="U130" s="161">
        <v>0</v>
      </c>
      <c r="V130" s="161">
        <f>ROUND(E130*U130,2)</f>
        <v>0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2978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 x14ac:dyDescent="0.2">
      <c r="A131" s="180">
        <v>64</v>
      </c>
      <c r="B131" s="181" t="s">
        <v>468</v>
      </c>
      <c r="C131" s="191" t="s">
        <v>666</v>
      </c>
      <c r="D131" s="182" t="s">
        <v>1392</v>
      </c>
      <c r="E131" s="183">
        <v>1</v>
      </c>
      <c r="F131" s="184"/>
      <c r="G131" s="185">
        <f>ROUND(E131*F131,2)</f>
        <v>0</v>
      </c>
      <c r="H131" s="184"/>
      <c r="I131" s="185">
        <f>ROUND(E131*H131,2)</f>
        <v>0</v>
      </c>
      <c r="J131" s="184"/>
      <c r="K131" s="185">
        <f>ROUND(E131*J131,2)</f>
        <v>0</v>
      </c>
      <c r="L131" s="185">
        <v>15</v>
      </c>
      <c r="M131" s="185">
        <f>G131*(1+L131/100)</f>
        <v>0</v>
      </c>
      <c r="N131" s="185">
        <v>0</v>
      </c>
      <c r="O131" s="185">
        <f>ROUND(E131*N131,2)</f>
        <v>0</v>
      </c>
      <c r="P131" s="185">
        <v>0</v>
      </c>
      <c r="Q131" s="185">
        <f>ROUND(E131*P131,2)</f>
        <v>0</v>
      </c>
      <c r="R131" s="185"/>
      <c r="S131" s="185" t="s">
        <v>2976</v>
      </c>
      <c r="T131" s="186" t="s">
        <v>2977</v>
      </c>
      <c r="U131" s="161">
        <v>0</v>
      </c>
      <c r="V131" s="161">
        <f>ROUND(E131*U131,2)</f>
        <v>0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2978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3">
        <v>65</v>
      </c>
      <c r="B132" s="174" t="s">
        <v>469</v>
      </c>
      <c r="C132" s="189" t="s">
        <v>667</v>
      </c>
      <c r="D132" s="175" t="s">
        <v>1676</v>
      </c>
      <c r="E132" s="176">
        <v>12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15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2976</v>
      </c>
      <c r="T132" s="179" t="s">
        <v>2977</v>
      </c>
      <c r="U132" s="161">
        <v>0</v>
      </c>
      <c r="V132" s="161">
        <f>ROUND(E132*U132,2)</f>
        <v>0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2978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336" t="s">
        <v>668</v>
      </c>
      <c r="D133" s="337"/>
      <c r="E133" s="337"/>
      <c r="F133" s="337"/>
      <c r="G133" s="337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1168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96" t="str">
        <f>C133</f>
        <v>PN 16, Tmax +80°C - trvalé zatížení, včetně tvarovek (kolena, redukce, přechody, T-kusy) specifikovat dle výkresu</v>
      </c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3">
        <v>66</v>
      </c>
      <c r="B134" s="174" t="s">
        <v>669</v>
      </c>
      <c r="C134" s="189" t="s">
        <v>670</v>
      </c>
      <c r="D134" s="175" t="s">
        <v>1676</v>
      </c>
      <c r="E134" s="176">
        <v>12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15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2976</v>
      </c>
      <c r="T134" s="179" t="s">
        <v>2977</v>
      </c>
      <c r="U134" s="161">
        <v>0</v>
      </c>
      <c r="V134" s="161">
        <f>ROUND(E134*U134,2)</f>
        <v>0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2978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336" t="s">
        <v>671</v>
      </c>
      <c r="D135" s="337"/>
      <c r="E135" s="337"/>
      <c r="F135" s="337"/>
      <c r="G135" s="337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1168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96" t="str">
        <f>C135</f>
        <v>typ HT, Tmax +90°C - trvalé zatížení, včetně tvarovek (kolena, redukce, přechody, T-kusy) specifikovat dle výkresu</v>
      </c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80">
        <v>67</v>
      </c>
      <c r="B136" s="181" t="s">
        <v>672</v>
      </c>
      <c r="C136" s="191" t="s">
        <v>673</v>
      </c>
      <c r="D136" s="182" t="s">
        <v>3076</v>
      </c>
      <c r="E136" s="183">
        <v>1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15</v>
      </c>
      <c r="M136" s="185">
        <f>G136*(1+L136/100)</f>
        <v>0</v>
      </c>
      <c r="N136" s="185">
        <v>0</v>
      </c>
      <c r="O136" s="185">
        <f>ROUND(E136*N136,2)</f>
        <v>0</v>
      </c>
      <c r="P136" s="185">
        <v>0</v>
      </c>
      <c r="Q136" s="185">
        <f>ROUND(E136*P136,2)</f>
        <v>0</v>
      </c>
      <c r="R136" s="185"/>
      <c r="S136" s="185" t="s">
        <v>2976</v>
      </c>
      <c r="T136" s="186" t="s">
        <v>2977</v>
      </c>
      <c r="U136" s="161">
        <v>0</v>
      </c>
      <c r="V136" s="161">
        <f>ROUND(E136*U136,2)</f>
        <v>0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3031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0">
        <v>68</v>
      </c>
      <c r="B137" s="181" t="s">
        <v>674</v>
      </c>
      <c r="C137" s="191" t="s">
        <v>675</v>
      </c>
      <c r="D137" s="182" t="s">
        <v>3076</v>
      </c>
      <c r="E137" s="183">
        <v>1</v>
      </c>
      <c r="F137" s="184"/>
      <c r="G137" s="185">
        <f>ROUND(E137*F137,2)</f>
        <v>0</v>
      </c>
      <c r="H137" s="184"/>
      <c r="I137" s="185">
        <f>ROUND(E137*H137,2)</f>
        <v>0</v>
      </c>
      <c r="J137" s="184"/>
      <c r="K137" s="185">
        <f>ROUND(E137*J137,2)</f>
        <v>0</v>
      </c>
      <c r="L137" s="185">
        <v>15</v>
      </c>
      <c r="M137" s="185">
        <f>G137*(1+L137/100)</f>
        <v>0</v>
      </c>
      <c r="N137" s="185">
        <v>0</v>
      </c>
      <c r="O137" s="185">
        <f>ROUND(E137*N137,2)</f>
        <v>0</v>
      </c>
      <c r="P137" s="185">
        <v>0</v>
      </c>
      <c r="Q137" s="185">
        <f>ROUND(E137*P137,2)</f>
        <v>0</v>
      </c>
      <c r="R137" s="185"/>
      <c r="S137" s="185" t="s">
        <v>2976</v>
      </c>
      <c r="T137" s="186" t="s">
        <v>2977</v>
      </c>
      <c r="U137" s="161">
        <v>0</v>
      </c>
      <c r="V137" s="161">
        <f>ROUND(E137*U137,2)</f>
        <v>0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3031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3">
        <v>69</v>
      </c>
      <c r="B138" s="174" t="s">
        <v>676</v>
      </c>
      <c r="C138" s="189" t="s">
        <v>677</v>
      </c>
      <c r="D138" s="175" t="s">
        <v>3076</v>
      </c>
      <c r="E138" s="176">
        <v>1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15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/>
      <c r="S138" s="178" t="s">
        <v>2976</v>
      </c>
      <c r="T138" s="179" t="s">
        <v>2977</v>
      </c>
      <c r="U138" s="161">
        <v>0</v>
      </c>
      <c r="V138" s="161">
        <f>ROUND(E138*U138,2)</f>
        <v>0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3031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1" x14ac:dyDescent="0.2">
      <c r="A139" s="159"/>
      <c r="B139" s="160"/>
      <c r="C139" s="336" t="s">
        <v>678</v>
      </c>
      <c r="D139" s="337"/>
      <c r="E139" s="337"/>
      <c r="F139" s="337"/>
      <c r="G139" s="337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1168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96" t="str">
        <f>C139</f>
        <v>Ohebné hadice plnoprůtočné délka 500mm (pár), materiál: EPDM hadice, oplet nerez, přípojky poniklovaná mosaz, provozní telota -20°C až +100°C, provozní tlak: DN 19 až 32 - 10bar, DN 40 až 70 - 6bar, napojení VZT</v>
      </c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7" t="s">
        <v>2971</v>
      </c>
      <c r="B140" s="168" t="s">
        <v>2784</v>
      </c>
      <c r="C140" s="188" t="s">
        <v>2787</v>
      </c>
      <c r="D140" s="169"/>
      <c r="E140" s="170"/>
      <c r="F140" s="171"/>
      <c r="G140" s="171">
        <f>SUMIF(AG141:AG161,"&lt;&gt;NOR",G141:G161)</f>
        <v>0</v>
      </c>
      <c r="H140" s="171"/>
      <c r="I140" s="171">
        <f>SUM(I141:I161)</f>
        <v>0</v>
      </c>
      <c r="J140" s="171"/>
      <c r="K140" s="171">
        <f>SUM(K141:K161)</f>
        <v>0</v>
      </c>
      <c r="L140" s="171"/>
      <c r="M140" s="171">
        <f>SUM(M141:M161)</f>
        <v>0</v>
      </c>
      <c r="N140" s="171"/>
      <c r="O140" s="171">
        <f>SUM(O141:O161)</f>
        <v>0</v>
      </c>
      <c r="P140" s="171"/>
      <c r="Q140" s="171">
        <f>SUM(Q141:Q161)</f>
        <v>0</v>
      </c>
      <c r="R140" s="171"/>
      <c r="S140" s="171"/>
      <c r="T140" s="172"/>
      <c r="U140" s="166"/>
      <c r="V140" s="166">
        <f>SUM(V141:V161)</f>
        <v>0</v>
      </c>
      <c r="W140" s="166"/>
      <c r="AG140" t="s">
        <v>2972</v>
      </c>
    </row>
    <row r="141" spans="1:60" ht="22.5" outlineLevel="1" x14ac:dyDescent="0.2">
      <c r="A141" s="173">
        <v>70</v>
      </c>
      <c r="B141" s="174" t="s">
        <v>679</v>
      </c>
      <c r="C141" s="189" t="s">
        <v>680</v>
      </c>
      <c r="D141" s="175" t="s">
        <v>1676</v>
      </c>
      <c r="E141" s="176">
        <v>204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2976</v>
      </c>
      <c r="T141" s="179" t="s">
        <v>2977</v>
      </c>
      <c r="U141" s="161">
        <v>0</v>
      </c>
      <c r="V141" s="161">
        <f>ROUND(E141*U141,2)</f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3031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336" t="s">
        <v>681</v>
      </c>
      <c r="D142" s="337"/>
      <c r="E142" s="337"/>
      <c r="F142" s="337"/>
      <c r="G142" s="337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1168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96" t="str">
        <f>C142</f>
        <v>laminovaná ochrannou PE tkaninou, délka trubice 2000 mm, max teplota použítí +90°C, součinitel tepelné vodivosti min 0.040 W/m*K</v>
      </c>
      <c r="BB142" s="152"/>
      <c r="BC142" s="152"/>
      <c r="BD142" s="152"/>
      <c r="BE142" s="152"/>
      <c r="BF142" s="152"/>
      <c r="BG142" s="152"/>
      <c r="BH142" s="152"/>
    </row>
    <row r="143" spans="1:60" ht="22.5" outlineLevel="1" x14ac:dyDescent="0.2">
      <c r="A143" s="173">
        <v>71</v>
      </c>
      <c r="B143" s="174" t="s">
        <v>682</v>
      </c>
      <c r="C143" s="189" t="s">
        <v>683</v>
      </c>
      <c r="D143" s="175" t="s">
        <v>1676</v>
      </c>
      <c r="E143" s="176">
        <v>91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15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/>
      <c r="S143" s="178" t="s">
        <v>2976</v>
      </c>
      <c r="T143" s="179" t="s">
        <v>2977</v>
      </c>
      <c r="U143" s="161">
        <v>0</v>
      </c>
      <c r="V143" s="161">
        <f>ROUND(E143*U143,2)</f>
        <v>0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3031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336" t="s">
        <v>681</v>
      </c>
      <c r="D144" s="337"/>
      <c r="E144" s="337"/>
      <c r="F144" s="337"/>
      <c r="G144" s="337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1168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96" t="str">
        <f>C144</f>
        <v>laminovaná ochrannou PE tkaninou, délka trubice 2000 mm, max teplota použítí +90°C, součinitel tepelné vodivosti min 0.040 W/m*K</v>
      </c>
      <c r="BB144" s="152"/>
      <c r="BC144" s="152"/>
      <c r="BD144" s="152"/>
      <c r="BE144" s="152"/>
      <c r="BF144" s="152"/>
      <c r="BG144" s="152"/>
      <c r="BH144" s="152"/>
    </row>
    <row r="145" spans="1:60" ht="22.5" outlineLevel="1" x14ac:dyDescent="0.2">
      <c r="A145" s="173">
        <v>72</v>
      </c>
      <c r="B145" s="174" t="s">
        <v>478</v>
      </c>
      <c r="C145" s="189" t="s">
        <v>684</v>
      </c>
      <c r="D145" s="175" t="s">
        <v>1676</v>
      </c>
      <c r="E145" s="176">
        <v>40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15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2976</v>
      </c>
      <c r="T145" s="179" t="s">
        <v>2977</v>
      </c>
      <c r="U145" s="161">
        <v>0</v>
      </c>
      <c r="V145" s="161">
        <f>ROUND(E145*U145,2)</f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3031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336" t="s">
        <v>681</v>
      </c>
      <c r="D146" s="337"/>
      <c r="E146" s="337"/>
      <c r="F146" s="337"/>
      <c r="G146" s="33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1168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96" t="str">
        <f>C146</f>
        <v>laminovaná ochrannou PE tkaninou, délka trubice 2000 mm, max teplota použítí +90°C, součinitel tepelné vodivosti min 0.040 W/m*K</v>
      </c>
      <c r="BB146" s="152"/>
      <c r="BC146" s="152"/>
      <c r="BD146" s="152"/>
      <c r="BE146" s="152"/>
      <c r="BF146" s="152"/>
      <c r="BG146" s="152"/>
      <c r="BH146" s="152"/>
    </row>
    <row r="147" spans="1:60" ht="22.5" outlineLevel="1" x14ac:dyDescent="0.2">
      <c r="A147" s="173">
        <v>73</v>
      </c>
      <c r="B147" s="174" t="s">
        <v>479</v>
      </c>
      <c r="C147" s="189" t="s">
        <v>685</v>
      </c>
      <c r="D147" s="175" t="s">
        <v>1676</v>
      </c>
      <c r="E147" s="176">
        <v>2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15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78"/>
      <c r="S147" s="178" t="s">
        <v>2976</v>
      </c>
      <c r="T147" s="179" t="s">
        <v>2977</v>
      </c>
      <c r="U147" s="161">
        <v>0</v>
      </c>
      <c r="V147" s="161">
        <f>ROUND(E147*U147,2)</f>
        <v>0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3031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336" t="s">
        <v>681</v>
      </c>
      <c r="D148" s="337"/>
      <c r="E148" s="337"/>
      <c r="F148" s="337"/>
      <c r="G148" s="337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1168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96" t="str">
        <f>C148</f>
        <v>laminovaná ochrannou PE tkaninou, délka trubice 2000 mm, max teplota použítí +90°C, součinitel tepelné vodivosti min 0.040 W/m*K</v>
      </c>
      <c r="BB148" s="152"/>
      <c r="BC148" s="152"/>
      <c r="BD148" s="152"/>
      <c r="BE148" s="152"/>
      <c r="BF148" s="152"/>
      <c r="BG148" s="152"/>
      <c r="BH148" s="152"/>
    </row>
    <row r="149" spans="1:60" ht="22.5" outlineLevel="1" x14ac:dyDescent="0.2">
      <c r="A149" s="173">
        <v>74</v>
      </c>
      <c r="B149" s="174" t="s">
        <v>686</v>
      </c>
      <c r="C149" s="189" t="s">
        <v>687</v>
      </c>
      <c r="D149" s="175" t="s">
        <v>1676</v>
      </c>
      <c r="E149" s="176">
        <v>10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15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0</v>
      </c>
      <c r="Q149" s="178">
        <f>ROUND(E149*P149,2)</f>
        <v>0</v>
      </c>
      <c r="R149" s="178"/>
      <c r="S149" s="178" t="s">
        <v>2976</v>
      </c>
      <c r="T149" s="179" t="s">
        <v>2977</v>
      </c>
      <c r="U149" s="161">
        <v>0</v>
      </c>
      <c r="V149" s="161">
        <f>ROUND(E149*U149,2)</f>
        <v>0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3031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22.5" outlineLevel="1" x14ac:dyDescent="0.2">
      <c r="A150" s="159"/>
      <c r="B150" s="160"/>
      <c r="C150" s="336" t="s">
        <v>688</v>
      </c>
      <c r="D150" s="337"/>
      <c r="E150" s="337"/>
      <c r="F150" s="337"/>
      <c r="G150" s="337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1168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96" t="str">
        <f>C150</f>
        <v>délka 1 m, max teplota + 250°C (třída reakce na oheň je A2-s1 d0 - podle ČSN EN 13501-1), součinitel tepelné vodivosti min 0.038 W/m*K. Použito v technické místnosti</v>
      </c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73">
        <v>75</v>
      </c>
      <c r="B151" s="174" t="s">
        <v>689</v>
      </c>
      <c r="C151" s="189" t="s">
        <v>690</v>
      </c>
      <c r="D151" s="175" t="s">
        <v>1676</v>
      </c>
      <c r="E151" s="176">
        <v>28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15</v>
      </c>
      <c r="M151" s="178">
        <f>G151*(1+L151/100)</f>
        <v>0</v>
      </c>
      <c r="N151" s="178">
        <v>0</v>
      </c>
      <c r="O151" s="178">
        <f>ROUND(E151*N151,2)</f>
        <v>0</v>
      </c>
      <c r="P151" s="178">
        <v>0</v>
      </c>
      <c r="Q151" s="178">
        <f>ROUND(E151*P151,2)</f>
        <v>0</v>
      </c>
      <c r="R151" s="178"/>
      <c r="S151" s="178" t="s">
        <v>2976</v>
      </c>
      <c r="T151" s="179" t="s">
        <v>2977</v>
      </c>
      <c r="U151" s="161">
        <v>0</v>
      </c>
      <c r="V151" s="161">
        <f>ROUND(E151*U151,2)</f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3031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 x14ac:dyDescent="0.2">
      <c r="A152" s="159"/>
      <c r="B152" s="160"/>
      <c r="C152" s="336" t="s">
        <v>688</v>
      </c>
      <c r="D152" s="337"/>
      <c r="E152" s="337"/>
      <c r="F152" s="337"/>
      <c r="G152" s="337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1168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96" t="str">
        <f>C152</f>
        <v>délka 1 m, max teplota + 250°C (třída reakce na oheň je A2-s1 d0 - podle ČSN EN 13501-1), součinitel tepelné vodivosti min 0.038 W/m*K. Použito v technické místnosti</v>
      </c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3">
        <v>76</v>
      </c>
      <c r="B153" s="174" t="s">
        <v>691</v>
      </c>
      <c r="C153" s="189" t="s">
        <v>692</v>
      </c>
      <c r="D153" s="175" t="s">
        <v>1676</v>
      </c>
      <c r="E153" s="176">
        <v>54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15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/>
      <c r="S153" s="178" t="s">
        <v>2976</v>
      </c>
      <c r="T153" s="179" t="s">
        <v>2977</v>
      </c>
      <c r="U153" s="161">
        <v>0</v>
      </c>
      <c r="V153" s="161">
        <f>ROUND(E153*U153,2)</f>
        <v>0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3031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59"/>
      <c r="B154" s="160"/>
      <c r="C154" s="336" t="s">
        <v>688</v>
      </c>
      <c r="D154" s="337"/>
      <c r="E154" s="337"/>
      <c r="F154" s="337"/>
      <c r="G154" s="337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1168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96" t="str">
        <f>C154</f>
        <v>délka 1 m, max teplota + 250°C (třída reakce na oheň je A2-s1 d0 - podle ČSN EN 13501-1), součinitel tepelné vodivosti min 0.038 W/m*K. Použito v technické místnosti</v>
      </c>
      <c r="BB154" s="152"/>
      <c r="BC154" s="152"/>
      <c r="BD154" s="152"/>
      <c r="BE154" s="152"/>
      <c r="BF154" s="152"/>
      <c r="BG154" s="152"/>
      <c r="BH154" s="152"/>
    </row>
    <row r="155" spans="1:60" ht="22.5" outlineLevel="1" x14ac:dyDescent="0.2">
      <c r="A155" s="173">
        <v>77</v>
      </c>
      <c r="B155" s="174" t="s">
        <v>693</v>
      </c>
      <c r="C155" s="189" t="s">
        <v>694</v>
      </c>
      <c r="D155" s="175" t="s">
        <v>1676</v>
      </c>
      <c r="E155" s="176">
        <v>16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15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/>
      <c r="S155" s="178" t="s">
        <v>2976</v>
      </c>
      <c r="T155" s="179" t="s">
        <v>2977</v>
      </c>
      <c r="U155" s="161">
        <v>0</v>
      </c>
      <c r="V155" s="161">
        <f>ROUND(E155*U155,2)</f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3031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 x14ac:dyDescent="0.2">
      <c r="A156" s="159"/>
      <c r="B156" s="160"/>
      <c r="C156" s="336" t="s">
        <v>688</v>
      </c>
      <c r="D156" s="337"/>
      <c r="E156" s="337"/>
      <c r="F156" s="337"/>
      <c r="G156" s="337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1168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96" t="str">
        <f>C156</f>
        <v>délka 1 m, max teplota + 250°C (třída reakce na oheň je A2-s1 d0 - podle ČSN EN 13501-1), součinitel tepelné vodivosti min 0.038 W/m*K. Použito v technické místnosti</v>
      </c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3">
        <v>78</v>
      </c>
      <c r="B157" s="174" t="s">
        <v>487</v>
      </c>
      <c r="C157" s="189" t="s">
        <v>695</v>
      </c>
      <c r="D157" s="175" t="s">
        <v>1676</v>
      </c>
      <c r="E157" s="176">
        <v>16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15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 t="s">
        <v>2976</v>
      </c>
      <c r="T157" s="179" t="s">
        <v>2977</v>
      </c>
      <c r="U157" s="161">
        <v>0</v>
      </c>
      <c r="V157" s="161">
        <f>ROUND(E157*U157,2)</f>
        <v>0</v>
      </c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3031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59"/>
      <c r="B158" s="160"/>
      <c r="C158" s="336" t="s">
        <v>688</v>
      </c>
      <c r="D158" s="337"/>
      <c r="E158" s="337"/>
      <c r="F158" s="337"/>
      <c r="G158" s="337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1168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96" t="str">
        <f>C158</f>
        <v>délka 1 m, max teplota + 250°C (třída reakce na oheň je A2-s1 d0 - podle ČSN EN 13501-1), součinitel tepelné vodivosti min 0.038 W/m*K. Použito v technické místnosti</v>
      </c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80">
        <v>79</v>
      </c>
      <c r="B159" s="181" t="s">
        <v>488</v>
      </c>
      <c r="C159" s="191" t="s">
        <v>696</v>
      </c>
      <c r="D159" s="182" t="s">
        <v>2975</v>
      </c>
      <c r="E159" s="183">
        <v>14</v>
      </c>
      <c r="F159" s="184"/>
      <c r="G159" s="185">
        <f>ROUND(E159*F159,2)</f>
        <v>0</v>
      </c>
      <c r="H159" s="184"/>
      <c r="I159" s="185">
        <f>ROUND(E159*H159,2)</f>
        <v>0</v>
      </c>
      <c r="J159" s="184"/>
      <c r="K159" s="185">
        <f>ROUND(E159*J159,2)</f>
        <v>0</v>
      </c>
      <c r="L159" s="185">
        <v>15</v>
      </c>
      <c r="M159" s="185">
        <f>G159*(1+L159/100)</f>
        <v>0</v>
      </c>
      <c r="N159" s="185">
        <v>0</v>
      </c>
      <c r="O159" s="185">
        <f>ROUND(E159*N159,2)</f>
        <v>0</v>
      </c>
      <c r="P159" s="185">
        <v>0</v>
      </c>
      <c r="Q159" s="185">
        <f>ROUND(E159*P159,2)</f>
        <v>0</v>
      </c>
      <c r="R159" s="185"/>
      <c r="S159" s="185" t="s">
        <v>2976</v>
      </c>
      <c r="T159" s="186" t="s">
        <v>2977</v>
      </c>
      <c r="U159" s="161">
        <v>0</v>
      </c>
      <c r="V159" s="161">
        <f>ROUND(E159*U159,2)</f>
        <v>0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3031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80">
        <v>80</v>
      </c>
      <c r="B160" s="181" t="s">
        <v>489</v>
      </c>
      <c r="C160" s="191" t="s">
        <v>697</v>
      </c>
      <c r="D160" s="182" t="s">
        <v>1676</v>
      </c>
      <c r="E160" s="183">
        <v>500</v>
      </c>
      <c r="F160" s="184"/>
      <c r="G160" s="185">
        <f>ROUND(E160*F160,2)</f>
        <v>0</v>
      </c>
      <c r="H160" s="184"/>
      <c r="I160" s="185">
        <f>ROUND(E160*H160,2)</f>
        <v>0</v>
      </c>
      <c r="J160" s="184"/>
      <c r="K160" s="185">
        <f>ROUND(E160*J160,2)</f>
        <v>0</v>
      </c>
      <c r="L160" s="185">
        <v>15</v>
      </c>
      <c r="M160" s="185">
        <f>G160*(1+L160/100)</f>
        <v>0</v>
      </c>
      <c r="N160" s="185">
        <v>0</v>
      </c>
      <c r="O160" s="185">
        <f>ROUND(E160*N160,2)</f>
        <v>0</v>
      </c>
      <c r="P160" s="185">
        <v>0</v>
      </c>
      <c r="Q160" s="185">
        <f>ROUND(E160*P160,2)</f>
        <v>0</v>
      </c>
      <c r="R160" s="185"/>
      <c r="S160" s="185" t="s">
        <v>2976</v>
      </c>
      <c r="T160" s="186" t="s">
        <v>2977</v>
      </c>
      <c r="U160" s="161">
        <v>0</v>
      </c>
      <c r="V160" s="161">
        <f>ROUND(E160*U160,2)</f>
        <v>0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3031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80">
        <v>81</v>
      </c>
      <c r="B161" s="181" t="s">
        <v>698</v>
      </c>
      <c r="C161" s="191" t="s">
        <v>699</v>
      </c>
      <c r="D161" s="182" t="s">
        <v>3076</v>
      </c>
      <c r="E161" s="183">
        <v>4</v>
      </c>
      <c r="F161" s="184"/>
      <c r="G161" s="185">
        <f>ROUND(E161*F161,2)</f>
        <v>0</v>
      </c>
      <c r="H161" s="184"/>
      <c r="I161" s="185">
        <f>ROUND(E161*H161,2)</f>
        <v>0</v>
      </c>
      <c r="J161" s="184"/>
      <c r="K161" s="185">
        <f>ROUND(E161*J161,2)</f>
        <v>0</v>
      </c>
      <c r="L161" s="185">
        <v>15</v>
      </c>
      <c r="M161" s="185">
        <f>G161*(1+L161/100)</f>
        <v>0</v>
      </c>
      <c r="N161" s="185">
        <v>0</v>
      </c>
      <c r="O161" s="185">
        <f>ROUND(E161*N161,2)</f>
        <v>0</v>
      </c>
      <c r="P161" s="185">
        <v>0</v>
      </c>
      <c r="Q161" s="185">
        <f>ROUND(E161*P161,2)</f>
        <v>0</v>
      </c>
      <c r="R161" s="185"/>
      <c r="S161" s="185" t="s">
        <v>2976</v>
      </c>
      <c r="T161" s="186" t="s">
        <v>2977</v>
      </c>
      <c r="U161" s="161">
        <v>0</v>
      </c>
      <c r="V161" s="161">
        <f>ROUND(E161*U161,2)</f>
        <v>0</v>
      </c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3031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x14ac:dyDescent="0.2">
      <c r="A162" s="167" t="s">
        <v>2971</v>
      </c>
      <c r="B162" s="168" t="s">
        <v>2788</v>
      </c>
      <c r="C162" s="188" t="s">
        <v>2791</v>
      </c>
      <c r="D162" s="169"/>
      <c r="E162" s="170"/>
      <c r="F162" s="171"/>
      <c r="G162" s="171">
        <f>SUMIF(AG163:AG165,"&lt;&gt;NOR",G163:G165)</f>
        <v>0</v>
      </c>
      <c r="H162" s="171"/>
      <c r="I162" s="171">
        <f>SUM(I163:I165)</f>
        <v>0</v>
      </c>
      <c r="J162" s="171"/>
      <c r="K162" s="171">
        <f>SUM(K163:K165)</f>
        <v>0</v>
      </c>
      <c r="L162" s="171"/>
      <c r="M162" s="171">
        <f>SUM(M163:M165)</f>
        <v>0</v>
      </c>
      <c r="N162" s="171"/>
      <c r="O162" s="171">
        <f>SUM(O163:O165)</f>
        <v>0</v>
      </c>
      <c r="P162" s="171"/>
      <c r="Q162" s="171">
        <f>SUM(Q163:Q165)</f>
        <v>0</v>
      </c>
      <c r="R162" s="171"/>
      <c r="S162" s="171"/>
      <c r="T162" s="172"/>
      <c r="U162" s="166"/>
      <c r="V162" s="166">
        <f>SUM(V163:V165)</f>
        <v>0</v>
      </c>
      <c r="W162" s="166"/>
      <c r="AG162" t="s">
        <v>2972</v>
      </c>
    </row>
    <row r="163" spans="1:60" ht="22.5" outlineLevel="1" x14ac:dyDescent="0.2">
      <c r="A163" s="173">
        <v>82</v>
      </c>
      <c r="B163" s="174" t="s">
        <v>700</v>
      </c>
      <c r="C163" s="189" t="s">
        <v>701</v>
      </c>
      <c r="D163" s="175" t="s">
        <v>1392</v>
      </c>
      <c r="E163" s="176">
        <v>1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15</v>
      </c>
      <c r="M163" s="178">
        <f>G163*(1+L163/100)</f>
        <v>0</v>
      </c>
      <c r="N163" s="178">
        <v>0</v>
      </c>
      <c r="O163" s="178">
        <f>ROUND(E163*N163,2)</f>
        <v>0</v>
      </c>
      <c r="P163" s="178">
        <v>0</v>
      </c>
      <c r="Q163" s="178">
        <f>ROUND(E163*P163,2)</f>
        <v>0</v>
      </c>
      <c r="R163" s="178"/>
      <c r="S163" s="178" t="s">
        <v>2976</v>
      </c>
      <c r="T163" s="179" t="s">
        <v>2977</v>
      </c>
      <c r="U163" s="161">
        <v>0</v>
      </c>
      <c r="V163" s="161">
        <f>ROUND(E163*U163,2)</f>
        <v>0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2978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336" t="s">
        <v>702</v>
      </c>
      <c r="D164" s="337"/>
      <c r="E164" s="337"/>
      <c r="F164" s="337"/>
      <c r="G164" s="337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1168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80">
        <v>83</v>
      </c>
      <c r="B165" s="181" t="s">
        <v>703</v>
      </c>
      <c r="C165" s="191" t="s">
        <v>704</v>
      </c>
      <c r="D165" s="182" t="s">
        <v>3076</v>
      </c>
      <c r="E165" s="183">
        <v>8</v>
      </c>
      <c r="F165" s="184"/>
      <c r="G165" s="185">
        <f>ROUND(E165*F165,2)</f>
        <v>0</v>
      </c>
      <c r="H165" s="184"/>
      <c r="I165" s="185">
        <f>ROUND(E165*H165,2)</f>
        <v>0</v>
      </c>
      <c r="J165" s="184"/>
      <c r="K165" s="185">
        <f>ROUND(E165*J165,2)</f>
        <v>0</v>
      </c>
      <c r="L165" s="185">
        <v>15</v>
      </c>
      <c r="M165" s="185">
        <f>G165*(1+L165/100)</f>
        <v>0</v>
      </c>
      <c r="N165" s="185">
        <v>0</v>
      </c>
      <c r="O165" s="185">
        <f>ROUND(E165*N165,2)</f>
        <v>0</v>
      </c>
      <c r="P165" s="185">
        <v>0</v>
      </c>
      <c r="Q165" s="185">
        <f>ROUND(E165*P165,2)</f>
        <v>0</v>
      </c>
      <c r="R165" s="185"/>
      <c r="S165" s="185" t="s">
        <v>2976</v>
      </c>
      <c r="T165" s="186" t="s">
        <v>2977</v>
      </c>
      <c r="U165" s="161">
        <v>0</v>
      </c>
      <c r="V165" s="161">
        <f>ROUND(E165*U165,2)</f>
        <v>0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3031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x14ac:dyDescent="0.2">
      <c r="A166" s="167" t="s">
        <v>2971</v>
      </c>
      <c r="B166" s="168" t="s">
        <v>2792</v>
      </c>
      <c r="C166" s="188" t="s">
        <v>2794</v>
      </c>
      <c r="D166" s="169"/>
      <c r="E166" s="170"/>
      <c r="F166" s="171"/>
      <c r="G166" s="171">
        <f>SUMIF(AG167:AG167,"&lt;&gt;NOR",G167:G167)</f>
        <v>0</v>
      </c>
      <c r="H166" s="171"/>
      <c r="I166" s="171">
        <f>SUM(I167:I167)</f>
        <v>0</v>
      </c>
      <c r="J166" s="171"/>
      <c r="K166" s="171">
        <f>SUM(K167:K167)</f>
        <v>0</v>
      </c>
      <c r="L166" s="171"/>
      <c r="M166" s="171">
        <f>SUM(M167:M167)</f>
        <v>0</v>
      </c>
      <c r="N166" s="171"/>
      <c r="O166" s="171">
        <f>SUM(O167:O167)</f>
        <v>0</v>
      </c>
      <c r="P166" s="171"/>
      <c r="Q166" s="171">
        <f>SUM(Q167:Q167)</f>
        <v>0</v>
      </c>
      <c r="R166" s="171"/>
      <c r="S166" s="171"/>
      <c r="T166" s="172"/>
      <c r="U166" s="166"/>
      <c r="V166" s="166">
        <f>SUM(V167:V167)</f>
        <v>0</v>
      </c>
      <c r="W166" s="166"/>
      <c r="AG166" t="s">
        <v>2972</v>
      </c>
    </row>
    <row r="167" spans="1:60" outlineLevel="1" x14ac:dyDescent="0.2">
      <c r="A167" s="180">
        <v>84</v>
      </c>
      <c r="B167" s="181" t="s">
        <v>496</v>
      </c>
      <c r="C167" s="191" t="s">
        <v>705</v>
      </c>
      <c r="D167" s="182" t="s">
        <v>2975</v>
      </c>
      <c r="E167" s="183">
        <v>12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15</v>
      </c>
      <c r="M167" s="185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5"/>
      <c r="S167" s="185" t="s">
        <v>2976</v>
      </c>
      <c r="T167" s="186" t="s">
        <v>2977</v>
      </c>
      <c r="U167" s="161">
        <v>0</v>
      </c>
      <c r="V167" s="161">
        <f>ROUND(E167*U167,2)</f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2978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67" t="s">
        <v>2971</v>
      </c>
      <c r="B168" s="168" t="s">
        <v>2928</v>
      </c>
      <c r="C168" s="188" t="s">
        <v>2929</v>
      </c>
      <c r="D168" s="169"/>
      <c r="E168" s="170"/>
      <c r="F168" s="171"/>
      <c r="G168" s="171">
        <f>SUMIF(AG169:AG186,"&lt;&gt;NOR",G169:G186)</f>
        <v>0</v>
      </c>
      <c r="H168" s="171"/>
      <c r="I168" s="171">
        <f>SUM(I169:I186)</f>
        <v>0</v>
      </c>
      <c r="J168" s="171"/>
      <c r="K168" s="171">
        <f>SUM(K169:K186)</f>
        <v>0</v>
      </c>
      <c r="L168" s="171"/>
      <c r="M168" s="171">
        <f>SUM(M169:M186)</f>
        <v>0</v>
      </c>
      <c r="N168" s="171"/>
      <c r="O168" s="171">
        <f>SUM(O169:O186)</f>
        <v>0</v>
      </c>
      <c r="P168" s="171"/>
      <c r="Q168" s="171">
        <f>SUM(Q169:Q186)</f>
        <v>0</v>
      </c>
      <c r="R168" s="171"/>
      <c r="S168" s="171"/>
      <c r="T168" s="172"/>
      <c r="U168" s="166"/>
      <c r="V168" s="166">
        <f>SUM(V169:V186)</f>
        <v>0</v>
      </c>
      <c r="W168" s="166"/>
      <c r="AG168" t="s">
        <v>2972</v>
      </c>
    </row>
    <row r="169" spans="1:60" outlineLevel="1" x14ac:dyDescent="0.2">
      <c r="A169" s="173">
        <v>85</v>
      </c>
      <c r="B169" s="174" t="s">
        <v>498</v>
      </c>
      <c r="C169" s="189" t="s">
        <v>706</v>
      </c>
      <c r="D169" s="175" t="s">
        <v>1392</v>
      </c>
      <c r="E169" s="176">
        <v>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15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/>
      <c r="S169" s="178" t="s">
        <v>2976</v>
      </c>
      <c r="T169" s="179" t="s">
        <v>2977</v>
      </c>
      <c r="U169" s="161">
        <v>0</v>
      </c>
      <c r="V169" s="161">
        <f>ROUND(E169*U169,2)</f>
        <v>0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3031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336" t="s">
        <v>707</v>
      </c>
      <c r="D170" s="337"/>
      <c r="E170" s="337"/>
      <c r="F170" s="337"/>
      <c r="G170" s="337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1168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0">
        <v>86</v>
      </c>
      <c r="B171" s="181" t="s">
        <v>500</v>
      </c>
      <c r="C171" s="191" t="s">
        <v>708</v>
      </c>
      <c r="D171" s="182" t="s">
        <v>3408</v>
      </c>
      <c r="E171" s="183">
        <v>60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15</v>
      </c>
      <c r="M171" s="185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5"/>
      <c r="S171" s="185" t="s">
        <v>2976</v>
      </c>
      <c r="T171" s="186" t="s">
        <v>2977</v>
      </c>
      <c r="U171" s="161">
        <v>0</v>
      </c>
      <c r="V171" s="161">
        <f>ROUND(E171*U171,2)</f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3031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80">
        <v>87</v>
      </c>
      <c r="B172" s="181" t="s">
        <v>502</v>
      </c>
      <c r="C172" s="191" t="s">
        <v>709</v>
      </c>
      <c r="D172" s="182" t="s">
        <v>1392</v>
      </c>
      <c r="E172" s="183">
        <v>1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15</v>
      </c>
      <c r="M172" s="185">
        <f>G172*(1+L172/100)</f>
        <v>0</v>
      </c>
      <c r="N172" s="185">
        <v>0</v>
      </c>
      <c r="O172" s="185">
        <f>ROUND(E172*N172,2)</f>
        <v>0</v>
      </c>
      <c r="P172" s="185">
        <v>0</v>
      </c>
      <c r="Q172" s="185">
        <f>ROUND(E172*P172,2)</f>
        <v>0</v>
      </c>
      <c r="R172" s="185"/>
      <c r="S172" s="185" t="s">
        <v>2976</v>
      </c>
      <c r="T172" s="186" t="s">
        <v>2977</v>
      </c>
      <c r="U172" s="161">
        <v>0</v>
      </c>
      <c r="V172" s="161">
        <f>ROUND(E172*U172,2)</f>
        <v>0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3031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80">
        <v>88</v>
      </c>
      <c r="B173" s="181" t="s">
        <v>504</v>
      </c>
      <c r="C173" s="191" t="s">
        <v>710</v>
      </c>
      <c r="D173" s="182" t="s">
        <v>1392</v>
      </c>
      <c r="E173" s="183">
        <v>1</v>
      </c>
      <c r="F173" s="184"/>
      <c r="G173" s="185">
        <f>ROUND(E173*F173,2)</f>
        <v>0</v>
      </c>
      <c r="H173" s="184"/>
      <c r="I173" s="185">
        <f>ROUND(E173*H173,2)</f>
        <v>0</v>
      </c>
      <c r="J173" s="184"/>
      <c r="K173" s="185">
        <f>ROUND(E173*J173,2)</f>
        <v>0</v>
      </c>
      <c r="L173" s="185">
        <v>15</v>
      </c>
      <c r="M173" s="185">
        <f>G173*(1+L173/100)</f>
        <v>0</v>
      </c>
      <c r="N173" s="185">
        <v>0</v>
      </c>
      <c r="O173" s="185">
        <f>ROUND(E173*N173,2)</f>
        <v>0</v>
      </c>
      <c r="P173" s="185">
        <v>0</v>
      </c>
      <c r="Q173" s="185">
        <f>ROUND(E173*P173,2)</f>
        <v>0</v>
      </c>
      <c r="R173" s="185"/>
      <c r="S173" s="185" t="s">
        <v>2976</v>
      </c>
      <c r="T173" s="186" t="s">
        <v>2977</v>
      </c>
      <c r="U173" s="161">
        <v>0</v>
      </c>
      <c r="V173" s="161">
        <f>ROUND(E173*U173,2)</f>
        <v>0</v>
      </c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3031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73">
        <v>89</v>
      </c>
      <c r="B174" s="174" t="s">
        <v>506</v>
      </c>
      <c r="C174" s="189" t="s">
        <v>711</v>
      </c>
      <c r="D174" s="175" t="s">
        <v>2297</v>
      </c>
      <c r="E174" s="176">
        <v>72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15</v>
      </c>
      <c r="M174" s="178">
        <f>G174*(1+L174/100)</f>
        <v>0</v>
      </c>
      <c r="N174" s="178">
        <v>0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2976</v>
      </c>
      <c r="T174" s="179" t="s">
        <v>2977</v>
      </c>
      <c r="U174" s="161">
        <v>0</v>
      </c>
      <c r="V174" s="161">
        <f>ROUND(E174*U174,2)</f>
        <v>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2068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336" t="s">
        <v>712</v>
      </c>
      <c r="D175" s="337"/>
      <c r="E175" s="337"/>
      <c r="F175" s="337"/>
      <c r="G175" s="337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1168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96" t="str">
        <f>C175</f>
        <v>Včetně proplachu systému, odvzdušnění, čištění všech filtrů (min.5x) - celková délka potrubí 458 m + 3360 m</v>
      </c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73">
        <v>90</v>
      </c>
      <c r="B176" s="174" t="s">
        <v>508</v>
      </c>
      <c r="C176" s="189" t="s">
        <v>713</v>
      </c>
      <c r="D176" s="175" t="s">
        <v>1392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15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0</v>
      </c>
      <c r="Q176" s="178">
        <f>ROUND(E176*P176,2)</f>
        <v>0</v>
      </c>
      <c r="R176" s="178"/>
      <c r="S176" s="178" t="s">
        <v>2976</v>
      </c>
      <c r="T176" s="179" t="s">
        <v>2977</v>
      </c>
      <c r="U176" s="161">
        <v>0</v>
      </c>
      <c r="V176" s="161">
        <f>ROUND(E176*U176,2)</f>
        <v>0</v>
      </c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3031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336" t="s">
        <v>714</v>
      </c>
      <c r="D177" s="337"/>
      <c r="E177" s="337"/>
      <c r="F177" s="337"/>
      <c r="G177" s="337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1168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80">
        <v>91</v>
      </c>
      <c r="B178" s="181" t="s">
        <v>510</v>
      </c>
      <c r="C178" s="191" t="s">
        <v>715</v>
      </c>
      <c r="D178" s="182" t="s">
        <v>1676</v>
      </c>
      <c r="E178" s="183">
        <v>20</v>
      </c>
      <c r="F178" s="184"/>
      <c r="G178" s="185">
        <f>ROUND(E178*F178,2)</f>
        <v>0</v>
      </c>
      <c r="H178" s="184"/>
      <c r="I178" s="185">
        <f>ROUND(E178*H178,2)</f>
        <v>0</v>
      </c>
      <c r="J178" s="184"/>
      <c r="K178" s="185">
        <f>ROUND(E178*J178,2)</f>
        <v>0</v>
      </c>
      <c r="L178" s="185">
        <v>15</v>
      </c>
      <c r="M178" s="185">
        <f>G178*(1+L178/100)</f>
        <v>0</v>
      </c>
      <c r="N178" s="185">
        <v>0</v>
      </c>
      <c r="O178" s="185">
        <f>ROUND(E178*N178,2)</f>
        <v>0</v>
      </c>
      <c r="P178" s="185">
        <v>0</v>
      </c>
      <c r="Q178" s="185">
        <f>ROUND(E178*P178,2)</f>
        <v>0</v>
      </c>
      <c r="R178" s="185"/>
      <c r="S178" s="185" t="s">
        <v>2976</v>
      </c>
      <c r="T178" s="186" t="s">
        <v>2977</v>
      </c>
      <c r="U178" s="161">
        <v>0</v>
      </c>
      <c r="V178" s="161">
        <f>ROUND(E178*U178,2)</f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2068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80">
        <v>92</v>
      </c>
      <c r="B179" s="181" t="s">
        <v>512</v>
      </c>
      <c r="C179" s="191" t="s">
        <v>716</v>
      </c>
      <c r="D179" s="182" t="s">
        <v>1676</v>
      </c>
      <c r="E179" s="183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15</v>
      </c>
      <c r="M179" s="185">
        <f>G179*(1+L179/100)</f>
        <v>0</v>
      </c>
      <c r="N179" s="185">
        <v>0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2976</v>
      </c>
      <c r="T179" s="186" t="s">
        <v>2977</v>
      </c>
      <c r="U179" s="161">
        <v>0</v>
      </c>
      <c r="V179" s="161">
        <f>ROUND(E179*U179,2)</f>
        <v>0</v>
      </c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3031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80">
        <v>93</v>
      </c>
      <c r="B180" s="181" t="s">
        <v>514</v>
      </c>
      <c r="C180" s="191" t="s">
        <v>717</v>
      </c>
      <c r="D180" s="182" t="s">
        <v>1392</v>
      </c>
      <c r="E180" s="183">
        <v>1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15</v>
      </c>
      <c r="M180" s="185">
        <f>G180*(1+L180/100)</f>
        <v>0</v>
      </c>
      <c r="N180" s="185">
        <v>0</v>
      </c>
      <c r="O180" s="185">
        <f>ROUND(E180*N180,2)</f>
        <v>0</v>
      </c>
      <c r="P180" s="185">
        <v>0</v>
      </c>
      <c r="Q180" s="185">
        <f>ROUND(E180*P180,2)</f>
        <v>0</v>
      </c>
      <c r="R180" s="185"/>
      <c r="S180" s="185" t="s">
        <v>2976</v>
      </c>
      <c r="T180" s="186" t="s">
        <v>2977</v>
      </c>
      <c r="U180" s="161">
        <v>0</v>
      </c>
      <c r="V180" s="161">
        <f>ROUND(E180*U180,2)</f>
        <v>0</v>
      </c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3031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80">
        <v>94</v>
      </c>
      <c r="B181" s="181" t="s">
        <v>516</v>
      </c>
      <c r="C181" s="191" t="s">
        <v>718</v>
      </c>
      <c r="D181" s="182" t="s">
        <v>3076</v>
      </c>
      <c r="E181" s="183">
        <v>1</v>
      </c>
      <c r="F181" s="184"/>
      <c r="G181" s="185">
        <f>ROUND(E181*F181,2)</f>
        <v>0</v>
      </c>
      <c r="H181" s="184"/>
      <c r="I181" s="185">
        <f>ROUND(E181*H181,2)</f>
        <v>0</v>
      </c>
      <c r="J181" s="184"/>
      <c r="K181" s="185">
        <f>ROUND(E181*J181,2)</f>
        <v>0</v>
      </c>
      <c r="L181" s="185">
        <v>15</v>
      </c>
      <c r="M181" s="185">
        <f>G181*(1+L181/100)</f>
        <v>0</v>
      </c>
      <c r="N181" s="185">
        <v>0</v>
      </c>
      <c r="O181" s="185">
        <f>ROUND(E181*N181,2)</f>
        <v>0</v>
      </c>
      <c r="P181" s="185">
        <v>0</v>
      </c>
      <c r="Q181" s="185">
        <f>ROUND(E181*P181,2)</f>
        <v>0</v>
      </c>
      <c r="R181" s="185"/>
      <c r="S181" s="185" t="s">
        <v>2976</v>
      </c>
      <c r="T181" s="186" t="s">
        <v>2977</v>
      </c>
      <c r="U181" s="161">
        <v>0</v>
      </c>
      <c r="V181" s="161">
        <f>ROUND(E181*U181,2)</f>
        <v>0</v>
      </c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3031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3">
        <v>95</v>
      </c>
      <c r="B182" s="174" t="s">
        <v>518</v>
      </c>
      <c r="C182" s="189" t="s">
        <v>719</v>
      </c>
      <c r="D182" s="175" t="s">
        <v>3076</v>
      </c>
      <c r="E182" s="176">
        <v>1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15</v>
      </c>
      <c r="M182" s="178">
        <f>G182*(1+L182/100)</f>
        <v>0</v>
      </c>
      <c r="N182" s="178">
        <v>0</v>
      </c>
      <c r="O182" s="178">
        <f>ROUND(E182*N182,2)</f>
        <v>0</v>
      </c>
      <c r="P182" s="178">
        <v>0</v>
      </c>
      <c r="Q182" s="178">
        <f>ROUND(E182*P182,2)</f>
        <v>0</v>
      </c>
      <c r="R182" s="178"/>
      <c r="S182" s="178" t="s">
        <v>2976</v>
      </c>
      <c r="T182" s="179" t="s">
        <v>2977</v>
      </c>
      <c r="U182" s="161">
        <v>0</v>
      </c>
      <c r="V182" s="161">
        <f>ROUND(E182*U182,2)</f>
        <v>0</v>
      </c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3031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336" t="s">
        <v>720</v>
      </c>
      <c r="D183" s="337"/>
      <c r="E183" s="337"/>
      <c r="F183" s="337"/>
      <c r="G183" s="337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1168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3">
        <v>96</v>
      </c>
      <c r="B184" s="174" t="s">
        <v>519</v>
      </c>
      <c r="C184" s="189" t="s">
        <v>721</v>
      </c>
      <c r="D184" s="175" t="s">
        <v>2297</v>
      </c>
      <c r="E184" s="176">
        <v>20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15</v>
      </c>
      <c r="M184" s="178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78"/>
      <c r="S184" s="178" t="s">
        <v>2976</v>
      </c>
      <c r="T184" s="179" t="s">
        <v>2977</v>
      </c>
      <c r="U184" s="161">
        <v>0</v>
      </c>
      <c r="V184" s="161">
        <f>ROUND(E184*U184,2)</f>
        <v>0</v>
      </c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2068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336" t="s">
        <v>722</v>
      </c>
      <c r="D185" s="337"/>
      <c r="E185" s="337"/>
      <c r="F185" s="337"/>
      <c r="G185" s="337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1168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96" t="str">
        <f>C185</f>
        <v>koordinační jednání s ostatními profesemi na základě aktuálních požadavků stavby, případné řešení kolizí vzniklých na stavbě</v>
      </c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3">
        <v>97</v>
      </c>
      <c r="B186" s="174" t="s">
        <v>723</v>
      </c>
      <c r="C186" s="189" t="s">
        <v>724</v>
      </c>
      <c r="D186" s="175" t="s">
        <v>1392</v>
      </c>
      <c r="E186" s="176">
        <v>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15</v>
      </c>
      <c r="M186" s="178">
        <f>G186*(1+L186/100)</f>
        <v>0</v>
      </c>
      <c r="N186" s="178">
        <v>0</v>
      </c>
      <c r="O186" s="178">
        <f>ROUND(E186*N186,2)</f>
        <v>0</v>
      </c>
      <c r="P186" s="178">
        <v>0</v>
      </c>
      <c r="Q186" s="178">
        <f>ROUND(E186*P186,2)</f>
        <v>0</v>
      </c>
      <c r="R186" s="178"/>
      <c r="S186" s="178" t="s">
        <v>2976</v>
      </c>
      <c r="T186" s="179" t="s">
        <v>2977</v>
      </c>
      <c r="U186" s="161">
        <v>0</v>
      </c>
      <c r="V186" s="161">
        <f>ROUND(E186*U186,2)</f>
        <v>0</v>
      </c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1134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x14ac:dyDescent="0.2">
      <c r="A187" s="5"/>
      <c r="B187" s="6"/>
      <c r="C187" s="193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E187">
        <v>15</v>
      </c>
      <c r="AF187">
        <v>21</v>
      </c>
    </row>
    <row r="188" spans="1:60" x14ac:dyDescent="0.2">
      <c r="A188" s="155"/>
      <c r="B188" s="156" t="s">
        <v>2725</v>
      </c>
      <c r="C188" s="194"/>
      <c r="D188" s="157"/>
      <c r="E188" s="158"/>
      <c r="F188" s="158"/>
      <c r="G188" s="187">
        <f>G8+G33+G79+G114+G140+G162+G166+G168</f>
        <v>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E188">
        <f>SUMIF(L7:L186,AE187,G7:G186)</f>
        <v>0</v>
      </c>
      <c r="AF188">
        <f>SUMIF(L7:L186,AF187,G7:G186)</f>
        <v>0</v>
      </c>
      <c r="AG188" t="s">
        <v>1130</v>
      </c>
    </row>
    <row r="189" spans="1:60" x14ac:dyDescent="0.2">
      <c r="C189" s="195"/>
      <c r="D189" s="143"/>
      <c r="AG189" t="s">
        <v>1131</v>
      </c>
    </row>
    <row r="190" spans="1:60" x14ac:dyDescent="0.2">
      <c r="D190" s="143"/>
    </row>
    <row r="191" spans="1:60" x14ac:dyDescent="0.2">
      <c r="D191" s="143"/>
    </row>
    <row r="192" spans="1:60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78">
    <mergeCell ref="C142:G142"/>
    <mergeCell ref="C144:G144"/>
    <mergeCell ref="C146:G146"/>
    <mergeCell ref="C185:G185"/>
    <mergeCell ref="C148:G148"/>
    <mergeCell ref="C150:G150"/>
    <mergeCell ref="C152:G152"/>
    <mergeCell ref="C154:G154"/>
    <mergeCell ref="C156:G156"/>
    <mergeCell ref="C158:G158"/>
    <mergeCell ref="C164:G164"/>
    <mergeCell ref="C170:G170"/>
    <mergeCell ref="C175:G175"/>
    <mergeCell ref="C177:G177"/>
    <mergeCell ref="C183:G183"/>
    <mergeCell ref="C133:G133"/>
    <mergeCell ref="C135:G135"/>
    <mergeCell ref="C139:G139"/>
    <mergeCell ref="C107:G107"/>
    <mergeCell ref="C109:G109"/>
    <mergeCell ref="C111:G111"/>
    <mergeCell ref="C113:G113"/>
    <mergeCell ref="C118:G118"/>
    <mergeCell ref="C120:G120"/>
    <mergeCell ref="C122:G122"/>
    <mergeCell ref="C124:G124"/>
    <mergeCell ref="C126:G126"/>
    <mergeCell ref="C128:G128"/>
    <mergeCell ref="C116:G116"/>
    <mergeCell ref="C93:G93"/>
    <mergeCell ref="C95:G95"/>
    <mergeCell ref="C97:G97"/>
    <mergeCell ref="C99:G99"/>
    <mergeCell ref="C101:G101"/>
    <mergeCell ref="C103:G103"/>
    <mergeCell ref="C105:G105"/>
    <mergeCell ref="C35:G35"/>
    <mergeCell ref="C37:G37"/>
    <mergeCell ref="C39:G39"/>
    <mergeCell ref="C91:G91"/>
    <mergeCell ref="C66:G66"/>
    <mergeCell ref="C68:G68"/>
    <mergeCell ref="C70:G70"/>
    <mergeCell ref="C72:G72"/>
    <mergeCell ref="C74:G74"/>
    <mergeCell ref="C76:G76"/>
    <mergeCell ref="C81:G81"/>
    <mergeCell ref="C83:G83"/>
    <mergeCell ref="C85:G85"/>
    <mergeCell ref="C87:G87"/>
    <mergeCell ref="C89:G89"/>
    <mergeCell ref="C63:G63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61:G61"/>
    <mergeCell ref="C28:G28"/>
    <mergeCell ref="C30:G30"/>
    <mergeCell ref="C32:G32"/>
    <mergeCell ref="C13:G13"/>
    <mergeCell ref="A1:G1"/>
    <mergeCell ref="C2:G2"/>
    <mergeCell ref="C3:G3"/>
    <mergeCell ref="C4:G4"/>
    <mergeCell ref="C10:G10"/>
    <mergeCell ref="C15:G15"/>
    <mergeCell ref="C17:G17"/>
    <mergeCell ref="C19:G19"/>
    <mergeCell ref="C21:G21"/>
    <mergeCell ref="C23:G23"/>
    <mergeCell ref="C25:G25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2754</v>
      </c>
      <c r="C4" s="327" t="s">
        <v>2755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2771</v>
      </c>
      <c r="C8" s="188" t="s">
        <v>2772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0</v>
      </c>
      <c r="W8" s="166"/>
      <c r="AG8" t="s">
        <v>2972</v>
      </c>
    </row>
    <row r="9" spans="1:60" outlineLevel="1" x14ac:dyDescent="0.2">
      <c r="A9" s="173">
        <v>1</v>
      </c>
      <c r="B9" s="174" t="s">
        <v>537</v>
      </c>
      <c r="C9" s="189" t="s">
        <v>725</v>
      </c>
      <c r="D9" s="175" t="s">
        <v>726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2976</v>
      </c>
      <c r="T9" s="179" t="s">
        <v>2977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3031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336" t="s">
        <v>727</v>
      </c>
      <c r="D10" s="337"/>
      <c r="E10" s="337"/>
      <c r="F10" s="337"/>
      <c r="G10" s="33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1168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334" t="s">
        <v>728</v>
      </c>
      <c r="D11" s="335"/>
      <c r="E11" s="335"/>
      <c r="F11" s="335"/>
      <c r="G11" s="335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1168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334" t="s">
        <v>729</v>
      </c>
      <c r="D12" s="335"/>
      <c r="E12" s="335"/>
      <c r="F12" s="335"/>
      <c r="G12" s="335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1168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334" t="s">
        <v>730</v>
      </c>
      <c r="D13" s="335"/>
      <c r="E13" s="335"/>
      <c r="F13" s="335"/>
      <c r="G13" s="33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1168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334" t="s">
        <v>731</v>
      </c>
      <c r="D14" s="335"/>
      <c r="E14" s="335"/>
      <c r="F14" s="335"/>
      <c r="G14" s="335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1168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334" t="s">
        <v>732</v>
      </c>
      <c r="D15" s="335"/>
      <c r="E15" s="335"/>
      <c r="F15" s="335"/>
      <c r="G15" s="335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1168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334" t="s">
        <v>733</v>
      </c>
      <c r="D16" s="335"/>
      <c r="E16" s="335"/>
      <c r="F16" s="335"/>
      <c r="G16" s="335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1168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334" t="s">
        <v>734</v>
      </c>
      <c r="D17" s="335"/>
      <c r="E17" s="335"/>
      <c r="F17" s="335"/>
      <c r="G17" s="335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1168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334" t="s">
        <v>735</v>
      </c>
      <c r="D18" s="335"/>
      <c r="E18" s="335"/>
      <c r="F18" s="335"/>
      <c r="G18" s="335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1168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334" t="s">
        <v>736</v>
      </c>
      <c r="D19" s="335"/>
      <c r="E19" s="335"/>
      <c r="F19" s="335"/>
      <c r="G19" s="33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1168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334" t="s">
        <v>737</v>
      </c>
      <c r="D20" s="335"/>
      <c r="E20" s="335"/>
      <c r="F20" s="335"/>
      <c r="G20" s="33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1168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334" t="s">
        <v>425</v>
      </c>
      <c r="D21" s="335"/>
      <c r="E21" s="335"/>
      <c r="F21" s="335"/>
      <c r="G21" s="335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1168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334" t="s">
        <v>426</v>
      </c>
      <c r="D22" s="335"/>
      <c r="E22" s="335"/>
      <c r="F22" s="335"/>
      <c r="G22" s="335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1168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334" t="s">
        <v>427</v>
      </c>
      <c r="D23" s="335"/>
      <c r="E23" s="335"/>
      <c r="F23" s="335"/>
      <c r="G23" s="335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1168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334" t="s">
        <v>428</v>
      </c>
      <c r="D24" s="335"/>
      <c r="E24" s="335"/>
      <c r="F24" s="335"/>
      <c r="G24" s="335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1168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7" t="s">
        <v>2971</v>
      </c>
      <c r="B25" s="168" t="s">
        <v>2774</v>
      </c>
      <c r="C25" s="188" t="s">
        <v>2775</v>
      </c>
      <c r="D25" s="169"/>
      <c r="E25" s="170"/>
      <c r="F25" s="171"/>
      <c r="G25" s="171">
        <f>SUMIF(AG26:AG33,"&lt;&gt;NOR",G26:G33)</f>
        <v>0</v>
      </c>
      <c r="H25" s="171"/>
      <c r="I25" s="171">
        <f>SUM(I26:I33)</f>
        <v>0</v>
      </c>
      <c r="J25" s="171"/>
      <c r="K25" s="171">
        <f>SUM(K26:K33)</f>
        <v>0</v>
      </c>
      <c r="L25" s="171"/>
      <c r="M25" s="171">
        <f>SUM(M26:M33)</f>
        <v>0</v>
      </c>
      <c r="N25" s="171"/>
      <c r="O25" s="171">
        <f>SUM(O26:O33)</f>
        <v>0</v>
      </c>
      <c r="P25" s="171"/>
      <c r="Q25" s="171">
        <f>SUM(Q26:Q33)</f>
        <v>0</v>
      </c>
      <c r="R25" s="171"/>
      <c r="S25" s="171"/>
      <c r="T25" s="172"/>
      <c r="U25" s="166"/>
      <c r="V25" s="166">
        <f>SUM(V26:V33)</f>
        <v>0</v>
      </c>
      <c r="W25" s="166"/>
      <c r="AG25" t="s">
        <v>2972</v>
      </c>
    </row>
    <row r="26" spans="1:60" ht="22.5" outlineLevel="1" x14ac:dyDescent="0.2">
      <c r="A26" s="180">
        <v>2</v>
      </c>
      <c r="B26" s="181" t="s">
        <v>540</v>
      </c>
      <c r="C26" s="191" t="s">
        <v>738</v>
      </c>
      <c r="D26" s="182" t="s">
        <v>3076</v>
      </c>
      <c r="E26" s="183">
        <v>1</v>
      </c>
      <c r="F26" s="184"/>
      <c r="G26" s="185">
        <f t="shared" ref="G26:G33" si="0">ROUND(E26*F26,2)</f>
        <v>0</v>
      </c>
      <c r="H26" s="184"/>
      <c r="I26" s="185">
        <f t="shared" ref="I26:I33" si="1">ROUND(E26*H26,2)</f>
        <v>0</v>
      </c>
      <c r="J26" s="184"/>
      <c r="K26" s="185">
        <f t="shared" ref="K26:K33" si="2">ROUND(E26*J26,2)</f>
        <v>0</v>
      </c>
      <c r="L26" s="185">
        <v>15</v>
      </c>
      <c r="M26" s="185">
        <f t="shared" ref="M26:M33" si="3">G26*(1+L26/100)</f>
        <v>0</v>
      </c>
      <c r="N26" s="185">
        <v>0</v>
      </c>
      <c r="O26" s="185">
        <f t="shared" ref="O26:O33" si="4">ROUND(E26*N26,2)</f>
        <v>0</v>
      </c>
      <c r="P26" s="185">
        <v>0</v>
      </c>
      <c r="Q26" s="185">
        <f t="shared" ref="Q26:Q33" si="5">ROUND(E26*P26,2)</f>
        <v>0</v>
      </c>
      <c r="R26" s="185"/>
      <c r="S26" s="185" t="s">
        <v>2976</v>
      </c>
      <c r="T26" s="186" t="s">
        <v>2977</v>
      </c>
      <c r="U26" s="161">
        <v>0</v>
      </c>
      <c r="V26" s="161">
        <f t="shared" ref="V26:V33" si="6"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3031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0">
        <v>3</v>
      </c>
      <c r="B27" s="181" t="s">
        <v>542</v>
      </c>
      <c r="C27" s="191" t="s">
        <v>739</v>
      </c>
      <c r="D27" s="182" t="s">
        <v>3076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2976</v>
      </c>
      <c r="T27" s="186" t="s">
        <v>2977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3031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0">
        <v>4</v>
      </c>
      <c r="B28" s="181" t="s">
        <v>545</v>
      </c>
      <c r="C28" s="191" t="s">
        <v>740</v>
      </c>
      <c r="D28" s="182" t="s">
        <v>3076</v>
      </c>
      <c r="E28" s="183">
        <v>3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15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2976</v>
      </c>
      <c r="T28" s="186" t="s">
        <v>2977</v>
      </c>
      <c r="U28" s="161">
        <v>0</v>
      </c>
      <c r="V28" s="161">
        <f t="shared" si="6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3031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0">
        <v>5</v>
      </c>
      <c r="B29" s="181" t="s">
        <v>548</v>
      </c>
      <c r="C29" s="191" t="s">
        <v>741</v>
      </c>
      <c r="D29" s="182" t="s">
        <v>3076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2976</v>
      </c>
      <c r="T29" s="186" t="s">
        <v>2977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3031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0">
        <v>6</v>
      </c>
      <c r="B30" s="181" t="s">
        <v>551</v>
      </c>
      <c r="C30" s="191" t="s">
        <v>742</v>
      </c>
      <c r="D30" s="182" t="s">
        <v>3076</v>
      </c>
      <c r="E30" s="183">
        <v>1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15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5"/>
      <c r="S30" s="185" t="s">
        <v>2976</v>
      </c>
      <c r="T30" s="186" t="s">
        <v>2977</v>
      </c>
      <c r="U30" s="161">
        <v>0</v>
      </c>
      <c r="V30" s="161">
        <f t="shared" si="6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3031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0">
        <v>7</v>
      </c>
      <c r="B31" s="181" t="s">
        <v>554</v>
      </c>
      <c r="C31" s="191" t="s">
        <v>743</v>
      </c>
      <c r="D31" s="182" t="s">
        <v>3076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15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2976</v>
      </c>
      <c r="T31" s="186" t="s">
        <v>2977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3031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0">
        <v>8</v>
      </c>
      <c r="B32" s="181" t="s">
        <v>557</v>
      </c>
      <c r="C32" s="191" t="s">
        <v>744</v>
      </c>
      <c r="D32" s="182" t="s">
        <v>3076</v>
      </c>
      <c r="E32" s="183">
        <v>1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15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/>
      <c r="S32" s="185" t="s">
        <v>2976</v>
      </c>
      <c r="T32" s="186" t="s">
        <v>2977</v>
      </c>
      <c r="U32" s="161">
        <v>0</v>
      </c>
      <c r="V32" s="161">
        <f t="shared" si="6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3031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0">
        <v>9</v>
      </c>
      <c r="B33" s="181" t="s">
        <v>560</v>
      </c>
      <c r="C33" s="191" t="s">
        <v>745</v>
      </c>
      <c r="D33" s="182" t="s">
        <v>746</v>
      </c>
      <c r="E33" s="183">
        <v>67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2976</v>
      </c>
      <c r="T33" s="186" t="s">
        <v>2977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3031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67" t="s">
        <v>2971</v>
      </c>
      <c r="B34" s="168" t="s">
        <v>2777</v>
      </c>
      <c r="C34" s="188" t="s">
        <v>2779</v>
      </c>
      <c r="D34" s="169"/>
      <c r="E34" s="170"/>
      <c r="F34" s="171"/>
      <c r="G34" s="171">
        <f>SUMIF(AG35:AG48,"&lt;&gt;NOR",G35:G48)</f>
        <v>0</v>
      </c>
      <c r="H34" s="171"/>
      <c r="I34" s="171">
        <f>SUM(I35:I48)</f>
        <v>0</v>
      </c>
      <c r="J34" s="171"/>
      <c r="K34" s="171">
        <f>SUM(K35:K48)</f>
        <v>0</v>
      </c>
      <c r="L34" s="171"/>
      <c r="M34" s="171">
        <f>SUM(M35:M48)</f>
        <v>0</v>
      </c>
      <c r="N34" s="171"/>
      <c r="O34" s="171">
        <f>SUM(O35:O48)</f>
        <v>0</v>
      </c>
      <c r="P34" s="171"/>
      <c r="Q34" s="171">
        <f>SUM(Q35:Q48)</f>
        <v>0</v>
      </c>
      <c r="R34" s="171"/>
      <c r="S34" s="171"/>
      <c r="T34" s="172"/>
      <c r="U34" s="166"/>
      <c r="V34" s="166">
        <f>SUM(V35:V48)</f>
        <v>0</v>
      </c>
      <c r="W34" s="166"/>
      <c r="AG34" t="s">
        <v>2972</v>
      </c>
    </row>
    <row r="35" spans="1:60" outlineLevel="1" x14ac:dyDescent="0.2">
      <c r="A35" s="180">
        <v>10</v>
      </c>
      <c r="B35" s="181" t="s">
        <v>563</v>
      </c>
      <c r="C35" s="191" t="s">
        <v>747</v>
      </c>
      <c r="D35" s="182" t="s">
        <v>3076</v>
      </c>
      <c r="E35" s="183">
        <v>1</v>
      </c>
      <c r="F35" s="184"/>
      <c r="G35" s="185">
        <f t="shared" ref="G35:G48" si="7">ROUND(E35*F35,2)</f>
        <v>0</v>
      </c>
      <c r="H35" s="184"/>
      <c r="I35" s="185">
        <f t="shared" ref="I35:I48" si="8">ROUND(E35*H35,2)</f>
        <v>0</v>
      </c>
      <c r="J35" s="184"/>
      <c r="K35" s="185">
        <f t="shared" ref="K35:K48" si="9">ROUND(E35*J35,2)</f>
        <v>0</v>
      </c>
      <c r="L35" s="185">
        <v>15</v>
      </c>
      <c r="M35" s="185">
        <f t="shared" ref="M35:M48" si="10">G35*(1+L35/100)</f>
        <v>0</v>
      </c>
      <c r="N35" s="185">
        <v>0</v>
      </c>
      <c r="O35" s="185">
        <f t="shared" ref="O35:O48" si="11">ROUND(E35*N35,2)</f>
        <v>0</v>
      </c>
      <c r="P35" s="185">
        <v>0</v>
      </c>
      <c r="Q35" s="185">
        <f t="shared" ref="Q35:Q48" si="12">ROUND(E35*P35,2)</f>
        <v>0</v>
      </c>
      <c r="R35" s="185"/>
      <c r="S35" s="185" t="s">
        <v>2976</v>
      </c>
      <c r="T35" s="186" t="s">
        <v>2977</v>
      </c>
      <c r="U35" s="161">
        <v>0</v>
      </c>
      <c r="V35" s="161">
        <f t="shared" ref="V35:V48" si="13">ROUND(E35*U35,2)</f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3031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11</v>
      </c>
      <c r="B36" s="181" t="s">
        <v>565</v>
      </c>
      <c r="C36" s="191" t="s">
        <v>748</v>
      </c>
      <c r="D36" s="182" t="s">
        <v>3076</v>
      </c>
      <c r="E36" s="183">
        <v>1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15</v>
      </c>
      <c r="M36" s="185">
        <f t="shared" si="10"/>
        <v>0</v>
      </c>
      <c r="N36" s="185">
        <v>0</v>
      </c>
      <c r="O36" s="185">
        <f t="shared" si="11"/>
        <v>0</v>
      </c>
      <c r="P36" s="185">
        <v>0</v>
      </c>
      <c r="Q36" s="185">
        <f t="shared" si="12"/>
        <v>0</v>
      </c>
      <c r="R36" s="185"/>
      <c r="S36" s="185" t="s">
        <v>2976</v>
      </c>
      <c r="T36" s="186" t="s">
        <v>2977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3031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0">
        <v>12</v>
      </c>
      <c r="B37" s="181" t="s">
        <v>568</v>
      </c>
      <c r="C37" s="191" t="s">
        <v>749</v>
      </c>
      <c r="D37" s="182" t="s">
        <v>3076</v>
      </c>
      <c r="E37" s="183">
        <v>7</v>
      </c>
      <c r="F37" s="184"/>
      <c r="G37" s="185">
        <f t="shared" si="7"/>
        <v>0</v>
      </c>
      <c r="H37" s="184"/>
      <c r="I37" s="185">
        <f t="shared" si="8"/>
        <v>0</v>
      </c>
      <c r="J37" s="184"/>
      <c r="K37" s="185">
        <f t="shared" si="9"/>
        <v>0</v>
      </c>
      <c r="L37" s="185">
        <v>15</v>
      </c>
      <c r="M37" s="185">
        <f t="shared" si="10"/>
        <v>0</v>
      </c>
      <c r="N37" s="185">
        <v>0</v>
      </c>
      <c r="O37" s="185">
        <f t="shared" si="11"/>
        <v>0</v>
      </c>
      <c r="P37" s="185">
        <v>0</v>
      </c>
      <c r="Q37" s="185">
        <f t="shared" si="12"/>
        <v>0</v>
      </c>
      <c r="R37" s="185"/>
      <c r="S37" s="185" t="s">
        <v>2976</v>
      </c>
      <c r="T37" s="186" t="s">
        <v>2977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3031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0">
        <v>13</v>
      </c>
      <c r="B38" s="181" t="s">
        <v>570</v>
      </c>
      <c r="C38" s="191" t="s">
        <v>750</v>
      </c>
      <c r="D38" s="182" t="s">
        <v>3076</v>
      </c>
      <c r="E38" s="183">
        <v>3</v>
      </c>
      <c r="F38" s="184"/>
      <c r="G38" s="185">
        <f t="shared" si="7"/>
        <v>0</v>
      </c>
      <c r="H38" s="184"/>
      <c r="I38" s="185">
        <f t="shared" si="8"/>
        <v>0</v>
      </c>
      <c r="J38" s="184"/>
      <c r="K38" s="185">
        <f t="shared" si="9"/>
        <v>0</v>
      </c>
      <c r="L38" s="185">
        <v>15</v>
      </c>
      <c r="M38" s="185">
        <f t="shared" si="10"/>
        <v>0</v>
      </c>
      <c r="N38" s="185">
        <v>0</v>
      </c>
      <c r="O38" s="185">
        <f t="shared" si="11"/>
        <v>0</v>
      </c>
      <c r="P38" s="185">
        <v>0</v>
      </c>
      <c r="Q38" s="185">
        <f t="shared" si="12"/>
        <v>0</v>
      </c>
      <c r="R38" s="185"/>
      <c r="S38" s="185" t="s">
        <v>2976</v>
      </c>
      <c r="T38" s="186" t="s">
        <v>2977</v>
      </c>
      <c r="U38" s="161">
        <v>0</v>
      </c>
      <c r="V38" s="161">
        <f t="shared" si="13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3031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0">
        <v>14</v>
      </c>
      <c r="B39" s="181" t="s">
        <v>572</v>
      </c>
      <c r="C39" s="191" t="s">
        <v>751</v>
      </c>
      <c r="D39" s="182" t="s">
        <v>3076</v>
      </c>
      <c r="E39" s="183">
        <v>1</v>
      </c>
      <c r="F39" s="184"/>
      <c r="G39" s="185">
        <f t="shared" si="7"/>
        <v>0</v>
      </c>
      <c r="H39" s="184"/>
      <c r="I39" s="185">
        <f t="shared" si="8"/>
        <v>0</v>
      </c>
      <c r="J39" s="184"/>
      <c r="K39" s="185">
        <f t="shared" si="9"/>
        <v>0</v>
      </c>
      <c r="L39" s="185">
        <v>15</v>
      </c>
      <c r="M39" s="185">
        <f t="shared" si="10"/>
        <v>0</v>
      </c>
      <c r="N39" s="185">
        <v>0</v>
      </c>
      <c r="O39" s="185">
        <f t="shared" si="11"/>
        <v>0</v>
      </c>
      <c r="P39" s="185">
        <v>0</v>
      </c>
      <c r="Q39" s="185">
        <f t="shared" si="12"/>
        <v>0</v>
      </c>
      <c r="R39" s="185"/>
      <c r="S39" s="185" t="s">
        <v>2976</v>
      </c>
      <c r="T39" s="186" t="s">
        <v>2977</v>
      </c>
      <c r="U39" s="161">
        <v>0</v>
      </c>
      <c r="V39" s="161">
        <f t="shared" si="13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3031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0">
        <v>15</v>
      </c>
      <c r="B40" s="181" t="s">
        <v>575</v>
      </c>
      <c r="C40" s="191" t="s">
        <v>752</v>
      </c>
      <c r="D40" s="182" t="s">
        <v>3076</v>
      </c>
      <c r="E40" s="183">
        <v>1</v>
      </c>
      <c r="F40" s="184"/>
      <c r="G40" s="185">
        <f t="shared" si="7"/>
        <v>0</v>
      </c>
      <c r="H40" s="184"/>
      <c r="I40" s="185">
        <f t="shared" si="8"/>
        <v>0</v>
      </c>
      <c r="J40" s="184"/>
      <c r="K40" s="185">
        <f t="shared" si="9"/>
        <v>0</v>
      </c>
      <c r="L40" s="185">
        <v>15</v>
      </c>
      <c r="M40" s="185">
        <f t="shared" si="10"/>
        <v>0</v>
      </c>
      <c r="N40" s="185">
        <v>0</v>
      </c>
      <c r="O40" s="185">
        <f t="shared" si="11"/>
        <v>0</v>
      </c>
      <c r="P40" s="185">
        <v>0</v>
      </c>
      <c r="Q40" s="185">
        <f t="shared" si="12"/>
        <v>0</v>
      </c>
      <c r="R40" s="185"/>
      <c r="S40" s="185" t="s">
        <v>2976</v>
      </c>
      <c r="T40" s="186" t="s">
        <v>2977</v>
      </c>
      <c r="U40" s="161">
        <v>0</v>
      </c>
      <c r="V40" s="161">
        <f t="shared" si="13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3031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0">
        <v>16</v>
      </c>
      <c r="B41" s="181" t="s">
        <v>577</v>
      </c>
      <c r="C41" s="191" t="s">
        <v>753</v>
      </c>
      <c r="D41" s="182" t="s">
        <v>3076</v>
      </c>
      <c r="E41" s="183">
        <v>1</v>
      </c>
      <c r="F41" s="184"/>
      <c r="G41" s="185">
        <f t="shared" si="7"/>
        <v>0</v>
      </c>
      <c r="H41" s="184"/>
      <c r="I41" s="185">
        <f t="shared" si="8"/>
        <v>0</v>
      </c>
      <c r="J41" s="184"/>
      <c r="K41" s="185">
        <f t="shared" si="9"/>
        <v>0</v>
      </c>
      <c r="L41" s="185">
        <v>15</v>
      </c>
      <c r="M41" s="185">
        <f t="shared" si="10"/>
        <v>0</v>
      </c>
      <c r="N41" s="185">
        <v>0</v>
      </c>
      <c r="O41" s="185">
        <f t="shared" si="11"/>
        <v>0</v>
      </c>
      <c r="P41" s="185">
        <v>0</v>
      </c>
      <c r="Q41" s="185">
        <f t="shared" si="12"/>
        <v>0</v>
      </c>
      <c r="R41" s="185"/>
      <c r="S41" s="185" t="s">
        <v>2976</v>
      </c>
      <c r="T41" s="186" t="s">
        <v>2977</v>
      </c>
      <c r="U41" s="161">
        <v>0</v>
      </c>
      <c r="V41" s="161">
        <f t="shared" si="13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3031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0">
        <v>17</v>
      </c>
      <c r="B42" s="181" t="s">
        <v>579</v>
      </c>
      <c r="C42" s="191" t="s">
        <v>754</v>
      </c>
      <c r="D42" s="182" t="s">
        <v>3076</v>
      </c>
      <c r="E42" s="183">
        <v>1</v>
      </c>
      <c r="F42" s="184"/>
      <c r="G42" s="185">
        <f t="shared" si="7"/>
        <v>0</v>
      </c>
      <c r="H42" s="184"/>
      <c r="I42" s="185">
        <f t="shared" si="8"/>
        <v>0</v>
      </c>
      <c r="J42" s="184"/>
      <c r="K42" s="185">
        <f t="shared" si="9"/>
        <v>0</v>
      </c>
      <c r="L42" s="185">
        <v>15</v>
      </c>
      <c r="M42" s="185">
        <f t="shared" si="10"/>
        <v>0</v>
      </c>
      <c r="N42" s="185">
        <v>0</v>
      </c>
      <c r="O42" s="185">
        <f t="shared" si="11"/>
        <v>0</v>
      </c>
      <c r="P42" s="185">
        <v>0</v>
      </c>
      <c r="Q42" s="185">
        <f t="shared" si="12"/>
        <v>0</v>
      </c>
      <c r="R42" s="185"/>
      <c r="S42" s="185" t="s">
        <v>2976</v>
      </c>
      <c r="T42" s="186" t="s">
        <v>2977</v>
      </c>
      <c r="U42" s="161">
        <v>0</v>
      </c>
      <c r="V42" s="161">
        <f t="shared" si="13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3031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0">
        <v>18</v>
      </c>
      <c r="B43" s="181" t="s">
        <v>582</v>
      </c>
      <c r="C43" s="191" t="s">
        <v>755</v>
      </c>
      <c r="D43" s="182" t="s">
        <v>3076</v>
      </c>
      <c r="E43" s="183">
        <v>1</v>
      </c>
      <c r="F43" s="184"/>
      <c r="G43" s="185">
        <f t="shared" si="7"/>
        <v>0</v>
      </c>
      <c r="H43" s="184"/>
      <c r="I43" s="185">
        <f t="shared" si="8"/>
        <v>0</v>
      </c>
      <c r="J43" s="184"/>
      <c r="K43" s="185">
        <f t="shared" si="9"/>
        <v>0</v>
      </c>
      <c r="L43" s="185">
        <v>15</v>
      </c>
      <c r="M43" s="185">
        <f t="shared" si="10"/>
        <v>0</v>
      </c>
      <c r="N43" s="185">
        <v>0</v>
      </c>
      <c r="O43" s="185">
        <f t="shared" si="11"/>
        <v>0</v>
      </c>
      <c r="P43" s="185">
        <v>0</v>
      </c>
      <c r="Q43" s="185">
        <f t="shared" si="12"/>
        <v>0</v>
      </c>
      <c r="R43" s="185"/>
      <c r="S43" s="185" t="s">
        <v>2976</v>
      </c>
      <c r="T43" s="186" t="s">
        <v>2977</v>
      </c>
      <c r="U43" s="161">
        <v>0</v>
      </c>
      <c r="V43" s="161">
        <f t="shared" si="13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3031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0">
        <v>19</v>
      </c>
      <c r="B44" s="181" t="s">
        <v>584</v>
      </c>
      <c r="C44" s="191" t="s">
        <v>756</v>
      </c>
      <c r="D44" s="182" t="s">
        <v>3076</v>
      </c>
      <c r="E44" s="183">
        <v>1</v>
      </c>
      <c r="F44" s="184"/>
      <c r="G44" s="185">
        <f t="shared" si="7"/>
        <v>0</v>
      </c>
      <c r="H44" s="184"/>
      <c r="I44" s="185">
        <f t="shared" si="8"/>
        <v>0</v>
      </c>
      <c r="J44" s="184"/>
      <c r="K44" s="185">
        <f t="shared" si="9"/>
        <v>0</v>
      </c>
      <c r="L44" s="185">
        <v>15</v>
      </c>
      <c r="M44" s="185">
        <f t="shared" si="10"/>
        <v>0</v>
      </c>
      <c r="N44" s="185">
        <v>0</v>
      </c>
      <c r="O44" s="185">
        <f t="shared" si="11"/>
        <v>0</v>
      </c>
      <c r="P44" s="185">
        <v>0</v>
      </c>
      <c r="Q44" s="185">
        <f t="shared" si="12"/>
        <v>0</v>
      </c>
      <c r="R44" s="185"/>
      <c r="S44" s="185" t="s">
        <v>2976</v>
      </c>
      <c r="T44" s="186" t="s">
        <v>2977</v>
      </c>
      <c r="U44" s="161">
        <v>0</v>
      </c>
      <c r="V44" s="161">
        <f t="shared" si="13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3031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80">
        <v>20</v>
      </c>
      <c r="B45" s="181" t="s">
        <v>586</v>
      </c>
      <c r="C45" s="191" t="s">
        <v>757</v>
      </c>
      <c r="D45" s="182" t="s">
        <v>3076</v>
      </c>
      <c r="E45" s="183">
        <v>1</v>
      </c>
      <c r="F45" s="184"/>
      <c r="G45" s="185">
        <f t="shared" si="7"/>
        <v>0</v>
      </c>
      <c r="H45" s="184"/>
      <c r="I45" s="185">
        <f t="shared" si="8"/>
        <v>0</v>
      </c>
      <c r="J45" s="184"/>
      <c r="K45" s="185">
        <f t="shared" si="9"/>
        <v>0</v>
      </c>
      <c r="L45" s="185">
        <v>15</v>
      </c>
      <c r="M45" s="185">
        <f t="shared" si="10"/>
        <v>0</v>
      </c>
      <c r="N45" s="185">
        <v>0</v>
      </c>
      <c r="O45" s="185">
        <f t="shared" si="11"/>
        <v>0</v>
      </c>
      <c r="P45" s="185">
        <v>0</v>
      </c>
      <c r="Q45" s="185">
        <f t="shared" si="12"/>
        <v>0</v>
      </c>
      <c r="R45" s="185"/>
      <c r="S45" s="185" t="s">
        <v>2976</v>
      </c>
      <c r="T45" s="186" t="s">
        <v>2977</v>
      </c>
      <c r="U45" s="161">
        <v>0</v>
      </c>
      <c r="V45" s="161">
        <f t="shared" si="13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3031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2.5" outlineLevel="1" x14ac:dyDescent="0.2">
      <c r="A46" s="180">
        <v>21</v>
      </c>
      <c r="B46" s="181" t="s">
        <v>589</v>
      </c>
      <c r="C46" s="191" t="s">
        <v>758</v>
      </c>
      <c r="D46" s="182" t="s">
        <v>3076</v>
      </c>
      <c r="E46" s="183">
        <v>1</v>
      </c>
      <c r="F46" s="184"/>
      <c r="G46" s="185">
        <f t="shared" si="7"/>
        <v>0</v>
      </c>
      <c r="H46" s="184"/>
      <c r="I46" s="185">
        <f t="shared" si="8"/>
        <v>0</v>
      </c>
      <c r="J46" s="184"/>
      <c r="K46" s="185">
        <f t="shared" si="9"/>
        <v>0</v>
      </c>
      <c r="L46" s="185">
        <v>15</v>
      </c>
      <c r="M46" s="185">
        <f t="shared" si="10"/>
        <v>0</v>
      </c>
      <c r="N46" s="185">
        <v>0</v>
      </c>
      <c r="O46" s="185">
        <f t="shared" si="11"/>
        <v>0</v>
      </c>
      <c r="P46" s="185">
        <v>0</v>
      </c>
      <c r="Q46" s="185">
        <f t="shared" si="12"/>
        <v>0</v>
      </c>
      <c r="R46" s="185"/>
      <c r="S46" s="185" t="s">
        <v>2976</v>
      </c>
      <c r="T46" s="186" t="s">
        <v>2977</v>
      </c>
      <c r="U46" s="161">
        <v>0</v>
      </c>
      <c r="V46" s="161">
        <f t="shared" si="13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3031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0">
        <v>22</v>
      </c>
      <c r="B47" s="181" t="s">
        <v>591</v>
      </c>
      <c r="C47" s="191" t="s">
        <v>759</v>
      </c>
      <c r="D47" s="182" t="s">
        <v>3076</v>
      </c>
      <c r="E47" s="183">
        <v>4</v>
      </c>
      <c r="F47" s="184"/>
      <c r="G47" s="185">
        <f t="shared" si="7"/>
        <v>0</v>
      </c>
      <c r="H47" s="184"/>
      <c r="I47" s="185">
        <f t="shared" si="8"/>
        <v>0</v>
      </c>
      <c r="J47" s="184"/>
      <c r="K47" s="185">
        <f t="shared" si="9"/>
        <v>0</v>
      </c>
      <c r="L47" s="185">
        <v>15</v>
      </c>
      <c r="M47" s="185">
        <f t="shared" si="10"/>
        <v>0</v>
      </c>
      <c r="N47" s="185">
        <v>0</v>
      </c>
      <c r="O47" s="185">
        <f t="shared" si="11"/>
        <v>0</v>
      </c>
      <c r="P47" s="185">
        <v>0</v>
      </c>
      <c r="Q47" s="185">
        <f t="shared" si="12"/>
        <v>0</v>
      </c>
      <c r="R47" s="185"/>
      <c r="S47" s="185" t="s">
        <v>2976</v>
      </c>
      <c r="T47" s="186" t="s">
        <v>2977</v>
      </c>
      <c r="U47" s="161">
        <v>0</v>
      </c>
      <c r="V47" s="161">
        <f t="shared" si="13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3031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0">
        <v>23</v>
      </c>
      <c r="B48" s="181" t="s">
        <v>1674</v>
      </c>
      <c r="C48" s="191" t="s">
        <v>760</v>
      </c>
      <c r="D48" s="182" t="s">
        <v>3076</v>
      </c>
      <c r="E48" s="183">
        <v>3</v>
      </c>
      <c r="F48" s="184"/>
      <c r="G48" s="185">
        <f t="shared" si="7"/>
        <v>0</v>
      </c>
      <c r="H48" s="184"/>
      <c r="I48" s="185">
        <f t="shared" si="8"/>
        <v>0</v>
      </c>
      <c r="J48" s="184"/>
      <c r="K48" s="185">
        <f t="shared" si="9"/>
        <v>0</v>
      </c>
      <c r="L48" s="185">
        <v>15</v>
      </c>
      <c r="M48" s="185">
        <f t="shared" si="10"/>
        <v>0</v>
      </c>
      <c r="N48" s="185">
        <v>0</v>
      </c>
      <c r="O48" s="185">
        <f t="shared" si="11"/>
        <v>0</v>
      </c>
      <c r="P48" s="185">
        <v>0</v>
      </c>
      <c r="Q48" s="185">
        <f t="shared" si="12"/>
        <v>0</v>
      </c>
      <c r="R48" s="185"/>
      <c r="S48" s="185" t="s">
        <v>2976</v>
      </c>
      <c r="T48" s="186" t="s">
        <v>2977</v>
      </c>
      <c r="U48" s="161">
        <v>0</v>
      </c>
      <c r="V48" s="161">
        <f t="shared" si="13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3031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">
      <c r="A49" s="167" t="s">
        <v>2971</v>
      </c>
      <c r="B49" s="168" t="s">
        <v>2780</v>
      </c>
      <c r="C49" s="188" t="s">
        <v>2782</v>
      </c>
      <c r="D49" s="169"/>
      <c r="E49" s="170"/>
      <c r="F49" s="171"/>
      <c r="G49" s="171">
        <f>SUMIF(AG50:AG56,"&lt;&gt;NOR",G50:G56)</f>
        <v>0</v>
      </c>
      <c r="H49" s="171"/>
      <c r="I49" s="171">
        <f>SUM(I50:I56)</f>
        <v>0</v>
      </c>
      <c r="J49" s="171"/>
      <c r="K49" s="171">
        <f>SUM(K50:K56)</f>
        <v>0</v>
      </c>
      <c r="L49" s="171"/>
      <c r="M49" s="171">
        <f>SUM(M50:M56)</f>
        <v>0</v>
      </c>
      <c r="N49" s="171"/>
      <c r="O49" s="171">
        <f>SUM(O50:O56)</f>
        <v>0</v>
      </c>
      <c r="P49" s="171"/>
      <c r="Q49" s="171">
        <f>SUM(Q50:Q56)</f>
        <v>0</v>
      </c>
      <c r="R49" s="171"/>
      <c r="S49" s="171"/>
      <c r="T49" s="172"/>
      <c r="U49" s="166"/>
      <c r="V49" s="166">
        <f>SUM(V50:V56)</f>
        <v>0</v>
      </c>
      <c r="W49" s="166"/>
      <c r="AG49" t="s">
        <v>2972</v>
      </c>
    </row>
    <row r="50" spans="1:60" outlineLevel="1" x14ac:dyDescent="0.2">
      <c r="A50" s="180">
        <v>24</v>
      </c>
      <c r="B50" s="181" t="s">
        <v>1677</v>
      </c>
      <c r="C50" s="191" t="s">
        <v>761</v>
      </c>
      <c r="D50" s="182" t="s">
        <v>3069</v>
      </c>
      <c r="E50" s="183">
        <v>650</v>
      </c>
      <c r="F50" s="184"/>
      <c r="G50" s="185">
        <f t="shared" ref="G50:G56" si="14">ROUND(E50*F50,2)</f>
        <v>0</v>
      </c>
      <c r="H50" s="184"/>
      <c r="I50" s="185">
        <f t="shared" ref="I50:I56" si="15">ROUND(E50*H50,2)</f>
        <v>0</v>
      </c>
      <c r="J50" s="184"/>
      <c r="K50" s="185">
        <f t="shared" ref="K50:K56" si="16">ROUND(E50*J50,2)</f>
        <v>0</v>
      </c>
      <c r="L50" s="185">
        <v>15</v>
      </c>
      <c r="M50" s="185">
        <f t="shared" ref="M50:M56" si="17">G50*(1+L50/100)</f>
        <v>0</v>
      </c>
      <c r="N50" s="185">
        <v>0</v>
      </c>
      <c r="O50" s="185">
        <f t="shared" ref="O50:O56" si="18">ROUND(E50*N50,2)</f>
        <v>0</v>
      </c>
      <c r="P50" s="185">
        <v>0</v>
      </c>
      <c r="Q50" s="185">
        <f t="shared" ref="Q50:Q56" si="19">ROUND(E50*P50,2)</f>
        <v>0</v>
      </c>
      <c r="R50" s="185"/>
      <c r="S50" s="185" t="s">
        <v>2976</v>
      </c>
      <c r="T50" s="186" t="s">
        <v>2977</v>
      </c>
      <c r="U50" s="161">
        <v>0</v>
      </c>
      <c r="V50" s="161">
        <f t="shared" ref="V50:V56" si="20"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3031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25</v>
      </c>
      <c r="B51" s="181" t="s">
        <v>1679</v>
      </c>
      <c r="C51" s="191" t="s">
        <v>762</v>
      </c>
      <c r="D51" s="182" t="s">
        <v>3069</v>
      </c>
      <c r="E51" s="183">
        <v>200</v>
      </c>
      <c r="F51" s="184"/>
      <c r="G51" s="185">
        <f t="shared" si="14"/>
        <v>0</v>
      </c>
      <c r="H51" s="184"/>
      <c r="I51" s="185">
        <f t="shared" si="15"/>
        <v>0</v>
      </c>
      <c r="J51" s="184"/>
      <c r="K51" s="185">
        <f t="shared" si="16"/>
        <v>0</v>
      </c>
      <c r="L51" s="185">
        <v>15</v>
      </c>
      <c r="M51" s="185">
        <f t="shared" si="17"/>
        <v>0</v>
      </c>
      <c r="N51" s="185">
        <v>0</v>
      </c>
      <c r="O51" s="185">
        <f t="shared" si="18"/>
        <v>0</v>
      </c>
      <c r="P51" s="185">
        <v>0</v>
      </c>
      <c r="Q51" s="185">
        <f t="shared" si="19"/>
        <v>0</v>
      </c>
      <c r="R51" s="185"/>
      <c r="S51" s="185" t="s">
        <v>2976</v>
      </c>
      <c r="T51" s="186" t="s">
        <v>2977</v>
      </c>
      <c r="U51" s="161">
        <v>0</v>
      </c>
      <c r="V51" s="161">
        <f t="shared" si="20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3031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26</v>
      </c>
      <c r="B52" s="181" t="s">
        <v>1681</v>
      </c>
      <c r="C52" s="191" t="s">
        <v>763</v>
      </c>
      <c r="D52" s="182" t="s">
        <v>3069</v>
      </c>
      <c r="E52" s="183">
        <v>50</v>
      </c>
      <c r="F52" s="184"/>
      <c r="G52" s="185">
        <f t="shared" si="14"/>
        <v>0</v>
      </c>
      <c r="H52" s="184"/>
      <c r="I52" s="185">
        <f t="shared" si="15"/>
        <v>0</v>
      </c>
      <c r="J52" s="184"/>
      <c r="K52" s="185">
        <f t="shared" si="16"/>
        <v>0</v>
      </c>
      <c r="L52" s="185">
        <v>15</v>
      </c>
      <c r="M52" s="185">
        <f t="shared" si="17"/>
        <v>0</v>
      </c>
      <c r="N52" s="185">
        <v>0</v>
      </c>
      <c r="O52" s="185">
        <f t="shared" si="18"/>
        <v>0</v>
      </c>
      <c r="P52" s="185">
        <v>0</v>
      </c>
      <c r="Q52" s="185">
        <f t="shared" si="19"/>
        <v>0</v>
      </c>
      <c r="R52" s="185"/>
      <c r="S52" s="185" t="s">
        <v>2976</v>
      </c>
      <c r="T52" s="186" t="s">
        <v>2977</v>
      </c>
      <c r="U52" s="161">
        <v>0</v>
      </c>
      <c r="V52" s="161">
        <f t="shared" si="20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3031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27</v>
      </c>
      <c r="B53" s="181" t="s">
        <v>1683</v>
      </c>
      <c r="C53" s="191" t="s">
        <v>764</v>
      </c>
      <c r="D53" s="182" t="s">
        <v>3069</v>
      </c>
      <c r="E53" s="183">
        <v>100</v>
      </c>
      <c r="F53" s="184"/>
      <c r="G53" s="185">
        <f t="shared" si="14"/>
        <v>0</v>
      </c>
      <c r="H53" s="184"/>
      <c r="I53" s="185">
        <f t="shared" si="15"/>
        <v>0</v>
      </c>
      <c r="J53" s="184"/>
      <c r="K53" s="185">
        <f t="shared" si="16"/>
        <v>0</v>
      </c>
      <c r="L53" s="185">
        <v>15</v>
      </c>
      <c r="M53" s="185">
        <f t="shared" si="17"/>
        <v>0</v>
      </c>
      <c r="N53" s="185">
        <v>0</v>
      </c>
      <c r="O53" s="185">
        <f t="shared" si="18"/>
        <v>0</v>
      </c>
      <c r="P53" s="185">
        <v>0</v>
      </c>
      <c r="Q53" s="185">
        <f t="shared" si="19"/>
        <v>0</v>
      </c>
      <c r="R53" s="185"/>
      <c r="S53" s="185" t="s">
        <v>2976</v>
      </c>
      <c r="T53" s="186" t="s">
        <v>2977</v>
      </c>
      <c r="U53" s="161">
        <v>0</v>
      </c>
      <c r="V53" s="161">
        <f t="shared" si="20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3031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0">
        <v>28</v>
      </c>
      <c r="B54" s="181" t="s">
        <v>1685</v>
      </c>
      <c r="C54" s="191" t="s">
        <v>765</v>
      </c>
      <c r="D54" s="182" t="s">
        <v>3069</v>
      </c>
      <c r="E54" s="183">
        <v>250</v>
      </c>
      <c r="F54" s="184"/>
      <c r="G54" s="185">
        <f t="shared" si="14"/>
        <v>0</v>
      </c>
      <c r="H54" s="184"/>
      <c r="I54" s="185">
        <f t="shared" si="15"/>
        <v>0</v>
      </c>
      <c r="J54" s="184"/>
      <c r="K54" s="185">
        <f t="shared" si="16"/>
        <v>0</v>
      </c>
      <c r="L54" s="185">
        <v>15</v>
      </c>
      <c r="M54" s="185">
        <f t="shared" si="17"/>
        <v>0</v>
      </c>
      <c r="N54" s="185">
        <v>0</v>
      </c>
      <c r="O54" s="185">
        <f t="shared" si="18"/>
        <v>0</v>
      </c>
      <c r="P54" s="185">
        <v>0</v>
      </c>
      <c r="Q54" s="185">
        <f t="shared" si="19"/>
        <v>0</v>
      </c>
      <c r="R54" s="185"/>
      <c r="S54" s="185" t="s">
        <v>2976</v>
      </c>
      <c r="T54" s="186" t="s">
        <v>2977</v>
      </c>
      <c r="U54" s="161">
        <v>0</v>
      </c>
      <c r="V54" s="161">
        <f t="shared" si="20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3031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29</v>
      </c>
      <c r="B55" s="181" t="s">
        <v>1687</v>
      </c>
      <c r="C55" s="191" t="s">
        <v>766</v>
      </c>
      <c r="D55" s="182" t="s">
        <v>3069</v>
      </c>
      <c r="E55" s="183">
        <v>20</v>
      </c>
      <c r="F55" s="184"/>
      <c r="G55" s="185">
        <f t="shared" si="14"/>
        <v>0</v>
      </c>
      <c r="H55" s="184"/>
      <c r="I55" s="185">
        <f t="shared" si="15"/>
        <v>0</v>
      </c>
      <c r="J55" s="184"/>
      <c r="K55" s="185">
        <f t="shared" si="16"/>
        <v>0</v>
      </c>
      <c r="L55" s="185">
        <v>15</v>
      </c>
      <c r="M55" s="185">
        <f t="shared" si="17"/>
        <v>0</v>
      </c>
      <c r="N55" s="185">
        <v>0</v>
      </c>
      <c r="O55" s="185">
        <f t="shared" si="18"/>
        <v>0</v>
      </c>
      <c r="P55" s="185">
        <v>0</v>
      </c>
      <c r="Q55" s="185">
        <f t="shared" si="19"/>
        <v>0</v>
      </c>
      <c r="R55" s="185"/>
      <c r="S55" s="185" t="s">
        <v>2976</v>
      </c>
      <c r="T55" s="186" t="s">
        <v>2977</v>
      </c>
      <c r="U55" s="161">
        <v>0</v>
      </c>
      <c r="V55" s="161">
        <f t="shared" si="20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3031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30</v>
      </c>
      <c r="B56" s="181" t="s">
        <v>1689</v>
      </c>
      <c r="C56" s="191" t="s">
        <v>767</v>
      </c>
      <c r="D56" s="182" t="s">
        <v>3069</v>
      </c>
      <c r="E56" s="183">
        <v>50</v>
      </c>
      <c r="F56" s="184"/>
      <c r="G56" s="185">
        <f t="shared" si="14"/>
        <v>0</v>
      </c>
      <c r="H56" s="184"/>
      <c r="I56" s="185">
        <f t="shared" si="15"/>
        <v>0</v>
      </c>
      <c r="J56" s="184"/>
      <c r="K56" s="185">
        <f t="shared" si="16"/>
        <v>0</v>
      </c>
      <c r="L56" s="185">
        <v>15</v>
      </c>
      <c r="M56" s="185">
        <f t="shared" si="17"/>
        <v>0</v>
      </c>
      <c r="N56" s="185">
        <v>0</v>
      </c>
      <c r="O56" s="185">
        <f t="shared" si="18"/>
        <v>0</v>
      </c>
      <c r="P56" s="185">
        <v>0</v>
      </c>
      <c r="Q56" s="185">
        <f t="shared" si="19"/>
        <v>0</v>
      </c>
      <c r="R56" s="185"/>
      <c r="S56" s="185" t="s">
        <v>2976</v>
      </c>
      <c r="T56" s="186" t="s">
        <v>2977</v>
      </c>
      <c r="U56" s="161">
        <v>0</v>
      </c>
      <c r="V56" s="161">
        <f t="shared" si="20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3031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">
      <c r="A57" s="167" t="s">
        <v>2971</v>
      </c>
      <c r="B57" s="168" t="s">
        <v>2784</v>
      </c>
      <c r="C57" s="188" t="s">
        <v>2786</v>
      </c>
      <c r="D57" s="169"/>
      <c r="E57" s="170"/>
      <c r="F57" s="171"/>
      <c r="G57" s="171">
        <f>SUMIF(AG58:AG62,"&lt;&gt;NOR",G58:G62)</f>
        <v>0</v>
      </c>
      <c r="H57" s="171"/>
      <c r="I57" s="171">
        <f>SUM(I58:I62)</f>
        <v>0</v>
      </c>
      <c r="J57" s="171"/>
      <c r="K57" s="171">
        <f>SUM(K58:K62)</f>
        <v>0</v>
      </c>
      <c r="L57" s="171"/>
      <c r="M57" s="171">
        <f>SUM(M58:M62)</f>
        <v>0</v>
      </c>
      <c r="N57" s="171"/>
      <c r="O57" s="171">
        <f>SUM(O58:O62)</f>
        <v>0</v>
      </c>
      <c r="P57" s="171"/>
      <c r="Q57" s="171">
        <f>SUM(Q58:Q62)</f>
        <v>0</v>
      </c>
      <c r="R57" s="171"/>
      <c r="S57" s="171"/>
      <c r="T57" s="172"/>
      <c r="U57" s="166"/>
      <c r="V57" s="166">
        <f>SUM(V58:V62)</f>
        <v>0</v>
      </c>
      <c r="W57" s="166"/>
      <c r="AG57" t="s">
        <v>2972</v>
      </c>
    </row>
    <row r="58" spans="1:60" outlineLevel="1" x14ac:dyDescent="0.2">
      <c r="A58" s="180">
        <v>31</v>
      </c>
      <c r="B58" s="181" t="s">
        <v>1691</v>
      </c>
      <c r="C58" s="191" t="s">
        <v>768</v>
      </c>
      <c r="D58" s="182" t="s">
        <v>3076</v>
      </c>
      <c r="E58" s="183">
        <v>180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15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/>
      <c r="S58" s="185" t="s">
        <v>2976</v>
      </c>
      <c r="T58" s="186" t="s">
        <v>2977</v>
      </c>
      <c r="U58" s="161">
        <v>0</v>
      </c>
      <c r="V58" s="161">
        <f>ROUND(E58*U58,2)</f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3031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0">
        <v>32</v>
      </c>
      <c r="B59" s="181" t="s">
        <v>1693</v>
      </c>
      <c r="C59" s="191" t="s">
        <v>769</v>
      </c>
      <c r="D59" s="182" t="s">
        <v>3069</v>
      </c>
      <c r="E59" s="183">
        <v>20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15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85" t="s">
        <v>2976</v>
      </c>
      <c r="T59" s="186" t="s">
        <v>2977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2978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0">
        <v>33</v>
      </c>
      <c r="B60" s="181" t="s">
        <v>1695</v>
      </c>
      <c r="C60" s="191" t="s">
        <v>770</v>
      </c>
      <c r="D60" s="182" t="s">
        <v>3069</v>
      </c>
      <c r="E60" s="183">
        <v>100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15</v>
      </c>
      <c r="M60" s="185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5"/>
      <c r="S60" s="185" t="s">
        <v>2976</v>
      </c>
      <c r="T60" s="186" t="s">
        <v>2977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3031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0">
        <v>34</v>
      </c>
      <c r="B61" s="181" t="s">
        <v>1696</v>
      </c>
      <c r="C61" s="191" t="s">
        <v>771</v>
      </c>
      <c r="D61" s="182" t="s">
        <v>3076</v>
      </c>
      <c r="E61" s="183">
        <v>100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15</v>
      </c>
      <c r="M61" s="185">
        <f>G61*(1+L61/100)</f>
        <v>0</v>
      </c>
      <c r="N61" s="185">
        <v>0</v>
      </c>
      <c r="O61" s="185">
        <f>ROUND(E61*N61,2)</f>
        <v>0</v>
      </c>
      <c r="P61" s="185">
        <v>0</v>
      </c>
      <c r="Q61" s="185">
        <f>ROUND(E61*P61,2)</f>
        <v>0</v>
      </c>
      <c r="R61" s="185"/>
      <c r="S61" s="185" t="s">
        <v>2976</v>
      </c>
      <c r="T61" s="186" t="s">
        <v>2977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3031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80">
        <v>35</v>
      </c>
      <c r="B62" s="181" t="s">
        <v>1697</v>
      </c>
      <c r="C62" s="191" t="s">
        <v>772</v>
      </c>
      <c r="D62" s="182" t="s">
        <v>521</v>
      </c>
      <c r="E62" s="183">
        <v>1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15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/>
      <c r="S62" s="185" t="s">
        <v>2976</v>
      </c>
      <c r="T62" s="186" t="s">
        <v>2977</v>
      </c>
      <c r="U62" s="161">
        <v>0</v>
      </c>
      <c r="V62" s="161">
        <f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7" t="s">
        <v>2971</v>
      </c>
      <c r="B63" s="168" t="s">
        <v>2788</v>
      </c>
      <c r="C63" s="188" t="s">
        <v>2790</v>
      </c>
      <c r="D63" s="169"/>
      <c r="E63" s="170"/>
      <c r="F63" s="171"/>
      <c r="G63" s="171">
        <f>SUMIF(AG64:AG70,"&lt;&gt;NOR",G64:G70)</f>
        <v>0</v>
      </c>
      <c r="H63" s="171"/>
      <c r="I63" s="171">
        <f>SUM(I64:I70)</f>
        <v>0</v>
      </c>
      <c r="J63" s="171"/>
      <c r="K63" s="171">
        <f>SUM(K64:K70)</f>
        <v>0</v>
      </c>
      <c r="L63" s="171"/>
      <c r="M63" s="171">
        <f>SUM(M64:M70)</f>
        <v>0</v>
      </c>
      <c r="N63" s="171"/>
      <c r="O63" s="171">
        <f>SUM(O64:O70)</f>
        <v>0</v>
      </c>
      <c r="P63" s="171"/>
      <c r="Q63" s="171">
        <f>SUM(Q64:Q70)</f>
        <v>0</v>
      </c>
      <c r="R63" s="171"/>
      <c r="S63" s="171"/>
      <c r="T63" s="172"/>
      <c r="U63" s="166"/>
      <c r="V63" s="166">
        <f>SUM(V64:V70)</f>
        <v>0</v>
      </c>
      <c r="W63" s="166"/>
      <c r="AG63" t="s">
        <v>2972</v>
      </c>
    </row>
    <row r="64" spans="1:60" outlineLevel="1" x14ac:dyDescent="0.2">
      <c r="A64" s="180">
        <v>36</v>
      </c>
      <c r="B64" s="181" t="s">
        <v>1699</v>
      </c>
      <c r="C64" s="191" t="s">
        <v>773</v>
      </c>
      <c r="D64" s="182" t="s">
        <v>726</v>
      </c>
      <c r="E64" s="183">
        <v>1</v>
      </c>
      <c r="F64" s="184"/>
      <c r="G64" s="185">
        <f t="shared" ref="G64:G70" si="21">ROUND(E64*F64,2)</f>
        <v>0</v>
      </c>
      <c r="H64" s="184"/>
      <c r="I64" s="185">
        <f t="shared" ref="I64:I70" si="22">ROUND(E64*H64,2)</f>
        <v>0</v>
      </c>
      <c r="J64" s="184"/>
      <c r="K64" s="185">
        <f t="shared" ref="K64:K70" si="23">ROUND(E64*J64,2)</f>
        <v>0</v>
      </c>
      <c r="L64" s="185">
        <v>15</v>
      </c>
      <c r="M64" s="185">
        <f t="shared" ref="M64:M70" si="24">G64*(1+L64/100)</f>
        <v>0</v>
      </c>
      <c r="N64" s="185">
        <v>0</v>
      </c>
      <c r="O64" s="185">
        <f t="shared" ref="O64:O70" si="25">ROUND(E64*N64,2)</f>
        <v>0</v>
      </c>
      <c r="P64" s="185">
        <v>0</v>
      </c>
      <c r="Q64" s="185">
        <f t="shared" ref="Q64:Q70" si="26">ROUND(E64*P64,2)</f>
        <v>0</v>
      </c>
      <c r="R64" s="185"/>
      <c r="S64" s="185" t="s">
        <v>2976</v>
      </c>
      <c r="T64" s="186" t="s">
        <v>2977</v>
      </c>
      <c r="U64" s="161">
        <v>0</v>
      </c>
      <c r="V64" s="161">
        <f t="shared" ref="V64:V70" si="27"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2978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0">
        <v>37</v>
      </c>
      <c r="B65" s="181" t="s">
        <v>1701</v>
      </c>
      <c r="C65" s="191" t="s">
        <v>774</v>
      </c>
      <c r="D65" s="182" t="s">
        <v>726</v>
      </c>
      <c r="E65" s="183">
        <v>1</v>
      </c>
      <c r="F65" s="184"/>
      <c r="G65" s="185">
        <f t="shared" si="21"/>
        <v>0</v>
      </c>
      <c r="H65" s="184"/>
      <c r="I65" s="185">
        <f t="shared" si="22"/>
        <v>0</v>
      </c>
      <c r="J65" s="184"/>
      <c r="K65" s="185">
        <f t="shared" si="23"/>
        <v>0</v>
      </c>
      <c r="L65" s="185">
        <v>15</v>
      </c>
      <c r="M65" s="185">
        <f t="shared" si="24"/>
        <v>0</v>
      </c>
      <c r="N65" s="185">
        <v>0</v>
      </c>
      <c r="O65" s="185">
        <f t="shared" si="25"/>
        <v>0</v>
      </c>
      <c r="P65" s="185">
        <v>0</v>
      </c>
      <c r="Q65" s="185">
        <f t="shared" si="26"/>
        <v>0</v>
      </c>
      <c r="R65" s="185"/>
      <c r="S65" s="185" t="s">
        <v>2976</v>
      </c>
      <c r="T65" s="186" t="s">
        <v>2977</v>
      </c>
      <c r="U65" s="161">
        <v>0</v>
      </c>
      <c r="V65" s="161">
        <f t="shared" si="27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2978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0">
        <v>38</v>
      </c>
      <c r="B66" s="181" t="s">
        <v>1703</v>
      </c>
      <c r="C66" s="191" t="s">
        <v>775</v>
      </c>
      <c r="D66" s="182" t="s">
        <v>726</v>
      </c>
      <c r="E66" s="183">
        <v>1</v>
      </c>
      <c r="F66" s="184"/>
      <c r="G66" s="185">
        <f t="shared" si="21"/>
        <v>0</v>
      </c>
      <c r="H66" s="184"/>
      <c r="I66" s="185">
        <f t="shared" si="22"/>
        <v>0</v>
      </c>
      <c r="J66" s="184"/>
      <c r="K66" s="185">
        <f t="shared" si="23"/>
        <v>0</v>
      </c>
      <c r="L66" s="185">
        <v>15</v>
      </c>
      <c r="M66" s="185">
        <f t="shared" si="24"/>
        <v>0</v>
      </c>
      <c r="N66" s="185">
        <v>0</v>
      </c>
      <c r="O66" s="185">
        <f t="shared" si="25"/>
        <v>0</v>
      </c>
      <c r="P66" s="185">
        <v>0</v>
      </c>
      <c r="Q66" s="185">
        <f t="shared" si="26"/>
        <v>0</v>
      </c>
      <c r="R66" s="185"/>
      <c r="S66" s="185" t="s">
        <v>2976</v>
      </c>
      <c r="T66" s="186" t="s">
        <v>2977</v>
      </c>
      <c r="U66" s="161">
        <v>0</v>
      </c>
      <c r="V66" s="161">
        <f t="shared" si="27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3031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80">
        <v>39</v>
      </c>
      <c r="B67" s="181" t="s">
        <v>621</v>
      </c>
      <c r="C67" s="191" t="s">
        <v>776</v>
      </c>
      <c r="D67" s="182" t="s">
        <v>726</v>
      </c>
      <c r="E67" s="183">
        <v>1</v>
      </c>
      <c r="F67" s="184"/>
      <c r="G67" s="185">
        <f t="shared" si="21"/>
        <v>0</v>
      </c>
      <c r="H67" s="184"/>
      <c r="I67" s="185">
        <f t="shared" si="22"/>
        <v>0</v>
      </c>
      <c r="J67" s="184"/>
      <c r="K67" s="185">
        <f t="shared" si="23"/>
        <v>0</v>
      </c>
      <c r="L67" s="185">
        <v>15</v>
      </c>
      <c r="M67" s="185">
        <f t="shared" si="24"/>
        <v>0</v>
      </c>
      <c r="N67" s="185">
        <v>0</v>
      </c>
      <c r="O67" s="185">
        <f t="shared" si="25"/>
        <v>0</v>
      </c>
      <c r="P67" s="185">
        <v>0</v>
      </c>
      <c r="Q67" s="185">
        <f t="shared" si="26"/>
        <v>0</v>
      </c>
      <c r="R67" s="185"/>
      <c r="S67" s="185" t="s">
        <v>2976</v>
      </c>
      <c r="T67" s="186" t="s">
        <v>2977</v>
      </c>
      <c r="U67" s="161">
        <v>0</v>
      </c>
      <c r="V67" s="161">
        <f t="shared" si="27"/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3031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0">
        <v>40</v>
      </c>
      <c r="B68" s="181" t="s">
        <v>623</v>
      </c>
      <c r="C68" s="191" t="s">
        <v>777</v>
      </c>
      <c r="D68" s="182" t="s">
        <v>2297</v>
      </c>
      <c r="E68" s="183">
        <v>25</v>
      </c>
      <c r="F68" s="184"/>
      <c r="G68" s="185">
        <f t="shared" si="21"/>
        <v>0</v>
      </c>
      <c r="H68" s="184"/>
      <c r="I68" s="185">
        <f t="shared" si="22"/>
        <v>0</v>
      </c>
      <c r="J68" s="184"/>
      <c r="K68" s="185">
        <f t="shared" si="23"/>
        <v>0</v>
      </c>
      <c r="L68" s="185">
        <v>15</v>
      </c>
      <c r="M68" s="185">
        <f t="shared" si="24"/>
        <v>0</v>
      </c>
      <c r="N68" s="185">
        <v>0</v>
      </c>
      <c r="O68" s="185">
        <f t="shared" si="25"/>
        <v>0</v>
      </c>
      <c r="P68" s="185">
        <v>0</v>
      </c>
      <c r="Q68" s="185">
        <f t="shared" si="26"/>
        <v>0</v>
      </c>
      <c r="R68" s="185"/>
      <c r="S68" s="185" t="s">
        <v>2976</v>
      </c>
      <c r="T68" s="186" t="s">
        <v>2977</v>
      </c>
      <c r="U68" s="161">
        <v>0</v>
      </c>
      <c r="V68" s="161">
        <f t="shared" si="27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2978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0">
        <v>41</v>
      </c>
      <c r="B69" s="181" t="s">
        <v>625</v>
      </c>
      <c r="C69" s="191" t="s">
        <v>778</v>
      </c>
      <c r="D69" s="182" t="s">
        <v>726</v>
      </c>
      <c r="E69" s="183">
        <v>1</v>
      </c>
      <c r="F69" s="184"/>
      <c r="G69" s="185">
        <f t="shared" si="21"/>
        <v>0</v>
      </c>
      <c r="H69" s="184"/>
      <c r="I69" s="185">
        <f t="shared" si="22"/>
        <v>0</v>
      </c>
      <c r="J69" s="184"/>
      <c r="K69" s="185">
        <f t="shared" si="23"/>
        <v>0</v>
      </c>
      <c r="L69" s="185">
        <v>15</v>
      </c>
      <c r="M69" s="185">
        <f t="shared" si="24"/>
        <v>0</v>
      </c>
      <c r="N69" s="185">
        <v>0</v>
      </c>
      <c r="O69" s="185">
        <f t="shared" si="25"/>
        <v>0</v>
      </c>
      <c r="P69" s="185">
        <v>0</v>
      </c>
      <c r="Q69" s="185">
        <f t="shared" si="26"/>
        <v>0</v>
      </c>
      <c r="R69" s="185"/>
      <c r="S69" s="185" t="s">
        <v>2976</v>
      </c>
      <c r="T69" s="186" t="s">
        <v>2977</v>
      </c>
      <c r="U69" s="161">
        <v>0</v>
      </c>
      <c r="V69" s="161">
        <f t="shared" si="27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2978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3">
        <v>42</v>
      </c>
      <c r="B70" s="174" t="s">
        <v>627</v>
      </c>
      <c r="C70" s="189" t="s">
        <v>779</v>
      </c>
      <c r="D70" s="175" t="s">
        <v>726</v>
      </c>
      <c r="E70" s="176">
        <v>1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15</v>
      </c>
      <c r="M70" s="178">
        <f t="shared" si="24"/>
        <v>0</v>
      </c>
      <c r="N70" s="178">
        <v>0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2976</v>
      </c>
      <c r="T70" s="179" t="s">
        <v>2977</v>
      </c>
      <c r="U70" s="161">
        <v>0</v>
      </c>
      <c r="V70" s="161">
        <f t="shared" si="27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780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">
      <c r="A71" s="5"/>
      <c r="B71" s="6"/>
      <c r="C71" s="193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v>15</v>
      </c>
      <c r="AF71">
        <v>21</v>
      </c>
    </row>
    <row r="72" spans="1:60" x14ac:dyDescent="0.2">
      <c r="A72" s="155"/>
      <c r="B72" s="156" t="s">
        <v>2725</v>
      </c>
      <c r="C72" s="194"/>
      <c r="D72" s="157"/>
      <c r="E72" s="158"/>
      <c r="F72" s="158"/>
      <c r="G72" s="187">
        <f>G8+G25+G34+G49+G57+G63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f>SUMIF(L7:L70,AE71,G7:G70)</f>
        <v>0</v>
      </c>
      <c r="AF72">
        <f>SUMIF(L7:L70,AF71,G7:G70)</f>
        <v>0</v>
      </c>
      <c r="AG72" t="s">
        <v>1130</v>
      </c>
    </row>
    <row r="73" spans="1:60" x14ac:dyDescent="0.2">
      <c r="C73" s="195"/>
      <c r="D73" s="143"/>
      <c r="AG73" t="s">
        <v>1131</v>
      </c>
    </row>
    <row r="74" spans="1:60" x14ac:dyDescent="0.2">
      <c r="D74" s="143"/>
    </row>
    <row r="75" spans="1:60" x14ac:dyDescent="0.2">
      <c r="D75" s="143"/>
    </row>
    <row r="76" spans="1:60" x14ac:dyDescent="0.2">
      <c r="D76" s="143"/>
    </row>
    <row r="77" spans="1:60" x14ac:dyDescent="0.2">
      <c r="D77" s="143"/>
    </row>
    <row r="78" spans="1:60" x14ac:dyDescent="0.2">
      <c r="D78" s="143"/>
    </row>
    <row r="79" spans="1:60" x14ac:dyDescent="0.2">
      <c r="D79" s="143"/>
    </row>
    <row r="80" spans="1:60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19">
    <mergeCell ref="C15:G15"/>
    <mergeCell ref="C16:G16"/>
    <mergeCell ref="C24:G24"/>
    <mergeCell ref="C18:G18"/>
    <mergeCell ref="C19:G19"/>
    <mergeCell ref="C20:G20"/>
    <mergeCell ref="C21:G21"/>
    <mergeCell ref="C22:G22"/>
    <mergeCell ref="C23:G23"/>
    <mergeCell ref="C17:G17"/>
    <mergeCell ref="C12:G12"/>
    <mergeCell ref="C13:G13"/>
    <mergeCell ref="C14:G14"/>
    <mergeCell ref="A1:G1"/>
    <mergeCell ref="C2:G2"/>
    <mergeCell ref="C3:G3"/>
    <mergeCell ref="C4:G4"/>
    <mergeCell ref="C10:G10"/>
    <mergeCell ref="C11:G11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8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3730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2756</v>
      </c>
      <c r="C4" s="327" t="s">
        <v>2757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2844</v>
      </c>
      <c r="C8" s="188" t="s">
        <v>2845</v>
      </c>
      <c r="D8" s="169"/>
      <c r="E8" s="170"/>
      <c r="F8" s="171"/>
      <c r="G8" s="171">
        <f>SUMIF(AG9:AG19,"&lt;&gt;NOR",G9:G19)</f>
        <v>0</v>
      </c>
      <c r="H8" s="171"/>
      <c r="I8" s="171">
        <f>SUM(I9:I19)</f>
        <v>0</v>
      </c>
      <c r="J8" s="171"/>
      <c r="K8" s="171">
        <f>SUM(K9:K19)</f>
        <v>0</v>
      </c>
      <c r="L8" s="171"/>
      <c r="M8" s="171">
        <f>SUM(M9:M19)</f>
        <v>0</v>
      </c>
      <c r="N8" s="171"/>
      <c r="O8" s="171">
        <f>SUM(O9:O19)</f>
        <v>0</v>
      </c>
      <c r="P8" s="171"/>
      <c r="Q8" s="171">
        <f>SUM(Q9:Q19)</f>
        <v>0</v>
      </c>
      <c r="R8" s="171"/>
      <c r="S8" s="171"/>
      <c r="T8" s="172"/>
      <c r="U8" s="166"/>
      <c r="V8" s="166">
        <f>SUM(V9:V19)</f>
        <v>94.27</v>
      </c>
      <c r="W8" s="166"/>
      <c r="AG8" t="s">
        <v>2972</v>
      </c>
    </row>
    <row r="9" spans="1:60" ht="22.5" outlineLevel="1" x14ac:dyDescent="0.2">
      <c r="A9" s="173">
        <v>1</v>
      </c>
      <c r="B9" s="174" t="s">
        <v>781</v>
      </c>
      <c r="C9" s="189" t="s">
        <v>782</v>
      </c>
      <c r="D9" s="175" t="s">
        <v>3157</v>
      </c>
      <c r="E9" s="176">
        <v>42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3749</v>
      </c>
      <c r="S9" s="178" t="s">
        <v>3733</v>
      </c>
      <c r="T9" s="179" t="s">
        <v>3733</v>
      </c>
      <c r="U9" s="161">
        <v>0.23400000000000001</v>
      </c>
      <c r="V9" s="161">
        <f>ROUND(E9*U9,2)</f>
        <v>9.83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1117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332" t="s">
        <v>3780</v>
      </c>
      <c r="D10" s="333"/>
      <c r="E10" s="333"/>
      <c r="F10" s="333"/>
      <c r="G10" s="333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3736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336" t="s">
        <v>1226</v>
      </c>
      <c r="D11" s="337"/>
      <c r="E11" s="337"/>
      <c r="F11" s="337"/>
      <c r="G11" s="33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1168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3">
        <v>2</v>
      </c>
      <c r="B12" s="174" t="s">
        <v>783</v>
      </c>
      <c r="C12" s="189" t="s">
        <v>784</v>
      </c>
      <c r="D12" s="175" t="s">
        <v>3069</v>
      </c>
      <c r="E12" s="176">
        <v>360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3749</v>
      </c>
      <c r="S12" s="178" t="s">
        <v>3733</v>
      </c>
      <c r="T12" s="179" t="s">
        <v>3733</v>
      </c>
      <c r="U12" s="161">
        <v>0.17600000000000002</v>
      </c>
      <c r="V12" s="161">
        <f>ROUND(E12*U12,2)</f>
        <v>63.36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1117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336" t="s">
        <v>1226</v>
      </c>
      <c r="D13" s="337"/>
      <c r="E13" s="337"/>
      <c r="F13" s="337"/>
      <c r="G13" s="337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1168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3">
        <v>3</v>
      </c>
      <c r="B14" s="174" t="s">
        <v>785</v>
      </c>
      <c r="C14" s="189" t="s">
        <v>786</v>
      </c>
      <c r="D14" s="175" t="s">
        <v>3069</v>
      </c>
      <c r="E14" s="176">
        <v>42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3749</v>
      </c>
      <c r="S14" s="178" t="s">
        <v>3733</v>
      </c>
      <c r="T14" s="179" t="s">
        <v>3733</v>
      </c>
      <c r="U14" s="161">
        <v>0.27400000000000002</v>
      </c>
      <c r="V14" s="161">
        <f>ROUND(E14*U14,2)</f>
        <v>11.51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1117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336" t="s">
        <v>1226</v>
      </c>
      <c r="D15" s="337"/>
      <c r="E15" s="337"/>
      <c r="F15" s="337"/>
      <c r="G15" s="33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1168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3">
        <v>4</v>
      </c>
      <c r="B16" s="174" t="s">
        <v>787</v>
      </c>
      <c r="C16" s="189" t="s">
        <v>788</v>
      </c>
      <c r="D16" s="175" t="s">
        <v>3069</v>
      </c>
      <c r="E16" s="176">
        <v>20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3749</v>
      </c>
      <c r="S16" s="178" t="s">
        <v>3733</v>
      </c>
      <c r="T16" s="179" t="s">
        <v>3733</v>
      </c>
      <c r="U16" s="161">
        <v>0.30100000000000005</v>
      </c>
      <c r="V16" s="161">
        <f>ROUND(E16*U16,2)</f>
        <v>6.02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1117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336" t="s">
        <v>1226</v>
      </c>
      <c r="D17" s="337"/>
      <c r="E17" s="337"/>
      <c r="F17" s="337"/>
      <c r="G17" s="33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1168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3">
        <v>5</v>
      </c>
      <c r="B18" s="174" t="s">
        <v>789</v>
      </c>
      <c r="C18" s="189" t="s">
        <v>790</v>
      </c>
      <c r="D18" s="175" t="s">
        <v>3157</v>
      </c>
      <c r="E18" s="176">
        <v>3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3749</v>
      </c>
      <c r="S18" s="178" t="s">
        <v>3733</v>
      </c>
      <c r="T18" s="179" t="s">
        <v>3733</v>
      </c>
      <c r="U18" s="161">
        <v>1.1820000000000002</v>
      </c>
      <c r="V18" s="161">
        <f>ROUND(E18*U18,2)</f>
        <v>3.55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1117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336" t="s">
        <v>1226</v>
      </c>
      <c r="D19" s="337"/>
      <c r="E19" s="337"/>
      <c r="F19" s="337"/>
      <c r="G19" s="33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1168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7" t="s">
        <v>2971</v>
      </c>
      <c r="B20" s="168" t="s">
        <v>2931</v>
      </c>
      <c r="C20" s="188" t="s">
        <v>2932</v>
      </c>
      <c r="D20" s="169"/>
      <c r="E20" s="170"/>
      <c r="F20" s="171"/>
      <c r="G20" s="171">
        <f>SUMIF(AG21:AG177,"&lt;&gt;NOR",G21:G177)</f>
        <v>0</v>
      </c>
      <c r="H20" s="171"/>
      <c r="I20" s="171">
        <f>SUM(I21:I177)</f>
        <v>0</v>
      </c>
      <c r="J20" s="171"/>
      <c r="K20" s="171">
        <f>SUM(K21:K177)</f>
        <v>0</v>
      </c>
      <c r="L20" s="171"/>
      <c r="M20" s="171">
        <f>SUM(M21:M177)</f>
        <v>0</v>
      </c>
      <c r="N20" s="171"/>
      <c r="O20" s="171">
        <f>SUM(O21:O177)</f>
        <v>0</v>
      </c>
      <c r="P20" s="171"/>
      <c r="Q20" s="171">
        <f>SUM(Q21:Q177)</f>
        <v>0</v>
      </c>
      <c r="R20" s="171"/>
      <c r="S20" s="171"/>
      <c r="T20" s="172"/>
      <c r="U20" s="166"/>
      <c r="V20" s="166">
        <f>SUM(V21:V177)</f>
        <v>791.84999999999991</v>
      </c>
      <c r="W20" s="166"/>
      <c r="AG20" t="s">
        <v>2972</v>
      </c>
    </row>
    <row r="21" spans="1:60" outlineLevel="1" x14ac:dyDescent="0.2">
      <c r="A21" s="180">
        <v>6</v>
      </c>
      <c r="B21" s="181" t="s">
        <v>791</v>
      </c>
      <c r="C21" s="191" t="s">
        <v>792</v>
      </c>
      <c r="D21" s="182" t="s">
        <v>3157</v>
      </c>
      <c r="E21" s="183">
        <v>1</v>
      </c>
      <c r="F21" s="184"/>
      <c r="G21" s="185">
        <f t="shared" ref="G21:G71" si="0">ROUND(E21*F21,2)</f>
        <v>0</v>
      </c>
      <c r="H21" s="184"/>
      <c r="I21" s="185">
        <f t="shared" ref="I21:I71" si="1">ROUND(E21*H21,2)</f>
        <v>0</v>
      </c>
      <c r="J21" s="184"/>
      <c r="K21" s="185">
        <f t="shared" ref="K21:K71" si="2">ROUND(E21*J21,2)</f>
        <v>0</v>
      </c>
      <c r="L21" s="185">
        <v>15</v>
      </c>
      <c r="M21" s="185">
        <f t="shared" ref="M21:M71" si="3">G21*(1+L21/100)</f>
        <v>0</v>
      </c>
      <c r="N21" s="185">
        <v>0</v>
      </c>
      <c r="O21" s="185">
        <f t="shared" ref="O21:O71" si="4">ROUND(E21*N21,2)</f>
        <v>0</v>
      </c>
      <c r="P21" s="185">
        <v>0</v>
      </c>
      <c r="Q21" s="185">
        <f t="shared" ref="Q21:Q71" si="5">ROUND(E21*P21,2)</f>
        <v>0</v>
      </c>
      <c r="R21" s="185"/>
      <c r="S21" s="185" t="s">
        <v>3733</v>
      </c>
      <c r="T21" s="186" t="s">
        <v>3733</v>
      </c>
      <c r="U21" s="161">
        <v>0.87000000000000011</v>
      </c>
      <c r="V21" s="161">
        <f t="shared" ref="V21:V71" si="6">ROUND(E21*U21,2)</f>
        <v>0.87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0">
        <v>7</v>
      </c>
      <c r="B22" s="181" t="s">
        <v>793</v>
      </c>
      <c r="C22" s="191" t="s">
        <v>794</v>
      </c>
      <c r="D22" s="182" t="s">
        <v>3157</v>
      </c>
      <c r="E22" s="183">
        <v>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3733</v>
      </c>
      <c r="T22" s="186" t="s">
        <v>3733</v>
      </c>
      <c r="U22" s="161">
        <v>10.07</v>
      </c>
      <c r="V22" s="161">
        <f t="shared" si="6"/>
        <v>10.07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0">
        <v>8</v>
      </c>
      <c r="B23" s="181" t="s">
        <v>795</v>
      </c>
      <c r="C23" s="191" t="s">
        <v>796</v>
      </c>
      <c r="D23" s="182" t="s">
        <v>797</v>
      </c>
      <c r="E23" s="183">
        <v>2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2976</v>
      </c>
      <c r="T23" s="186" t="s">
        <v>2977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3031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0">
        <v>9</v>
      </c>
      <c r="B24" s="181" t="s">
        <v>798</v>
      </c>
      <c r="C24" s="191" t="s">
        <v>799</v>
      </c>
      <c r="D24" s="182" t="s">
        <v>800</v>
      </c>
      <c r="E24" s="183">
        <v>1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15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2976</v>
      </c>
      <c r="T24" s="186" t="s">
        <v>3771</v>
      </c>
      <c r="U24" s="161">
        <v>0</v>
      </c>
      <c r="V24" s="161">
        <f t="shared" si="6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1186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0">
        <v>10</v>
      </c>
      <c r="B25" s="181" t="s">
        <v>801</v>
      </c>
      <c r="C25" s="191" t="s">
        <v>802</v>
      </c>
      <c r="D25" s="182" t="s">
        <v>800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2976</v>
      </c>
      <c r="T25" s="186" t="s">
        <v>3771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1186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0">
        <v>11</v>
      </c>
      <c r="B26" s="181" t="s">
        <v>803</v>
      </c>
      <c r="C26" s="191" t="s">
        <v>804</v>
      </c>
      <c r="D26" s="182" t="s">
        <v>800</v>
      </c>
      <c r="E26" s="183">
        <v>1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15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2976</v>
      </c>
      <c r="T26" s="186" t="s">
        <v>2977</v>
      </c>
      <c r="U26" s="161">
        <v>0</v>
      </c>
      <c r="V26" s="161">
        <f t="shared" si="6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1186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0">
        <v>12</v>
      </c>
      <c r="B27" s="181" t="s">
        <v>805</v>
      </c>
      <c r="C27" s="191" t="s">
        <v>806</v>
      </c>
      <c r="D27" s="182" t="s">
        <v>3157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78" t="s">
        <v>2931</v>
      </c>
      <c r="S27" s="178" t="s">
        <v>3733</v>
      </c>
      <c r="T27" s="179" t="s">
        <v>3733</v>
      </c>
      <c r="U27" s="161">
        <v>0.85000000000000009</v>
      </c>
      <c r="V27" s="161">
        <f t="shared" si="6"/>
        <v>0.85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1134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332" t="s">
        <v>3781</v>
      </c>
      <c r="D28" s="333"/>
      <c r="E28" s="333"/>
      <c r="F28" s="333"/>
      <c r="G28" s="333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3736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0">
        <v>13</v>
      </c>
      <c r="B29" s="181" t="s">
        <v>807</v>
      </c>
      <c r="C29" s="191" t="s">
        <v>808</v>
      </c>
      <c r="D29" s="182" t="s">
        <v>800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2976</v>
      </c>
      <c r="T29" s="186" t="s">
        <v>3771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3031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0">
        <v>14</v>
      </c>
      <c r="B30" s="181" t="s">
        <v>805</v>
      </c>
      <c r="C30" s="191" t="s">
        <v>806</v>
      </c>
      <c r="D30" s="182" t="s">
        <v>3157</v>
      </c>
      <c r="E30" s="183">
        <v>1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15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78" t="s">
        <v>2931</v>
      </c>
      <c r="S30" s="178" t="s">
        <v>3733</v>
      </c>
      <c r="T30" s="179" t="s">
        <v>3733</v>
      </c>
      <c r="U30" s="161">
        <v>0.85000000000000009</v>
      </c>
      <c r="V30" s="161">
        <f t="shared" si="6"/>
        <v>0.85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1134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332" t="s">
        <v>3781</v>
      </c>
      <c r="D31" s="333"/>
      <c r="E31" s="333"/>
      <c r="F31" s="333"/>
      <c r="G31" s="333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3736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80">
        <v>15</v>
      </c>
      <c r="B32" s="181" t="s">
        <v>809</v>
      </c>
      <c r="C32" s="191" t="s">
        <v>810</v>
      </c>
      <c r="D32" s="182" t="s">
        <v>3157</v>
      </c>
      <c r="E32" s="183">
        <v>3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15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 t="s">
        <v>3740</v>
      </c>
      <c r="S32" s="185" t="s">
        <v>3733</v>
      </c>
      <c r="T32" s="186" t="s">
        <v>3733</v>
      </c>
      <c r="U32" s="161">
        <v>0</v>
      </c>
      <c r="V32" s="161">
        <f t="shared" si="6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1186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0">
        <v>16</v>
      </c>
      <c r="B33" s="181" t="s">
        <v>805</v>
      </c>
      <c r="C33" s="191" t="s">
        <v>806</v>
      </c>
      <c r="D33" s="182" t="s">
        <v>3157</v>
      </c>
      <c r="E33" s="183">
        <v>3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78" t="s">
        <v>2931</v>
      </c>
      <c r="S33" s="178" t="s">
        <v>3733</v>
      </c>
      <c r="T33" s="179" t="s">
        <v>3733</v>
      </c>
      <c r="U33" s="161">
        <v>0.85000000000000009</v>
      </c>
      <c r="V33" s="161">
        <f t="shared" si="6"/>
        <v>2.5499999999999998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1134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332" t="s">
        <v>3781</v>
      </c>
      <c r="D34" s="333"/>
      <c r="E34" s="333"/>
      <c r="F34" s="333"/>
      <c r="G34" s="333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3736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80">
        <v>17</v>
      </c>
      <c r="B35" s="181" t="s">
        <v>811</v>
      </c>
      <c r="C35" s="191" t="s">
        <v>812</v>
      </c>
      <c r="D35" s="182" t="s">
        <v>3157</v>
      </c>
      <c r="E35" s="183">
        <v>1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15</v>
      </c>
      <c r="M35" s="185">
        <f t="shared" si="3"/>
        <v>0</v>
      </c>
      <c r="N35" s="185">
        <v>0</v>
      </c>
      <c r="O35" s="185">
        <f t="shared" si="4"/>
        <v>0</v>
      </c>
      <c r="P35" s="185">
        <v>0</v>
      </c>
      <c r="Q35" s="185">
        <f t="shared" si="5"/>
        <v>0</v>
      </c>
      <c r="R35" s="185" t="s">
        <v>3740</v>
      </c>
      <c r="S35" s="185" t="s">
        <v>3733</v>
      </c>
      <c r="T35" s="186" t="s">
        <v>3733</v>
      </c>
      <c r="U35" s="161">
        <v>0</v>
      </c>
      <c r="V35" s="161">
        <f t="shared" si="6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1186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18</v>
      </c>
      <c r="B36" s="181" t="s">
        <v>805</v>
      </c>
      <c r="C36" s="191" t="s">
        <v>806</v>
      </c>
      <c r="D36" s="182" t="s">
        <v>3157</v>
      </c>
      <c r="E36" s="183">
        <v>1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15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78" t="s">
        <v>2931</v>
      </c>
      <c r="S36" s="178" t="s">
        <v>3733</v>
      </c>
      <c r="T36" s="179" t="s">
        <v>3733</v>
      </c>
      <c r="U36" s="161">
        <v>0.85000000000000009</v>
      </c>
      <c r="V36" s="161">
        <f t="shared" si="6"/>
        <v>0.85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1134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332" t="s">
        <v>3781</v>
      </c>
      <c r="D37" s="333"/>
      <c r="E37" s="333"/>
      <c r="F37" s="333"/>
      <c r="G37" s="333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3736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80">
        <v>19</v>
      </c>
      <c r="B38" s="181" t="s">
        <v>813</v>
      </c>
      <c r="C38" s="191" t="s">
        <v>814</v>
      </c>
      <c r="D38" s="182" t="s">
        <v>3157</v>
      </c>
      <c r="E38" s="183">
        <v>1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15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 t="s">
        <v>3740</v>
      </c>
      <c r="S38" s="185" t="s">
        <v>3733</v>
      </c>
      <c r="T38" s="186" t="s">
        <v>3733</v>
      </c>
      <c r="U38" s="161">
        <v>0</v>
      </c>
      <c r="V38" s="161">
        <f t="shared" si="6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1186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0">
        <v>20</v>
      </c>
      <c r="B39" s="181" t="s">
        <v>805</v>
      </c>
      <c r="C39" s="191" t="s">
        <v>806</v>
      </c>
      <c r="D39" s="182" t="s">
        <v>3157</v>
      </c>
      <c r="E39" s="183">
        <v>1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15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78" t="s">
        <v>2931</v>
      </c>
      <c r="S39" s="178" t="s">
        <v>3733</v>
      </c>
      <c r="T39" s="179" t="s">
        <v>3733</v>
      </c>
      <c r="U39" s="161">
        <v>0.85000000000000009</v>
      </c>
      <c r="V39" s="161">
        <f t="shared" si="6"/>
        <v>0.85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1134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332" t="s">
        <v>3781</v>
      </c>
      <c r="D40" s="333"/>
      <c r="E40" s="333"/>
      <c r="F40" s="333"/>
      <c r="G40" s="333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3736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80">
        <v>21</v>
      </c>
      <c r="B41" s="181" t="s">
        <v>815</v>
      </c>
      <c r="C41" s="191" t="s">
        <v>816</v>
      </c>
      <c r="D41" s="182" t="s">
        <v>3157</v>
      </c>
      <c r="E41" s="183">
        <v>1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 t="s">
        <v>3740</v>
      </c>
      <c r="S41" s="185" t="s">
        <v>3733</v>
      </c>
      <c r="T41" s="186" t="s">
        <v>3733</v>
      </c>
      <c r="U41" s="161">
        <v>0</v>
      </c>
      <c r="V41" s="161">
        <f t="shared" si="6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1186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0">
        <v>22</v>
      </c>
      <c r="B42" s="181" t="s">
        <v>805</v>
      </c>
      <c r="C42" s="191" t="s">
        <v>806</v>
      </c>
      <c r="D42" s="182" t="s">
        <v>3157</v>
      </c>
      <c r="E42" s="183">
        <v>1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15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78" t="s">
        <v>2931</v>
      </c>
      <c r="S42" s="178" t="s">
        <v>3733</v>
      </c>
      <c r="T42" s="179" t="s">
        <v>3733</v>
      </c>
      <c r="U42" s="161">
        <v>0.85000000000000009</v>
      </c>
      <c r="V42" s="161">
        <f t="shared" si="6"/>
        <v>0.85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1134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332" t="s">
        <v>3781</v>
      </c>
      <c r="D43" s="333"/>
      <c r="E43" s="333"/>
      <c r="F43" s="333"/>
      <c r="G43" s="333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3736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80">
        <v>23</v>
      </c>
      <c r="B44" s="181" t="s">
        <v>817</v>
      </c>
      <c r="C44" s="191" t="s">
        <v>818</v>
      </c>
      <c r="D44" s="182" t="s">
        <v>3157</v>
      </c>
      <c r="E44" s="183">
        <v>4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15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 t="s">
        <v>3740</v>
      </c>
      <c r="S44" s="185" t="s">
        <v>3733</v>
      </c>
      <c r="T44" s="186" t="s">
        <v>3733</v>
      </c>
      <c r="U44" s="161">
        <v>0</v>
      </c>
      <c r="V44" s="161">
        <f t="shared" si="6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1186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0">
        <v>24</v>
      </c>
      <c r="B45" s="181" t="s">
        <v>819</v>
      </c>
      <c r="C45" s="191" t="s">
        <v>820</v>
      </c>
      <c r="D45" s="182" t="s">
        <v>3157</v>
      </c>
      <c r="E45" s="183">
        <v>4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15</v>
      </c>
      <c r="M45" s="185">
        <f t="shared" si="3"/>
        <v>0</v>
      </c>
      <c r="N45" s="185">
        <v>0</v>
      </c>
      <c r="O45" s="185">
        <f t="shared" si="4"/>
        <v>0</v>
      </c>
      <c r="P45" s="185">
        <v>0</v>
      </c>
      <c r="Q45" s="185">
        <f t="shared" si="5"/>
        <v>0</v>
      </c>
      <c r="R45" s="178" t="s">
        <v>2931</v>
      </c>
      <c r="S45" s="178" t="s">
        <v>3733</v>
      </c>
      <c r="T45" s="179" t="s">
        <v>3733</v>
      </c>
      <c r="U45" s="161">
        <v>0.42000000000000004</v>
      </c>
      <c r="V45" s="161">
        <f t="shared" si="6"/>
        <v>1.68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1134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332" t="s">
        <v>3781</v>
      </c>
      <c r="D46" s="333"/>
      <c r="E46" s="333"/>
      <c r="F46" s="333"/>
      <c r="G46" s="333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3736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2.5" outlineLevel="1" x14ac:dyDescent="0.2">
      <c r="A47" s="180">
        <v>25</v>
      </c>
      <c r="B47" s="181" t="s">
        <v>821</v>
      </c>
      <c r="C47" s="191" t="s">
        <v>822</v>
      </c>
      <c r="D47" s="182" t="s">
        <v>3157</v>
      </c>
      <c r="E47" s="183">
        <v>12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15</v>
      </c>
      <c r="M47" s="185">
        <f t="shared" si="3"/>
        <v>0</v>
      </c>
      <c r="N47" s="185">
        <v>0</v>
      </c>
      <c r="O47" s="185">
        <f t="shared" si="4"/>
        <v>0</v>
      </c>
      <c r="P47" s="185">
        <v>0</v>
      </c>
      <c r="Q47" s="185">
        <f t="shared" si="5"/>
        <v>0</v>
      </c>
      <c r="R47" s="185" t="s">
        <v>3740</v>
      </c>
      <c r="S47" s="185" t="s">
        <v>3733</v>
      </c>
      <c r="T47" s="186" t="s">
        <v>3733</v>
      </c>
      <c r="U47" s="161">
        <v>0</v>
      </c>
      <c r="V47" s="161">
        <f t="shared" si="6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1186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0">
        <v>26</v>
      </c>
      <c r="B48" s="181" t="s">
        <v>819</v>
      </c>
      <c r="C48" s="191" t="s">
        <v>820</v>
      </c>
      <c r="D48" s="182" t="s">
        <v>3157</v>
      </c>
      <c r="E48" s="183">
        <v>12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15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78" t="s">
        <v>2931</v>
      </c>
      <c r="S48" s="178" t="s">
        <v>3733</v>
      </c>
      <c r="T48" s="179" t="s">
        <v>3733</v>
      </c>
      <c r="U48" s="161">
        <v>0.42000000000000004</v>
      </c>
      <c r="V48" s="161">
        <f t="shared" si="6"/>
        <v>5.04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1134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332" t="s">
        <v>3781</v>
      </c>
      <c r="D49" s="333"/>
      <c r="E49" s="333"/>
      <c r="F49" s="333"/>
      <c r="G49" s="333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3736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80">
        <v>27</v>
      </c>
      <c r="B50" s="181" t="s">
        <v>823</v>
      </c>
      <c r="C50" s="191" t="s">
        <v>824</v>
      </c>
      <c r="D50" s="182" t="s">
        <v>3157</v>
      </c>
      <c r="E50" s="183">
        <v>34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15</v>
      </c>
      <c r="M50" s="185">
        <f t="shared" si="3"/>
        <v>0</v>
      </c>
      <c r="N50" s="185">
        <v>0</v>
      </c>
      <c r="O50" s="185">
        <f t="shared" si="4"/>
        <v>0</v>
      </c>
      <c r="P50" s="185">
        <v>0</v>
      </c>
      <c r="Q50" s="185">
        <f t="shared" si="5"/>
        <v>0</v>
      </c>
      <c r="R50" s="185" t="s">
        <v>3740</v>
      </c>
      <c r="S50" s="185" t="s">
        <v>3733</v>
      </c>
      <c r="T50" s="186" t="s">
        <v>3733</v>
      </c>
      <c r="U50" s="161">
        <v>0</v>
      </c>
      <c r="V50" s="161">
        <f t="shared" si="6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1186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28</v>
      </c>
      <c r="B51" s="181" t="s">
        <v>819</v>
      </c>
      <c r="C51" s="191" t="s">
        <v>820</v>
      </c>
      <c r="D51" s="182" t="s">
        <v>3157</v>
      </c>
      <c r="E51" s="183">
        <v>34</v>
      </c>
      <c r="F51" s="184"/>
      <c r="G51" s="185">
        <f t="shared" si="0"/>
        <v>0</v>
      </c>
      <c r="H51" s="184"/>
      <c r="I51" s="185">
        <f t="shared" si="1"/>
        <v>0</v>
      </c>
      <c r="J51" s="184"/>
      <c r="K51" s="185">
        <f t="shared" si="2"/>
        <v>0</v>
      </c>
      <c r="L51" s="185">
        <v>15</v>
      </c>
      <c r="M51" s="185">
        <f t="shared" si="3"/>
        <v>0</v>
      </c>
      <c r="N51" s="185">
        <v>0</v>
      </c>
      <c r="O51" s="185">
        <f t="shared" si="4"/>
        <v>0</v>
      </c>
      <c r="P51" s="185">
        <v>0</v>
      </c>
      <c r="Q51" s="185">
        <f t="shared" si="5"/>
        <v>0</v>
      </c>
      <c r="R51" s="178" t="s">
        <v>2931</v>
      </c>
      <c r="S51" s="178" t="s">
        <v>3733</v>
      </c>
      <c r="T51" s="179" t="s">
        <v>3733</v>
      </c>
      <c r="U51" s="161">
        <v>0.42000000000000004</v>
      </c>
      <c r="V51" s="161">
        <f t="shared" si="6"/>
        <v>14.28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1134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332" t="s">
        <v>3781</v>
      </c>
      <c r="D52" s="333"/>
      <c r="E52" s="333"/>
      <c r="F52" s="333"/>
      <c r="G52" s="333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3736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29</v>
      </c>
      <c r="B53" s="181" t="s">
        <v>825</v>
      </c>
      <c r="C53" s="191" t="s">
        <v>826</v>
      </c>
      <c r="D53" s="182" t="s">
        <v>800</v>
      </c>
      <c r="E53" s="183">
        <v>7</v>
      </c>
      <c r="F53" s="184"/>
      <c r="G53" s="185">
        <f t="shared" si="0"/>
        <v>0</v>
      </c>
      <c r="H53" s="184"/>
      <c r="I53" s="185">
        <f t="shared" si="1"/>
        <v>0</v>
      </c>
      <c r="J53" s="184"/>
      <c r="K53" s="185">
        <f t="shared" si="2"/>
        <v>0</v>
      </c>
      <c r="L53" s="185">
        <v>15</v>
      </c>
      <c r="M53" s="185">
        <f t="shared" si="3"/>
        <v>0</v>
      </c>
      <c r="N53" s="185">
        <v>0</v>
      </c>
      <c r="O53" s="185">
        <f t="shared" si="4"/>
        <v>0</v>
      </c>
      <c r="P53" s="185">
        <v>0</v>
      </c>
      <c r="Q53" s="185">
        <f t="shared" si="5"/>
        <v>0</v>
      </c>
      <c r="R53" s="185"/>
      <c r="S53" s="185" t="s">
        <v>2976</v>
      </c>
      <c r="T53" s="186" t="s">
        <v>2977</v>
      </c>
      <c r="U53" s="161">
        <v>0</v>
      </c>
      <c r="V53" s="161">
        <f t="shared" si="6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1186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0">
        <v>30</v>
      </c>
      <c r="B54" s="181" t="s">
        <v>827</v>
      </c>
      <c r="C54" s="191" t="s">
        <v>828</v>
      </c>
      <c r="D54" s="182" t="s">
        <v>800</v>
      </c>
      <c r="E54" s="183">
        <v>7</v>
      </c>
      <c r="F54" s="184"/>
      <c r="G54" s="185">
        <f t="shared" si="0"/>
        <v>0</v>
      </c>
      <c r="H54" s="184"/>
      <c r="I54" s="185">
        <f t="shared" si="1"/>
        <v>0</v>
      </c>
      <c r="J54" s="184"/>
      <c r="K54" s="185">
        <f t="shared" si="2"/>
        <v>0</v>
      </c>
      <c r="L54" s="185">
        <v>15</v>
      </c>
      <c r="M54" s="185">
        <f t="shared" si="3"/>
        <v>0</v>
      </c>
      <c r="N54" s="185">
        <v>0</v>
      </c>
      <c r="O54" s="185">
        <f t="shared" si="4"/>
        <v>0</v>
      </c>
      <c r="P54" s="185">
        <v>0</v>
      </c>
      <c r="Q54" s="185">
        <f t="shared" si="5"/>
        <v>0</v>
      </c>
      <c r="R54" s="185"/>
      <c r="S54" s="185" t="s">
        <v>2976</v>
      </c>
      <c r="T54" s="186" t="s">
        <v>3771</v>
      </c>
      <c r="U54" s="161">
        <v>0</v>
      </c>
      <c r="V54" s="161">
        <f t="shared" si="6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1186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31</v>
      </c>
      <c r="B55" s="181" t="s">
        <v>829</v>
      </c>
      <c r="C55" s="191" t="s">
        <v>830</v>
      </c>
      <c r="D55" s="182" t="s">
        <v>800</v>
      </c>
      <c r="E55" s="183">
        <v>1</v>
      </c>
      <c r="F55" s="184"/>
      <c r="G55" s="185">
        <f t="shared" si="0"/>
        <v>0</v>
      </c>
      <c r="H55" s="184"/>
      <c r="I55" s="185">
        <f t="shared" si="1"/>
        <v>0</v>
      </c>
      <c r="J55" s="184"/>
      <c r="K55" s="185">
        <f t="shared" si="2"/>
        <v>0</v>
      </c>
      <c r="L55" s="185">
        <v>15</v>
      </c>
      <c r="M55" s="185">
        <f t="shared" si="3"/>
        <v>0</v>
      </c>
      <c r="N55" s="185">
        <v>0</v>
      </c>
      <c r="O55" s="185">
        <f t="shared" si="4"/>
        <v>0</v>
      </c>
      <c r="P55" s="185">
        <v>0</v>
      </c>
      <c r="Q55" s="185">
        <f t="shared" si="5"/>
        <v>0</v>
      </c>
      <c r="R55" s="185"/>
      <c r="S55" s="185" t="s">
        <v>2976</v>
      </c>
      <c r="T55" s="186" t="s">
        <v>3771</v>
      </c>
      <c r="U55" s="161">
        <v>0</v>
      </c>
      <c r="V55" s="161">
        <f t="shared" si="6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1186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32</v>
      </c>
      <c r="B56" s="181" t="s">
        <v>831</v>
      </c>
      <c r="C56" s="191" t="s">
        <v>832</v>
      </c>
      <c r="D56" s="182" t="s">
        <v>800</v>
      </c>
      <c r="E56" s="183">
        <v>1</v>
      </c>
      <c r="F56" s="184"/>
      <c r="G56" s="185">
        <f t="shared" si="0"/>
        <v>0</v>
      </c>
      <c r="H56" s="184"/>
      <c r="I56" s="185">
        <f t="shared" si="1"/>
        <v>0</v>
      </c>
      <c r="J56" s="184"/>
      <c r="K56" s="185">
        <f t="shared" si="2"/>
        <v>0</v>
      </c>
      <c r="L56" s="185">
        <v>15</v>
      </c>
      <c r="M56" s="185">
        <f t="shared" si="3"/>
        <v>0</v>
      </c>
      <c r="N56" s="185">
        <v>0</v>
      </c>
      <c r="O56" s="185">
        <f t="shared" si="4"/>
        <v>0</v>
      </c>
      <c r="P56" s="185">
        <v>0</v>
      </c>
      <c r="Q56" s="185">
        <f t="shared" si="5"/>
        <v>0</v>
      </c>
      <c r="R56" s="185"/>
      <c r="S56" s="185" t="s">
        <v>2976</v>
      </c>
      <c r="T56" s="186" t="s">
        <v>3771</v>
      </c>
      <c r="U56" s="161">
        <v>0</v>
      </c>
      <c r="V56" s="161">
        <f t="shared" si="6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1186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0">
        <v>33</v>
      </c>
      <c r="B57" s="181" t="s">
        <v>833</v>
      </c>
      <c r="C57" s="191" t="s">
        <v>834</v>
      </c>
      <c r="D57" s="182" t="s">
        <v>3157</v>
      </c>
      <c r="E57" s="183">
        <v>10</v>
      </c>
      <c r="F57" s="184"/>
      <c r="G57" s="185">
        <f t="shared" si="0"/>
        <v>0</v>
      </c>
      <c r="H57" s="184"/>
      <c r="I57" s="185">
        <f t="shared" si="1"/>
        <v>0</v>
      </c>
      <c r="J57" s="184"/>
      <c r="K57" s="185">
        <f t="shared" si="2"/>
        <v>0</v>
      </c>
      <c r="L57" s="185">
        <v>15</v>
      </c>
      <c r="M57" s="185">
        <f t="shared" si="3"/>
        <v>0</v>
      </c>
      <c r="N57" s="185">
        <v>0</v>
      </c>
      <c r="O57" s="185">
        <f t="shared" si="4"/>
        <v>0</v>
      </c>
      <c r="P57" s="185">
        <v>0</v>
      </c>
      <c r="Q57" s="185">
        <f t="shared" si="5"/>
        <v>0</v>
      </c>
      <c r="R57" s="178" t="s">
        <v>2931</v>
      </c>
      <c r="S57" s="178" t="s">
        <v>3733</v>
      </c>
      <c r="T57" s="179" t="s">
        <v>3733</v>
      </c>
      <c r="U57" s="161">
        <v>0.32</v>
      </c>
      <c r="V57" s="161">
        <f t="shared" si="6"/>
        <v>3.2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1134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332" t="s">
        <v>3781</v>
      </c>
      <c r="D58" s="333"/>
      <c r="E58" s="333"/>
      <c r="F58" s="333"/>
      <c r="G58" s="333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3736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80">
        <v>34</v>
      </c>
      <c r="B59" s="181" t="s">
        <v>835</v>
      </c>
      <c r="C59" s="191" t="s">
        <v>836</v>
      </c>
      <c r="D59" s="182" t="s">
        <v>3157</v>
      </c>
      <c r="E59" s="183">
        <v>5</v>
      </c>
      <c r="F59" s="184"/>
      <c r="G59" s="185">
        <f t="shared" si="0"/>
        <v>0</v>
      </c>
      <c r="H59" s="184"/>
      <c r="I59" s="185">
        <f t="shared" si="1"/>
        <v>0</v>
      </c>
      <c r="J59" s="184"/>
      <c r="K59" s="185">
        <f t="shared" si="2"/>
        <v>0</v>
      </c>
      <c r="L59" s="185">
        <v>15</v>
      </c>
      <c r="M59" s="185">
        <f t="shared" si="3"/>
        <v>0</v>
      </c>
      <c r="N59" s="185">
        <v>0</v>
      </c>
      <c r="O59" s="185">
        <f t="shared" si="4"/>
        <v>0</v>
      </c>
      <c r="P59" s="185">
        <v>0</v>
      </c>
      <c r="Q59" s="185">
        <f t="shared" si="5"/>
        <v>0</v>
      </c>
      <c r="R59" s="185" t="s">
        <v>3740</v>
      </c>
      <c r="S59" s="185" t="s">
        <v>3733</v>
      </c>
      <c r="T59" s="186" t="s">
        <v>3733</v>
      </c>
      <c r="U59" s="161">
        <v>0</v>
      </c>
      <c r="V59" s="161">
        <f t="shared" si="6"/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1186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0">
        <v>35</v>
      </c>
      <c r="B60" s="181" t="s">
        <v>837</v>
      </c>
      <c r="C60" s="191" t="s">
        <v>838</v>
      </c>
      <c r="D60" s="182" t="s">
        <v>3157</v>
      </c>
      <c r="E60" s="183">
        <v>5</v>
      </c>
      <c r="F60" s="184"/>
      <c r="G60" s="185">
        <f t="shared" si="0"/>
        <v>0</v>
      </c>
      <c r="H60" s="184"/>
      <c r="I60" s="185">
        <f t="shared" si="1"/>
        <v>0</v>
      </c>
      <c r="J60" s="184"/>
      <c r="K60" s="185">
        <f t="shared" si="2"/>
        <v>0</v>
      </c>
      <c r="L60" s="185">
        <v>15</v>
      </c>
      <c r="M60" s="185">
        <f t="shared" si="3"/>
        <v>0</v>
      </c>
      <c r="N60" s="185">
        <v>0</v>
      </c>
      <c r="O60" s="185">
        <f t="shared" si="4"/>
        <v>0</v>
      </c>
      <c r="P60" s="185">
        <v>0</v>
      </c>
      <c r="Q60" s="185">
        <f t="shared" si="5"/>
        <v>0</v>
      </c>
      <c r="R60" s="185" t="s">
        <v>2931</v>
      </c>
      <c r="S60" s="185" t="s">
        <v>3733</v>
      </c>
      <c r="T60" s="186" t="s">
        <v>3733</v>
      </c>
      <c r="U60" s="161">
        <v>0.62000000000000011</v>
      </c>
      <c r="V60" s="161">
        <f t="shared" si="6"/>
        <v>3.1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1117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2.5" outlineLevel="1" x14ac:dyDescent="0.2">
      <c r="A61" s="180">
        <v>36</v>
      </c>
      <c r="B61" s="181" t="s">
        <v>839</v>
      </c>
      <c r="C61" s="191" t="s">
        <v>840</v>
      </c>
      <c r="D61" s="182" t="s">
        <v>3157</v>
      </c>
      <c r="E61" s="183">
        <v>9</v>
      </c>
      <c r="F61" s="184"/>
      <c r="G61" s="185">
        <f t="shared" si="0"/>
        <v>0</v>
      </c>
      <c r="H61" s="184"/>
      <c r="I61" s="185">
        <f t="shared" si="1"/>
        <v>0</v>
      </c>
      <c r="J61" s="184"/>
      <c r="K61" s="185">
        <f t="shared" si="2"/>
        <v>0</v>
      </c>
      <c r="L61" s="185">
        <v>15</v>
      </c>
      <c r="M61" s="185">
        <f t="shared" si="3"/>
        <v>0</v>
      </c>
      <c r="N61" s="185">
        <v>0</v>
      </c>
      <c r="O61" s="185">
        <f t="shared" si="4"/>
        <v>0</v>
      </c>
      <c r="P61" s="185">
        <v>0</v>
      </c>
      <c r="Q61" s="185">
        <f t="shared" si="5"/>
        <v>0</v>
      </c>
      <c r="R61" s="185" t="s">
        <v>3740</v>
      </c>
      <c r="S61" s="185" t="s">
        <v>3733</v>
      </c>
      <c r="T61" s="186" t="s">
        <v>3733</v>
      </c>
      <c r="U61" s="161">
        <v>0</v>
      </c>
      <c r="V61" s="161">
        <f t="shared" si="6"/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1186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0">
        <v>37</v>
      </c>
      <c r="B62" s="181" t="s">
        <v>841</v>
      </c>
      <c r="C62" s="191" t="s">
        <v>842</v>
      </c>
      <c r="D62" s="182" t="s">
        <v>3157</v>
      </c>
      <c r="E62" s="183">
        <v>9</v>
      </c>
      <c r="F62" s="184"/>
      <c r="G62" s="185">
        <f t="shared" si="0"/>
        <v>0</v>
      </c>
      <c r="H62" s="184"/>
      <c r="I62" s="185">
        <f t="shared" si="1"/>
        <v>0</v>
      </c>
      <c r="J62" s="184"/>
      <c r="K62" s="185">
        <f t="shared" si="2"/>
        <v>0</v>
      </c>
      <c r="L62" s="185">
        <v>15</v>
      </c>
      <c r="M62" s="185">
        <f t="shared" si="3"/>
        <v>0</v>
      </c>
      <c r="N62" s="185">
        <v>0</v>
      </c>
      <c r="O62" s="185">
        <f t="shared" si="4"/>
        <v>0</v>
      </c>
      <c r="P62" s="185">
        <v>0</v>
      </c>
      <c r="Q62" s="185">
        <f t="shared" si="5"/>
        <v>0</v>
      </c>
      <c r="R62" s="185" t="s">
        <v>2931</v>
      </c>
      <c r="S62" s="185" t="s">
        <v>3733</v>
      </c>
      <c r="T62" s="186" t="s">
        <v>3733</v>
      </c>
      <c r="U62" s="161">
        <v>0.35000000000000003</v>
      </c>
      <c r="V62" s="161">
        <f t="shared" si="6"/>
        <v>3.15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1134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0">
        <v>38</v>
      </c>
      <c r="B63" s="181" t="s">
        <v>843</v>
      </c>
      <c r="C63" s="191" t="s">
        <v>844</v>
      </c>
      <c r="D63" s="182" t="s">
        <v>797</v>
      </c>
      <c r="E63" s="183">
        <v>1</v>
      </c>
      <c r="F63" s="184"/>
      <c r="G63" s="185">
        <f t="shared" si="0"/>
        <v>0</v>
      </c>
      <c r="H63" s="184"/>
      <c r="I63" s="185">
        <f t="shared" si="1"/>
        <v>0</v>
      </c>
      <c r="J63" s="184"/>
      <c r="K63" s="185">
        <f t="shared" si="2"/>
        <v>0</v>
      </c>
      <c r="L63" s="185">
        <v>15</v>
      </c>
      <c r="M63" s="185">
        <f t="shared" si="3"/>
        <v>0</v>
      </c>
      <c r="N63" s="185">
        <v>0</v>
      </c>
      <c r="O63" s="185">
        <f t="shared" si="4"/>
        <v>0</v>
      </c>
      <c r="P63" s="185">
        <v>0</v>
      </c>
      <c r="Q63" s="185">
        <f t="shared" si="5"/>
        <v>0</v>
      </c>
      <c r="R63" s="185"/>
      <c r="S63" s="185" t="s">
        <v>2976</v>
      </c>
      <c r="T63" s="186" t="s">
        <v>2977</v>
      </c>
      <c r="U63" s="161">
        <v>0</v>
      </c>
      <c r="V63" s="161">
        <f t="shared" si="6"/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3031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80">
        <v>39</v>
      </c>
      <c r="B64" s="181" t="s">
        <v>845</v>
      </c>
      <c r="C64" s="191" t="s">
        <v>846</v>
      </c>
      <c r="D64" s="182" t="s">
        <v>3157</v>
      </c>
      <c r="E64" s="183">
        <v>1</v>
      </c>
      <c r="F64" s="184"/>
      <c r="G64" s="185">
        <f t="shared" si="0"/>
        <v>0</v>
      </c>
      <c r="H64" s="184"/>
      <c r="I64" s="185">
        <f t="shared" si="1"/>
        <v>0</v>
      </c>
      <c r="J64" s="184"/>
      <c r="K64" s="185">
        <f t="shared" si="2"/>
        <v>0</v>
      </c>
      <c r="L64" s="185">
        <v>15</v>
      </c>
      <c r="M64" s="185">
        <f t="shared" si="3"/>
        <v>0</v>
      </c>
      <c r="N64" s="185">
        <v>0</v>
      </c>
      <c r="O64" s="185">
        <f t="shared" si="4"/>
        <v>0</v>
      </c>
      <c r="P64" s="185">
        <v>0</v>
      </c>
      <c r="Q64" s="185">
        <f t="shared" si="5"/>
        <v>0</v>
      </c>
      <c r="R64" s="185" t="s">
        <v>2931</v>
      </c>
      <c r="S64" s="185" t="s">
        <v>3771</v>
      </c>
      <c r="T64" s="186" t="s">
        <v>3771</v>
      </c>
      <c r="U64" s="161">
        <v>0.31200000000000006</v>
      </c>
      <c r="V64" s="161">
        <f t="shared" si="6"/>
        <v>0.31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1117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0">
        <v>40</v>
      </c>
      <c r="B65" s="181" t="s">
        <v>847</v>
      </c>
      <c r="C65" s="191" t="s">
        <v>848</v>
      </c>
      <c r="D65" s="182" t="s">
        <v>3157</v>
      </c>
      <c r="E65" s="183">
        <v>200</v>
      </c>
      <c r="F65" s="184"/>
      <c r="G65" s="185">
        <f t="shared" si="0"/>
        <v>0</v>
      </c>
      <c r="H65" s="184"/>
      <c r="I65" s="185">
        <f t="shared" si="1"/>
        <v>0</v>
      </c>
      <c r="J65" s="184"/>
      <c r="K65" s="185">
        <f t="shared" si="2"/>
        <v>0</v>
      </c>
      <c r="L65" s="185">
        <v>15</v>
      </c>
      <c r="M65" s="185">
        <f t="shared" si="3"/>
        <v>0</v>
      </c>
      <c r="N65" s="185">
        <v>0</v>
      </c>
      <c r="O65" s="185">
        <f t="shared" si="4"/>
        <v>0</v>
      </c>
      <c r="P65" s="185">
        <v>0</v>
      </c>
      <c r="Q65" s="185">
        <f t="shared" si="5"/>
        <v>0</v>
      </c>
      <c r="R65" s="185" t="s">
        <v>2931</v>
      </c>
      <c r="S65" s="185" t="s">
        <v>3733</v>
      </c>
      <c r="T65" s="186" t="s">
        <v>3733</v>
      </c>
      <c r="U65" s="161">
        <v>2.98E-2</v>
      </c>
      <c r="V65" s="161">
        <f t="shared" si="6"/>
        <v>5.96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1134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80">
        <v>41</v>
      </c>
      <c r="B66" s="181" t="s">
        <v>849</v>
      </c>
      <c r="C66" s="191" t="s">
        <v>850</v>
      </c>
      <c r="D66" s="182" t="s">
        <v>3157</v>
      </c>
      <c r="E66" s="183">
        <v>81</v>
      </c>
      <c r="F66" s="184"/>
      <c r="G66" s="185">
        <f t="shared" si="0"/>
        <v>0</v>
      </c>
      <c r="H66" s="184"/>
      <c r="I66" s="185">
        <f t="shared" si="1"/>
        <v>0</v>
      </c>
      <c r="J66" s="184"/>
      <c r="K66" s="185">
        <f t="shared" si="2"/>
        <v>0</v>
      </c>
      <c r="L66" s="185">
        <v>15</v>
      </c>
      <c r="M66" s="185">
        <f t="shared" si="3"/>
        <v>0</v>
      </c>
      <c r="N66" s="185">
        <v>0</v>
      </c>
      <c r="O66" s="185">
        <f t="shared" si="4"/>
        <v>0</v>
      </c>
      <c r="P66" s="185">
        <v>0</v>
      </c>
      <c r="Q66" s="185">
        <f t="shared" si="5"/>
        <v>0</v>
      </c>
      <c r="R66" s="185" t="s">
        <v>2931</v>
      </c>
      <c r="S66" s="185" t="s">
        <v>3733</v>
      </c>
      <c r="T66" s="186" t="s">
        <v>3733</v>
      </c>
      <c r="U66" s="161">
        <v>5.0500000000000003E-2</v>
      </c>
      <c r="V66" s="161">
        <f t="shared" si="6"/>
        <v>4.09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1117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80">
        <v>42</v>
      </c>
      <c r="B67" s="181" t="s">
        <v>851</v>
      </c>
      <c r="C67" s="191" t="s">
        <v>852</v>
      </c>
      <c r="D67" s="182" t="s">
        <v>3157</v>
      </c>
      <c r="E67" s="183">
        <v>20</v>
      </c>
      <c r="F67" s="184"/>
      <c r="G67" s="185">
        <f t="shared" si="0"/>
        <v>0</v>
      </c>
      <c r="H67" s="184"/>
      <c r="I67" s="185">
        <f t="shared" si="1"/>
        <v>0</v>
      </c>
      <c r="J67" s="184"/>
      <c r="K67" s="185">
        <f t="shared" si="2"/>
        <v>0</v>
      </c>
      <c r="L67" s="185">
        <v>15</v>
      </c>
      <c r="M67" s="185">
        <f t="shared" si="3"/>
        <v>0</v>
      </c>
      <c r="N67" s="185">
        <v>0</v>
      </c>
      <c r="O67" s="185">
        <f t="shared" si="4"/>
        <v>0</v>
      </c>
      <c r="P67" s="185">
        <v>0</v>
      </c>
      <c r="Q67" s="185">
        <f t="shared" si="5"/>
        <v>0</v>
      </c>
      <c r="R67" s="185" t="s">
        <v>2931</v>
      </c>
      <c r="S67" s="185" t="s">
        <v>3733</v>
      </c>
      <c r="T67" s="186" t="s">
        <v>3733</v>
      </c>
      <c r="U67" s="161">
        <v>0.05</v>
      </c>
      <c r="V67" s="161">
        <f t="shared" si="6"/>
        <v>1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1117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80">
        <v>43</v>
      </c>
      <c r="B68" s="181" t="s">
        <v>853</v>
      </c>
      <c r="C68" s="191" t="s">
        <v>854</v>
      </c>
      <c r="D68" s="182" t="s">
        <v>3157</v>
      </c>
      <c r="E68" s="183">
        <v>24</v>
      </c>
      <c r="F68" s="184"/>
      <c r="G68" s="185">
        <f t="shared" si="0"/>
        <v>0</v>
      </c>
      <c r="H68" s="184"/>
      <c r="I68" s="185">
        <f t="shared" si="1"/>
        <v>0</v>
      </c>
      <c r="J68" s="184"/>
      <c r="K68" s="185">
        <f t="shared" si="2"/>
        <v>0</v>
      </c>
      <c r="L68" s="185">
        <v>15</v>
      </c>
      <c r="M68" s="185">
        <f t="shared" si="3"/>
        <v>0</v>
      </c>
      <c r="N68" s="185">
        <v>0</v>
      </c>
      <c r="O68" s="185">
        <f t="shared" si="4"/>
        <v>0</v>
      </c>
      <c r="P68" s="185">
        <v>0</v>
      </c>
      <c r="Q68" s="185">
        <f t="shared" si="5"/>
        <v>0</v>
      </c>
      <c r="R68" s="185" t="s">
        <v>2931</v>
      </c>
      <c r="S68" s="185" t="s">
        <v>3733</v>
      </c>
      <c r="T68" s="186" t="s">
        <v>3733</v>
      </c>
      <c r="U68" s="161">
        <v>8.2170000000000007E-2</v>
      </c>
      <c r="V68" s="161">
        <f t="shared" si="6"/>
        <v>1.97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1117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80">
        <v>44</v>
      </c>
      <c r="B69" s="181" t="s">
        <v>855</v>
      </c>
      <c r="C69" s="191" t="s">
        <v>856</v>
      </c>
      <c r="D69" s="182" t="s">
        <v>3157</v>
      </c>
      <c r="E69" s="183">
        <v>8</v>
      </c>
      <c r="F69" s="184"/>
      <c r="G69" s="185">
        <f t="shared" si="0"/>
        <v>0</v>
      </c>
      <c r="H69" s="184"/>
      <c r="I69" s="185">
        <f t="shared" si="1"/>
        <v>0</v>
      </c>
      <c r="J69" s="184"/>
      <c r="K69" s="185">
        <f t="shared" si="2"/>
        <v>0</v>
      </c>
      <c r="L69" s="185">
        <v>15</v>
      </c>
      <c r="M69" s="185">
        <f t="shared" si="3"/>
        <v>0</v>
      </c>
      <c r="N69" s="185">
        <v>0</v>
      </c>
      <c r="O69" s="185">
        <f t="shared" si="4"/>
        <v>0</v>
      </c>
      <c r="P69" s="185">
        <v>0</v>
      </c>
      <c r="Q69" s="185">
        <f t="shared" si="5"/>
        <v>0</v>
      </c>
      <c r="R69" s="185" t="s">
        <v>2931</v>
      </c>
      <c r="S69" s="185" t="s">
        <v>3733</v>
      </c>
      <c r="T69" s="186" t="s">
        <v>3733</v>
      </c>
      <c r="U69" s="161">
        <v>0.18967000000000001</v>
      </c>
      <c r="V69" s="161">
        <f t="shared" si="6"/>
        <v>1.52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1134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80">
        <v>45</v>
      </c>
      <c r="B70" s="181" t="s">
        <v>857</v>
      </c>
      <c r="C70" s="191" t="s">
        <v>858</v>
      </c>
      <c r="D70" s="182" t="s">
        <v>3069</v>
      </c>
      <c r="E70" s="183">
        <v>50</v>
      </c>
      <c r="F70" s="184"/>
      <c r="G70" s="185">
        <f t="shared" si="0"/>
        <v>0</v>
      </c>
      <c r="H70" s="184"/>
      <c r="I70" s="185">
        <f t="shared" si="1"/>
        <v>0</v>
      </c>
      <c r="J70" s="184"/>
      <c r="K70" s="185">
        <f t="shared" si="2"/>
        <v>0</v>
      </c>
      <c r="L70" s="185">
        <v>15</v>
      </c>
      <c r="M70" s="185">
        <f t="shared" si="3"/>
        <v>0</v>
      </c>
      <c r="N70" s="185">
        <v>0</v>
      </c>
      <c r="O70" s="185">
        <f t="shared" si="4"/>
        <v>0</v>
      </c>
      <c r="P70" s="185">
        <v>0</v>
      </c>
      <c r="Q70" s="185">
        <f t="shared" si="5"/>
        <v>0</v>
      </c>
      <c r="R70" s="185" t="s">
        <v>2931</v>
      </c>
      <c r="S70" s="185" t="s">
        <v>3733</v>
      </c>
      <c r="T70" s="186" t="s">
        <v>3733</v>
      </c>
      <c r="U70" s="161">
        <v>3.3700000000000001E-2</v>
      </c>
      <c r="V70" s="161">
        <f t="shared" si="6"/>
        <v>1.69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1134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33.75" outlineLevel="1" x14ac:dyDescent="0.2">
      <c r="A71" s="173">
        <v>46</v>
      </c>
      <c r="B71" s="174" t="s">
        <v>859</v>
      </c>
      <c r="C71" s="189" t="s">
        <v>860</v>
      </c>
      <c r="D71" s="175" t="s">
        <v>3069</v>
      </c>
      <c r="E71" s="176">
        <v>30</v>
      </c>
      <c r="F71" s="177"/>
      <c r="G71" s="178">
        <f t="shared" si="0"/>
        <v>0</v>
      </c>
      <c r="H71" s="177"/>
      <c r="I71" s="178">
        <f t="shared" si="1"/>
        <v>0</v>
      </c>
      <c r="J71" s="177"/>
      <c r="K71" s="178">
        <f t="shared" si="2"/>
        <v>0</v>
      </c>
      <c r="L71" s="178">
        <v>15</v>
      </c>
      <c r="M71" s="178">
        <f t="shared" si="3"/>
        <v>0</v>
      </c>
      <c r="N71" s="178">
        <v>0</v>
      </c>
      <c r="O71" s="178">
        <f t="shared" si="4"/>
        <v>0</v>
      </c>
      <c r="P71" s="178">
        <v>0</v>
      </c>
      <c r="Q71" s="178">
        <f t="shared" si="5"/>
        <v>0</v>
      </c>
      <c r="R71" s="185" t="s">
        <v>3740</v>
      </c>
      <c r="S71" s="185" t="s">
        <v>3733</v>
      </c>
      <c r="T71" s="186" t="s">
        <v>3733</v>
      </c>
      <c r="U71" s="161">
        <v>0</v>
      </c>
      <c r="V71" s="161">
        <f t="shared" si="6"/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1186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80">
        <v>47</v>
      </c>
      <c r="B72" s="181" t="s">
        <v>861</v>
      </c>
      <c r="C72" s="191" t="s">
        <v>862</v>
      </c>
      <c r="D72" s="182" t="s">
        <v>3069</v>
      </c>
      <c r="E72" s="183">
        <v>30</v>
      </c>
      <c r="F72" s="184"/>
      <c r="G72" s="185">
        <f t="shared" ref="G72:G77" si="7">ROUND(E72*F72,2)</f>
        <v>0</v>
      </c>
      <c r="H72" s="184"/>
      <c r="I72" s="185">
        <f t="shared" ref="I72:I77" si="8">ROUND(E72*H72,2)</f>
        <v>0</v>
      </c>
      <c r="J72" s="184"/>
      <c r="K72" s="185">
        <f t="shared" ref="K72:K77" si="9">ROUND(E72*J72,2)</f>
        <v>0</v>
      </c>
      <c r="L72" s="185">
        <v>15</v>
      </c>
      <c r="M72" s="185">
        <f t="shared" ref="M72:M77" si="10">G72*(1+L72/100)</f>
        <v>0</v>
      </c>
      <c r="N72" s="185">
        <v>0</v>
      </c>
      <c r="O72" s="185">
        <f t="shared" ref="O72:O77" si="11">ROUND(E72*N72,2)</f>
        <v>0</v>
      </c>
      <c r="P72" s="185">
        <v>0</v>
      </c>
      <c r="Q72" s="185">
        <f t="shared" ref="Q72:Q77" si="12">ROUND(E72*P72,2)</f>
        <v>0</v>
      </c>
      <c r="R72" s="185" t="s">
        <v>2931</v>
      </c>
      <c r="S72" s="185" t="s">
        <v>3733</v>
      </c>
      <c r="T72" s="186" t="s">
        <v>3733</v>
      </c>
      <c r="U72" s="161">
        <v>2.0740000000000001E-2</v>
      </c>
      <c r="V72" s="161">
        <f t="shared" ref="V72:V77" si="13">ROUND(E72*U72,2)</f>
        <v>0.62</v>
      </c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1134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33.75" outlineLevel="1" x14ac:dyDescent="0.2">
      <c r="A73" s="173">
        <v>48</v>
      </c>
      <c r="B73" s="174" t="s">
        <v>863</v>
      </c>
      <c r="C73" s="189" t="s">
        <v>864</v>
      </c>
      <c r="D73" s="175" t="s">
        <v>3069</v>
      </c>
      <c r="E73" s="176">
        <v>30</v>
      </c>
      <c r="F73" s="177"/>
      <c r="G73" s="178">
        <f t="shared" si="7"/>
        <v>0</v>
      </c>
      <c r="H73" s="177"/>
      <c r="I73" s="178">
        <f t="shared" si="8"/>
        <v>0</v>
      </c>
      <c r="J73" s="177"/>
      <c r="K73" s="178">
        <f t="shared" si="9"/>
        <v>0</v>
      </c>
      <c r="L73" s="178">
        <v>15</v>
      </c>
      <c r="M73" s="178">
        <f t="shared" si="10"/>
        <v>0</v>
      </c>
      <c r="N73" s="178">
        <v>0</v>
      </c>
      <c r="O73" s="178">
        <f t="shared" si="11"/>
        <v>0</v>
      </c>
      <c r="P73" s="178">
        <v>0</v>
      </c>
      <c r="Q73" s="178">
        <f t="shared" si="12"/>
        <v>0</v>
      </c>
      <c r="R73" s="185" t="s">
        <v>3740</v>
      </c>
      <c r="S73" s="185" t="s">
        <v>3733</v>
      </c>
      <c r="T73" s="186" t="s">
        <v>3733</v>
      </c>
      <c r="U73" s="161">
        <v>0</v>
      </c>
      <c r="V73" s="161">
        <f t="shared" si="13"/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1186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80">
        <v>49</v>
      </c>
      <c r="B74" s="181" t="s">
        <v>865</v>
      </c>
      <c r="C74" s="191" t="s">
        <v>866</v>
      </c>
      <c r="D74" s="182" t="s">
        <v>3069</v>
      </c>
      <c r="E74" s="183">
        <v>30</v>
      </c>
      <c r="F74" s="184"/>
      <c r="G74" s="185">
        <f t="shared" si="7"/>
        <v>0</v>
      </c>
      <c r="H74" s="184"/>
      <c r="I74" s="185">
        <f t="shared" si="8"/>
        <v>0</v>
      </c>
      <c r="J74" s="184"/>
      <c r="K74" s="185">
        <f t="shared" si="9"/>
        <v>0</v>
      </c>
      <c r="L74" s="185">
        <v>15</v>
      </c>
      <c r="M74" s="185">
        <f t="shared" si="10"/>
        <v>0</v>
      </c>
      <c r="N74" s="185">
        <v>0</v>
      </c>
      <c r="O74" s="185">
        <f t="shared" si="11"/>
        <v>0</v>
      </c>
      <c r="P74" s="185">
        <v>0</v>
      </c>
      <c r="Q74" s="185">
        <f t="shared" si="12"/>
        <v>0</v>
      </c>
      <c r="R74" s="185" t="s">
        <v>2931</v>
      </c>
      <c r="S74" s="185" t="s">
        <v>3733</v>
      </c>
      <c r="T74" s="186" t="s">
        <v>3733</v>
      </c>
      <c r="U74" s="161">
        <v>6.4150000000000013E-2</v>
      </c>
      <c r="V74" s="161">
        <f t="shared" si="13"/>
        <v>1.92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1134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33.75" outlineLevel="1" x14ac:dyDescent="0.2">
      <c r="A75" s="173">
        <v>50</v>
      </c>
      <c r="B75" s="174" t="s">
        <v>867</v>
      </c>
      <c r="C75" s="189" t="s">
        <v>868</v>
      </c>
      <c r="D75" s="175" t="s">
        <v>3069</v>
      </c>
      <c r="E75" s="176">
        <v>20</v>
      </c>
      <c r="F75" s="177"/>
      <c r="G75" s="178">
        <f t="shared" si="7"/>
        <v>0</v>
      </c>
      <c r="H75" s="177"/>
      <c r="I75" s="178">
        <f t="shared" si="8"/>
        <v>0</v>
      </c>
      <c r="J75" s="177"/>
      <c r="K75" s="178">
        <f t="shared" si="9"/>
        <v>0</v>
      </c>
      <c r="L75" s="178">
        <v>15</v>
      </c>
      <c r="M75" s="178">
        <f t="shared" si="10"/>
        <v>0</v>
      </c>
      <c r="N75" s="178">
        <v>0</v>
      </c>
      <c r="O75" s="178">
        <f t="shared" si="11"/>
        <v>0</v>
      </c>
      <c r="P75" s="178">
        <v>0</v>
      </c>
      <c r="Q75" s="178">
        <f t="shared" si="12"/>
        <v>0</v>
      </c>
      <c r="R75" s="185" t="s">
        <v>3740</v>
      </c>
      <c r="S75" s="185" t="s">
        <v>3733</v>
      </c>
      <c r="T75" s="186" t="s">
        <v>3733</v>
      </c>
      <c r="U75" s="161">
        <v>0</v>
      </c>
      <c r="V75" s="161">
        <f t="shared" si="13"/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1186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80">
        <v>51</v>
      </c>
      <c r="B76" s="181" t="s">
        <v>869</v>
      </c>
      <c r="C76" s="191" t="s">
        <v>870</v>
      </c>
      <c r="D76" s="182" t="s">
        <v>3069</v>
      </c>
      <c r="E76" s="183">
        <v>20</v>
      </c>
      <c r="F76" s="184"/>
      <c r="G76" s="185">
        <f t="shared" si="7"/>
        <v>0</v>
      </c>
      <c r="H76" s="184"/>
      <c r="I76" s="185">
        <f t="shared" si="8"/>
        <v>0</v>
      </c>
      <c r="J76" s="184"/>
      <c r="K76" s="185">
        <f t="shared" si="9"/>
        <v>0</v>
      </c>
      <c r="L76" s="185">
        <v>15</v>
      </c>
      <c r="M76" s="185">
        <f t="shared" si="10"/>
        <v>0</v>
      </c>
      <c r="N76" s="185">
        <v>0</v>
      </c>
      <c r="O76" s="185">
        <f t="shared" si="11"/>
        <v>0</v>
      </c>
      <c r="P76" s="185">
        <v>0</v>
      </c>
      <c r="Q76" s="185">
        <f t="shared" si="12"/>
        <v>0</v>
      </c>
      <c r="R76" s="185" t="s">
        <v>2931</v>
      </c>
      <c r="S76" s="185" t="s">
        <v>3733</v>
      </c>
      <c r="T76" s="186" t="s">
        <v>3733</v>
      </c>
      <c r="U76" s="161">
        <v>6.4150000000000013E-2</v>
      </c>
      <c r="V76" s="161">
        <f t="shared" si="13"/>
        <v>1.28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1134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56.25" outlineLevel="1" x14ac:dyDescent="0.2">
      <c r="A77" s="173">
        <v>52</v>
      </c>
      <c r="B77" s="174" t="s">
        <v>871</v>
      </c>
      <c r="C77" s="189" t="s">
        <v>872</v>
      </c>
      <c r="D77" s="175" t="s">
        <v>3069</v>
      </c>
      <c r="E77" s="176">
        <v>280</v>
      </c>
      <c r="F77" s="177"/>
      <c r="G77" s="178">
        <f t="shared" si="7"/>
        <v>0</v>
      </c>
      <c r="H77" s="177"/>
      <c r="I77" s="178">
        <f t="shared" si="8"/>
        <v>0</v>
      </c>
      <c r="J77" s="177"/>
      <c r="K77" s="178">
        <f t="shared" si="9"/>
        <v>0</v>
      </c>
      <c r="L77" s="178">
        <v>15</v>
      </c>
      <c r="M77" s="178">
        <f t="shared" si="10"/>
        <v>0</v>
      </c>
      <c r="N77" s="178">
        <v>0</v>
      </c>
      <c r="O77" s="178">
        <f t="shared" si="11"/>
        <v>0</v>
      </c>
      <c r="P77" s="178">
        <v>0</v>
      </c>
      <c r="Q77" s="178">
        <f t="shared" si="12"/>
        <v>0</v>
      </c>
      <c r="R77" s="185" t="s">
        <v>3740</v>
      </c>
      <c r="S77" s="185" t="s">
        <v>3733</v>
      </c>
      <c r="T77" s="186" t="s">
        <v>3733</v>
      </c>
      <c r="U77" s="161">
        <v>0</v>
      </c>
      <c r="V77" s="161">
        <f t="shared" si="13"/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1186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 x14ac:dyDescent="0.2">
      <c r="A78" s="159"/>
      <c r="B78" s="160"/>
      <c r="C78" s="336" t="s">
        <v>873</v>
      </c>
      <c r="D78" s="337"/>
      <c r="E78" s="337"/>
      <c r="F78" s="337"/>
      <c r="G78" s="337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1168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96" t="str">
        <f>C78</f>
        <v>,0 mm; teplota použití -40 až 90 °C; max.provoz.teplota při zkratu 250 °C; min.teplota pokládky -5 °C; splňuje požadavky na požární odolnost; barva pláště hnědá</v>
      </c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80">
        <v>53</v>
      </c>
      <c r="B79" s="181" t="s">
        <v>874</v>
      </c>
      <c r="C79" s="191" t="s">
        <v>875</v>
      </c>
      <c r="D79" s="182" t="s">
        <v>3069</v>
      </c>
      <c r="E79" s="183">
        <v>280</v>
      </c>
      <c r="F79" s="184"/>
      <c r="G79" s="185">
        <f>ROUND(E79*F79,2)</f>
        <v>0</v>
      </c>
      <c r="H79" s="184"/>
      <c r="I79" s="185">
        <f>ROUND(E79*H79,2)</f>
        <v>0</v>
      </c>
      <c r="J79" s="184"/>
      <c r="K79" s="185">
        <f>ROUND(E79*J79,2)</f>
        <v>0</v>
      </c>
      <c r="L79" s="185">
        <v>15</v>
      </c>
      <c r="M79" s="185">
        <f>G79*(1+L79/100)</f>
        <v>0</v>
      </c>
      <c r="N79" s="185">
        <v>0</v>
      </c>
      <c r="O79" s="185">
        <f>ROUND(E79*N79,2)</f>
        <v>0</v>
      </c>
      <c r="P79" s="185">
        <v>0</v>
      </c>
      <c r="Q79" s="185">
        <f>ROUND(E79*P79,2)</f>
        <v>0</v>
      </c>
      <c r="R79" s="185"/>
      <c r="S79" s="185" t="s">
        <v>3733</v>
      </c>
      <c r="T79" s="186" t="s">
        <v>3733</v>
      </c>
      <c r="U79" s="161">
        <v>7.0000000000000007E-2</v>
      </c>
      <c r="V79" s="161">
        <f>ROUND(E79*U79,2)</f>
        <v>19.600000000000001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1134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56.25" outlineLevel="1" x14ac:dyDescent="0.2">
      <c r="A80" s="173">
        <v>54</v>
      </c>
      <c r="B80" s="174" t="s">
        <v>876</v>
      </c>
      <c r="C80" s="189" t="s">
        <v>877</v>
      </c>
      <c r="D80" s="175" t="s">
        <v>3069</v>
      </c>
      <c r="E80" s="176">
        <v>60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15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85" t="s">
        <v>3740</v>
      </c>
      <c r="S80" s="185" t="s">
        <v>3733</v>
      </c>
      <c r="T80" s="186" t="s">
        <v>3733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1186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59"/>
      <c r="B81" s="160"/>
      <c r="C81" s="336" t="s">
        <v>873</v>
      </c>
      <c r="D81" s="337"/>
      <c r="E81" s="337"/>
      <c r="F81" s="337"/>
      <c r="G81" s="337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1168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96" t="str">
        <f>C81</f>
        <v>,0 mm; teplota použití -40 až 90 °C; max.provoz.teplota při zkratu 250 °C; min.teplota pokládky -5 °C; splňuje požadavky na požární odolnost; barva pláště hnědá</v>
      </c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80">
        <v>55</v>
      </c>
      <c r="B82" s="181" t="s">
        <v>878</v>
      </c>
      <c r="C82" s="191" t="s">
        <v>879</v>
      </c>
      <c r="D82" s="182" t="s">
        <v>3069</v>
      </c>
      <c r="E82" s="183">
        <v>60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15</v>
      </c>
      <c r="M82" s="185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5"/>
      <c r="S82" s="185" t="s">
        <v>3733</v>
      </c>
      <c r="T82" s="186" t="s">
        <v>3733</v>
      </c>
      <c r="U82" s="161">
        <v>7.0000000000000007E-2</v>
      </c>
      <c r="V82" s="161">
        <f>ROUND(E82*U82,2)</f>
        <v>4.2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1134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56.25" outlineLevel="1" x14ac:dyDescent="0.2">
      <c r="A83" s="173">
        <v>56</v>
      </c>
      <c r="B83" s="174" t="s">
        <v>880</v>
      </c>
      <c r="C83" s="189" t="s">
        <v>881</v>
      </c>
      <c r="D83" s="175" t="s">
        <v>3069</v>
      </c>
      <c r="E83" s="176">
        <v>220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85" t="s">
        <v>3740</v>
      </c>
      <c r="S83" s="185" t="s">
        <v>3733</v>
      </c>
      <c r="T83" s="186" t="s">
        <v>3733</v>
      </c>
      <c r="U83" s="161">
        <v>0</v>
      </c>
      <c r="V83" s="161">
        <f>ROUND(E83*U83,2)</f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1186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59"/>
      <c r="B84" s="160"/>
      <c r="C84" s="336" t="s">
        <v>873</v>
      </c>
      <c r="D84" s="337"/>
      <c r="E84" s="337"/>
      <c r="F84" s="337"/>
      <c r="G84" s="337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1168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96" t="str">
        <f>C84</f>
        <v>,0 mm; teplota použití -40 až 90 °C; max.provoz.teplota při zkratu 250 °C; min.teplota pokládky -5 °C; splňuje požadavky na požární odolnost; barva pláště hnědá</v>
      </c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80">
        <v>57</v>
      </c>
      <c r="B85" s="181" t="s">
        <v>882</v>
      </c>
      <c r="C85" s="191" t="s">
        <v>883</v>
      </c>
      <c r="D85" s="182" t="s">
        <v>3069</v>
      </c>
      <c r="E85" s="183">
        <v>220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15</v>
      </c>
      <c r="M85" s="185">
        <f>G85*(1+L85/100)</f>
        <v>0</v>
      </c>
      <c r="N85" s="185">
        <v>0</v>
      </c>
      <c r="O85" s="185">
        <f>ROUND(E85*N85,2)</f>
        <v>0</v>
      </c>
      <c r="P85" s="185">
        <v>0</v>
      </c>
      <c r="Q85" s="185">
        <f>ROUND(E85*P85,2)</f>
        <v>0</v>
      </c>
      <c r="R85" s="185"/>
      <c r="S85" s="185" t="s">
        <v>3733</v>
      </c>
      <c r="T85" s="186" t="s">
        <v>3733</v>
      </c>
      <c r="U85" s="161">
        <v>7.0000000000000007E-2</v>
      </c>
      <c r="V85" s="161">
        <f>ROUND(E85*U85,2)</f>
        <v>15.4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1134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56.25" outlineLevel="1" x14ac:dyDescent="0.2">
      <c r="A86" s="173">
        <v>58</v>
      </c>
      <c r="B86" s="174" t="s">
        <v>884</v>
      </c>
      <c r="C86" s="189" t="s">
        <v>885</v>
      </c>
      <c r="D86" s="175" t="s">
        <v>3069</v>
      </c>
      <c r="E86" s="176">
        <v>180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85" t="s">
        <v>3740</v>
      </c>
      <c r="S86" s="185" t="s">
        <v>3733</v>
      </c>
      <c r="T86" s="186" t="s">
        <v>3733</v>
      </c>
      <c r="U86" s="161">
        <v>0</v>
      </c>
      <c r="V86" s="161">
        <f>ROUND(E86*U86,2)</f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1186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336" t="s">
        <v>886</v>
      </c>
      <c r="D87" s="337"/>
      <c r="E87" s="337"/>
      <c r="F87" s="337"/>
      <c r="G87" s="337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1168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96" t="str">
        <f>C87</f>
        <v>teplota použití -15 až 90 °C; max.provoz.teplota při zkratu 250 °C; min.teplota pokládky -5 °C; splňuje požadavky na požární odolnost; barva pláště oranžová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80">
        <v>59</v>
      </c>
      <c r="B88" s="181" t="s">
        <v>887</v>
      </c>
      <c r="C88" s="191" t="s">
        <v>888</v>
      </c>
      <c r="D88" s="182" t="s">
        <v>3069</v>
      </c>
      <c r="E88" s="183">
        <v>180</v>
      </c>
      <c r="F88" s="184"/>
      <c r="G88" s="185">
        <f>ROUND(E88*F88,2)</f>
        <v>0</v>
      </c>
      <c r="H88" s="184"/>
      <c r="I88" s="185">
        <f>ROUND(E88*H88,2)</f>
        <v>0</v>
      </c>
      <c r="J88" s="184"/>
      <c r="K88" s="185">
        <f>ROUND(E88*J88,2)</f>
        <v>0</v>
      </c>
      <c r="L88" s="185">
        <v>15</v>
      </c>
      <c r="M88" s="185">
        <f>G88*(1+L88/100)</f>
        <v>0</v>
      </c>
      <c r="N88" s="185">
        <v>0</v>
      </c>
      <c r="O88" s="185">
        <f>ROUND(E88*N88,2)</f>
        <v>0</v>
      </c>
      <c r="P88" s="185">
        <v>0</v>
      </c>
      <c r="Q88" s="185">
        <f>ROUND(E88*P88,2)</f>
        <v>0</v>
      </c>
      <c r="R88" s="185" t="s">
        <v>2931</v>
      </c>
      <c r="S88" s="185" t="s">
        <v>3733</v>
      </c>
      <c r="T88" s="186" t="s">
        <v>3733</v>
      </c>
      <c r="U88" s="161">
        <v>7.0000000000000007E-2</v>
      </c>
      <c r="V88" s="161">
        <f>ROUND(E88*U88,2)</f>
        <v>12.6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1134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56.25" outlineLevel="1" x14ac:dyDescent="0.2">
      <c r="A89" s="173">
        <v>60</v>
      </c>
      <c r="B89" s="174" t="s">
        <v>889</v>
      </c>
      <c r="C89" s="189" t="s">
        <v>890</v>
      </c>
      <c r="D89" s="175" t="s">
        <v>3069</v>
      </c>
      <c r="E89" s="176">
        <v>140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15</v>
      </c>
      <c r="M89" s="178">
        <f>G89*(1+L89/100)</f>
        <v>0</v>
      </c>
      <c r="N89" s="178">
        <v>0</v>
      </c>
      <c r="O89" s="178">
        <f>ROUND(E89*N89,2)</f>
        <v>0</v>
      </c>
      <c r="P89" s="178">
        <v>0</v>
      </c>
      <c r="Q89" s="178">
        <f>ROUND(E89*P89,2)</f>
        <v>0</v>
      </c>
      <c r="R89" s="185" t="s">
        <v>3740</v>
      </c>
      <c r="S89" s="185" t="s">
        <v>3733</v>
      </c>
      <c r="T89" s="186" t="s">
        <v>3733</v>
      </c>
      <c r="U89" s="161">
        <v>0</v>
      </c>
      <c r="V89" s="161">
        <f>ROUND(E89*U89,2)</f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1186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336" t="s">
        <v>873</v>
      </c>
      <c r="D90" s="337"/>
      <c r="E90" s="337"/>
      <c r="F90" s="337"/>
      <c r="G90" s="337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1168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96" t="str">
        <f>C90</f>
        <v>,0 mm; teplota použití -40 až 90 °C; max.provoz.teplota při zkratu 250 °C; min.teplota pokládky -5 °C; splňuje požadavky na požární odolnost; barva pláště hnědá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80">
        <v>61</v>
      </c>
      <c r="B91" s="181" t="s">
        <v>891</v>
      </c>
      <c r="C91" s="191" t="s">
        <v>892</v>
      </c>
      <c r="D91" s="182" t="s">
        <v>3069</v>
      </c>
      <c r="E91" s="183">
        <v>140</v>
      </c>
      <c r="F91" s="184"/>
      <c r="G91" s="185">
        <f>ROUND(E91*F91,2)</f>
        <v>0</v>
      </c>
      <c r="H91" s="184"/>
      <c r="I91" s="185">
        <f>ROUND(E91*H91,2)</f>
        <v>0</v>
      </c>
      <c r="J91" s="184"/>
      <c r="K91" s="185">
        <f>ROUND(E91*J91,2)</f>
        <v>0</v>
      </c>
      <c r="L91" s="185">
        <v>15</v>
      </c>
      <c r="M91" s="185">
        <f>G91*(1+L91/100)</f>
        <v>0</v>
      </c>
      <c r="N91" s="185">
        <v>0</v>
      </c>
      <c r="O91" s="185">
        <f>ROUND(E91*N91,2)</f>
        <v>0</v>
      </c>
      <c r="P91" s="185">
        <v>0</v>
      </c>
      <c r="Q91" s="185">
        <f>ROUND(E91*P91,2)</f>
        <v>0</v>
      </c>
      <c r="R91" s="185"/>
      <c r="S91" s="185" t="s">
        <v>3733</v>
      </c>
      <c r="T91" s="186" t="s">
        <v>3733</v>
      </c>
      <c r="U91" s="161">
        <v>7.0000000000000007E-2</v>
      </c>
      <c r="V91" s="161">
        <f>ROUND(E91*U91,2)</f>
        <v>9.8000000000000007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1134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56.25" outlineLevel="1" x14ac:dyDescent="0.2">
      <c r="A92" s="173">
        <v>62</v>
      </c>
      <c r="B92" s="174" t="s">
        <v>893</v>
      </c>
      <c r="C92" s="189" t="s">
        <v>894</v>
      </c>
      <c r="D92" s="175" t="s">
        <v>3069</v>
      </c>
      <c r="E92" s="176">
        <v>100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15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85" t="s">
        <v>3740</v>
      </c>
      <c r="S92" s="185" t="s">
        <v>3733</v>
      </c>
      <c r="T92" s="186" t="s">
        <v>3733</v>
      </c>
      <c r="U92" s="161">
        <v>0</v>
      </c>
      <c r="V92" s="161">
        <f>ROUND(E92*U92,2)</f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1186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9"/>
      <c r="B93" s="160"/>
      <c r="C93" s="336" t="s">
        <v>895</v>
      </c>
      <c r="D93" s="337"/>
      <c r="E93" s="337"/>
      <c r="F93" s="337"/>
      <c r="G93" s="337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1168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96" t="str">
        <f>C93</f>
        <v>mm; teplota použití -40 až 90 °C; max.provoz.teplota při zkratu 250 °C; min.teplota pokládky -5 °C; splňuje požadavky na požární odolnost; barva pláště hnědá</v>
      </c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80">
        <v>63</v>
      </c>
      <c r="B94" s="181" t="s">
        <v>896</v>
      </c>
      <c r="C94" s="191" t="s">
        <v>897</v>
      </c>
      <c r="D94" s="182" t="s">
        <v>3069</v>
      </c>
      <c r="E94" s="183">
        <v>100</v>
      </c>
      <c r="F94" s="184"/>
      <c r="G94" s="185">
        <f>ROUND(E94*F94,2)</f>
        <v>0</v>
      </c>
      <c r="H94" s="184"/>
      <c r="I94" s="185">
        <f>ROUND(E94*H94,2)</f>
        <v>0</v>
      </c>
      <c r="J94" s="184"/>
      <c r="K94" s="185">
        <f>ROUND(E94*J94,2)</f>
        <v>0</v>
      </c>
      <c r="L94" s="185">
        <v>15</v>
      </c>
      <c r="M94" s="185">
        <f>G94*(1+L94/100)</f>
        <v>0</v>
      </c>
      <c r="N94" s="185">
        <v>0</v>
      </c>
      <c r="O94" s="185">
        <f>ROUND(E94*N94,2)</f>
        <v>0</v>
      </c>
      <c r="P94" s="185">
        <v>0</v>
      </c>
      <c r="Q94" s="185">
        <f>ROUND(E94*P94,2)</f>
        <v>0</v>
      </c>
      <c r="R94" s="185"/>
      <c r="S94" s="185" t="s">
        <v>3733</v>
      </c>
      <c r="T94" s="186" t="s">
        <v>3733</v>
      </c>
      <c r="U94" s="161">
        <v>7.2460000000000011E-2</v>
      </c>
      <c r="V94" s="161">
        <f>ROUND(E94*U94,2)</f>
        <v>7.25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1134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80">
        <v>64</v>
      </c>
      <c r="B95" s="181" t="s">
        <v>898</v>
      </c>
      <c r="C95" s="191" t="s">
        <v>899</v>
      </c>
      <c r="D95" s="182" t="s">
        <v>3069</v>
      </c>
      <c r="E95" s="183">
        <v>140</v>
      </c>
      <c r="F95" s="184"/>
      <c r="G95" s="185">
        <f>ROUND(E95*F95,2)</f>
        <v>0</v>
      </c>
      <c r="H95" s="184"/>
      <c r="I95" s="185">
        <f>ROUND(E95*H95,2)</f>
        <v>0</v>
      </c>
      <c r="J95" s="184"/>
      <c r="K95" s="185">
        <f>ROUND(E95*J95,2)</f>
        <v>0</v>
      </c>
      <c r="L95" s="185">
        <v>15</v>
      </c>
      <c r="M95" s="185">
        <f>G95*(1+L95/100)</f>
        <v>0</v>
      </c>
      <c r="N95" s="185">
        <v>0</v>
      </c>
      <c r="O95" s="185">
        <f>ROUND(E95*N95,2)</f>
        <v>0</v>
      </c>
      <c r="P95" s="185">
        <v>0</v>
      </c>
      <c r="Q95" s="185">
        <f>ROUND(E95*P95,2)</f>
        <v>0</v>
      </c>
      <c r="R95" s="185"/>
      <c r="S95" s="185" t="s">
        <v>3733</v>
      </c>
      <c r="T95" s="186" t="s">
        <v>3733</v>
      </c>
      <c r="U95" s="161">
        <v>7.2460000000000011E-2</v>
      </c>
      <c r="V95" s="161">
        <f>ROUND(E95*U95,2)</f>
        <v>10.14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1134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56.25" outlineLevel="1" x14ac:dyDescent="0.2">
      <c r="A96" s="173">
        <v>65</v>
      </c>
      <c r="B96" s="174" t="s">
        <v>900</v>
      </c>
      <c r="C96" s="189" t="s">
        <v>901</v>
      </c>
      <c r="D96" s="175" t="s">
        <v>3069</v>
      </c>
      <c r="E96" s="176">
        <v>60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15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85" t="s">
        <v>3740</v>
      </c>
      <c r="S96" s="185" t="s">
        <v>3733</v>
      </c>
      <c r="T96" s="186" t="s">
        <v>3733</v>
      </c>
      <c r="U96" s="161">
        <v>0</v>
      </c>
      <c r="V96" s="161">
        <f>ROUND(E96*U96,2)</f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1186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59"/>
      <c r="B97" s="160"/>
      <c r="C97" s="336" t="s">
        <v>902</v>
      </c>
      <c r="D97" s="337"/>
      <c r="E97" s="337"/>
      <c r="F97" s="337"/>
      <c r="G97" s="337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1168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96" t="str">
        <f>C97</f>
        <v>0 mm; teplota použití -40 až 90 °C; max.provoz.teplota při zkratu 250 °C; min.teplota pokládky -5 °C; splňuje požadavky na požární odolnost; barva pláště hnědá</v>
      </c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80">
        <v>66</v>
      </c>
      <c r="B98" s="181" t="s">
        <v>903</v>
      </c>
      <c r="C98" s="191" t="s">
        <v>904</v>
      </c>
      <c r="D98" s="182" t="s">
        <v>3069</v>
      </c>
      <c r="E98" s="183">
        <v>60</v>
      </c>
      <c r="F98" s="184"/>
      <c r="G98" s="185">
        <f t="shared" ref="G98:G106" si="14">ROUND(E98*F98,2)</f>
        <v>0</v>
      </c>
      <c r="H98" s="184"/>
      <c r="I98" s="185">
        <f t="shared" ref="I98:I106" si="15">ROUND(E98*H98,2)</f>
        <v>0</v>
      </c>
      <c r="J98" s="184"/>
      <c r="K98" s="185">
        <f t="shared" ref="K98:K106" si="16">ROUND(E98*J98,2)</f>
        <v>0</v>
      </c>
      <c r="L98" s="185">
        <v>15</v>
      </c>
      <c r="M98" s="185">
        <f t="shared" ref="M98:M106" si="17">G98*(1+L98/100)</f>
        <v>0</v>
      </c>
      <c r="N98" s="185">
        <v>0</v>
      </c>
      <c r="O98" s="185">
        <f t="shared" ref="O98:O106" si="18">ROUND(E98*N98,2)</f>
        <v>0</v>
      </c>
      <c r="P98" s="185">
        <v>0</v>
      </c>
      <c r="Q98" s="185">
        <f t="shared" ref="Q98:Q106" si="19">ROUND(E98*P98,2)</f>
        <v>0</v>
      </c>
      <c r="R98" s="185"/>
      <c r="S98" s="185" t="s">
        <v>3733</v>
      </c>
      <c r="T98" s="186" t="s">
        <v>3733</v>
      </c>
      <c r="U98" s="161">
        <v>9.8250000000000004E-2</v>
      </c>
      <c r="V98" s="161">
        <f t="shared" ref="V98:V106" si="20">ROUND(E98*U98,2)</f>
        <v>5.9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1134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80">
        <v>67</v>
      </c>
      <c r="B99" s="181" t="s">
        <v>905</v>
      </c>
      <c r="C99" s="191" t="s">
        <v>906</v>
      </c>
      <c r="D99" s="182" t="s">
        <v>3069</v>
      </c>
      <c r="E99" s="183">
        <v>30</v>
      </c>
      <c r="F99" s="184"/>
      <c r="G99" s="185">
        <f t="shared" si="14"/>
        <v>0</v>
      </c>
      <c r="H99" s="184"/>
      <c r="I99" s="185">
        <f t="shared" si="15"/>
        <v>0</v>
      </c>
      <c r="J99" s="184"/>
      <c r="K99" s="185">
        <f t="shared" si="16"/>
        <v>0</v>
      </c>
      <c r="L99" s="185">
        <v>15</v>
      </c>
      <c r="M99" s="185">
        <f t="shared" si="17"/>
        <v>0</v>
      </c>
      <c r="N99" s="185">
        <v>0</v>
      </c>
      <c r="O99" s="185">
        <f t="shared" si="18"/>
        <v>0</v>
      </c>
      <c r="P99" s="185">
        <v>0</v>
      </c>
      <c r="Q99" s="185">
        <f t="shared" si="19"/>
        <v>0</v>
      </c>
      <c r="R99" s="185" t="s">
        <v>2931</v>
      </c>
      <c r="S99" s="185" t="s">
        <v>3733</v>
      </c>
      <c r="T99" s="186" t="s">
        <v>3733</v>
      </c>
      <c r="U99" s="161">
        <v>9.9550000000000013E-2</v>
      </c>
      <c r="V99" s="161">
        <f t="shared" si="20"/>
        <v>2.99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1134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 x14ac:dyDescent="0.2">
      <c r="A100" s="180">
        <v>68</v>
      </c>
      <c r="B100" s="181" t="s">
        <v>907</v>
      </c>
      <c r="C100" s="191" t="s">
        <v>908</v>
      </c>
      <c r="D100" s="182" t="s">
        <v>3069</v>
      </c>
      <c r="E100" s="183">
        <v>980</v>
      </c>
      <c r="F100" s="184"/>
      <c r="G100" s="185">
        <f t="shared" si="14"/>
        <v>0</v>
      </c>
      <c r="H100" s="184"/>
      <c r="I100" s="185">
        <f t="shared" si="15"/>
        <v>0</v>
      </c>
      <c r="J100" s="184"/>
      <c r="K100" s="185">
        <f t="shared" si="16"/>
        <v>0</v>
      </c>
      <c r="L100" s="185">
        <v>15</v>
      </c>
      <c r="M100" s="185">
        <f t="shared" si="17"/>
        <v>0</v>
      </c>
      <c r="N100" s="185">
        <v>0</v>
      </c>
      <c r="O100" s="185">
        <f t="shared" si="18"/>
        <v>0</v>
      </c>
      <c r="P100" s="185">
        <v>0</v>
      </c>
      <c r="Q100" s="185">
        <f t="shared" si="19"/>
        <v>0</v>
      </c>
      <c r="R100" s="185" t="s">
        <v>2931</v>
      </c>
      <c r="S100" s="185" t="s">
        <v>3733</v>
      </c>
      <c r="T100" s="186" t="s">
        <v>3733</v>
      </c>
      <c r="U100" s="161">
        <v>9.9550000000000013E-2</v>
      </c>
      <c r="V100" s="161">
        <f t="shared" si="20"/>
        <v>97.56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1117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80">
        <v>69</v>
      </c>
      <c r="B101" s="181" t="s">
        <v>909</v>
      </c>
      <c r="C101" s="191" t="s">
        <v>910</v>
      </c>
      <c r="D101" s="182" t="s">
        <v>3069</v>
      </c>
      <c r="E101" s="183">
        <v>180</v>
      </c>
      <c r="F101" s="184"/>
      <c r="G101" s="185">
        <f t="shared" si="14"/>
        <v>0</v>
      </c>
      <c r="H101" s="184"/>
      <c r="I101" s="185">
        <f t="shared" si="15"/>
        <v>0</v>
      </c>
      <c r="J101" s="184"/>
      <c r="K101" s="185">
        <f t="shared" si="16"/>
        <v>0</v>
      </c>
      <c r="L101" s="185">
        <v>15</v>
      </c>
      <c r="M101" s="185">
        <f t="shared" si="17"/>
        <v>0</v>
      </c>
      <c r="N101" s="185">
        <v>0</v>
      </c>
      <c r="O101" s="185">
        <f t="shared" si="18"/>
        <v>0</v>
      </c>
      <c r="P101" s="185">
        <v>0</v>
      </c>
      <c r="Q101" s="185">
        <f t="shared" si="19"/>
        <v>0</v>
      </c>
      <c r="R101" s="185" t="s">
        <v>2931</v>
      </c>
      <c r="S101" s="185" t="s">
        <v>3733</v>
      </c>
      <c r="T101" s="186" t="s">
        <v>3733</v>
      </c>
      <c r="U101" s="161">
        <v>9.9550000000000013E-2</v>
      </c>
      <c r="V101" s="161">
        <f t="shared" si="20"/>
        <v>17.920000000000002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1117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2.5" outlineLevel="1" x14ac:dyDescent="0.2">
      <c r="A102" s="180">
        <v>70</v>
      </c>
      <c r="B102" s="181" t="s">
        <v>911</v>
      </c>
      <c r="C102" s="191" t="s">
        <v>912</v>
      </c>
      <c r="D102" s="182" t="s">
        <v>3069</v>
      </c>
      <c r="E102" s="183">
        <v>930</v>
      </c>
      <c r="F102" s="184"/>
      <c r="G102" s="185">
        <f t="shared" si="14"/>
        <v>0</v>
      </c>
      <c r="H102" s="184"/>
      <c r="I102" s="185">
        <f t="shared" si="15"/>
        <v>0</v>
      </c>
      <c r="J102" s="184"/>
      <c r="K102" s="185">
        <f t="shared" si="16"/>
        <v>0</v>
      </c>
      <c r="L102" s="185">
        <v>15</v>
      </c>
      <c r="M102" s="185">
        <f t="shared" si="17"/>
        <v>0</v>
      </c>
      <c r="N102" s="185">
        <v>0</v>
      </c>
      <c r="O102" s="185">
        <f t="shared" si="18"/>
        <v>0</v>
      </c>
      <c r="P102" s="185">
        <v>0</v>
      </c>
      <c r="Q102" s="185">
        <f t="shared" si="19"/>
        <v>0</v>
      </c>
      <c r="R102" s="185" t="s">
        <v>2931</v>
      </c>
      <c r="S102" s="185" t="s">
        <v>3733</v>
      </c>
      <c r="T102" s="186" t="s">
        <v>3733</v>
      </c>
      <c r="U102" s="161">
        <v>9.9550000000000013E-2</v>
      </c>
      <c r="V102" s="161">
        <f t="shared" si="20"/>
        <v>92.58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1117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80">
        <v>71</v>
      </c>
      <c r="B103" s="181" t="s">
        <v>913</v>
      </c>
      <c r="C103" s="191" t="s">
        <v>914</v>
      </c>
      <c r="D103" s="182" t="s">
        <v>3069</v>
      </c>
      <c r="E103" s="183">
        <v>130</v>
      </c>
      <c r="F103" s="184"/>
      <c r="G103" s="185">
        <f t="shared" si="14"/>
        <v>0</v>
      </c>
      <c r="H103" s="184"/>
      <c r="I103" s="185">
        <f t="shared" si="15"/>
        <v>0</v>
      </c>
      <c r="J103" s="184"/>
      <c r="K103" s="185">
        <f t="shared" si="16"/>
        <v>0</v>
      </c>
      <c r="L103" s="185">
        <v>15</v>
      </c>
      <c r="M103" s="185">
        <f t="shared" si="17"/>
        <v>0</v>
      </c>
      <c r="N103" s="185">
        <v>0</v>
      </c>
      <c r="O103" s="185">
        <f t="shared" si="18"/>
        <v>0</v>
      </c>
      <c r="P103" s="185">
        <v>0</v>
      </c>
      <c r="Q103" s="185">
        <f t="shared" si="19"/>
        <v>0</v>
      </c>
      <c r="R103" s="185" t="s">
        <v>2931</v>
      </c>
      <c r="S103" s="185" t="s">
        <v>3733</v>
      </c>
      <c r="T103" s="186" t="s">
        <v>3733</v>
      </c>
      <c r="U103" s="161">
        <v>5.0960000000000005E-2</v>
      </c>
      <c r="V103" s="161">
        <f t="shared" si="20"/>
        <v>6.62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1117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80">
        <v>72</v>
      </c>
      <c r="B104" s="181" t="s">
        <v>915</v>
      </c>
      <c r="C104" s="191" t="s">
        <v>916</v>
      </c>
      <c r="D104" s="182" t="s">
        <v>3069</v>
      </c>
      <c r="E104" s="183">
        <v>10</v>
      </c>
      <c r="F104" s="184"/>
      <c r="G104" s="185">
        <f t="shared" si="14"/>
        <v>0</v>
      </c>
      <c r="H104" s="184"/>
      <c r="I104" s="185">
        <f t="shared" si="15"/>
        <v>0</v>
      </c>
      <c r="J104" s="184"/>
      <c r="K104" s="185">
        <f t="shared" si="16"/>
        <v>0</v>
      </c>
      <c r="L104" s="185">
        <v>15</v>
      </c>
      <c r="M104" s="185">
        <f t="shared" si="17"/>
        <v>0</v>
      </c>
      <c r="N104" s="185">
        <v>0</v>
      </c>
      <c r="O104" s="185">
        <f t="shared" si="18"/>
        <v>0</v>
      </c>
      <c r="P104" s="185">
        <v>0</v>
      </c>
      <c r="Q104" s="185">
        <f t="shared" si="19"/>
        <v>0</v>
      </c>
      <c r="R104" s="185" t="s">
        <v>2931</v>
      </c>
      <c r="S104" s="185" t="s">
        <v>3733</v>
      </c>
      <c r="T104" s="186" t="s">
        <v>3733</v>
      </c>
      <c r="U104" s="161">
        <v>0.12062</v>
      </c>
      <c r="V104" s="161">
        <f t="shared" si="20"/>
        <v>1.21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1134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80">
        <v>73</v>
      </c>
      <c r="B105" s="181" t="s">
        <v>917</v>
      </c>
      <c r="C105" s="191" t="s">
        <v>918</v>
      </c>
      <c r="D105" s="182" t="s">
        <v>3069</v>
      </c>
      <c r="E105" s="183">
        <v>50</v>
      </c>
      <c r="F105" s="184"/>
      <c r="G105" s="185">
        <f t="shared" si="14"/>
        <v>0</v>
      </c>
      <c r="H105" s="184"/>
      <c r="I105" s="185">
        <f t="shared" si="15"/>
        <v>0</v>
      </c>
      <c r="J105" s="184"/>
      <c r="K105" s="185">
        <f t="shared" si="16"/>
        <v>0</v>
      </c>
      <c r="L105" s="185">
        <v>15</v>
      </c>
      <c r="M105" s="185">
        <f t="shared" si="17"/>
        <v>0</v>
      </c>
      <c r="N105" s="185">
        <v>0</v>
      </c>
      <c r="O105" s="185">
        <f t="shared" si="18"/>
        <v>0</v>
      </c>
      <c r="P105" s="185">
        <v>0</v>
      </c>
      <c r="Q105" s="185">
        <f t="shared" si="19"/>
        <v>0</v>
      </c>
      <c r="R105" s="185" t="s">
        <v>2931</v>
      </c>
      <c r="S105" s="185" t="s">
        <v>3733</v>
      </c>
      <c r="T105" s="186" t="s">
        <v>3733</v>
      </c>
      <c r="U105" s="161">
        <v>8.9650000000000007E-2</v>
      </c>
      <c r="V105" s="161">
        <f t="shared" si="20"/>
        <v>4.4800000000000004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1134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45" outlineLevel="1" x14ac:dyDescent="0.2">
      <c r="A106" s="173">
        <v>74</v>
      </c>
      <c r="B106" s="174" t="s">
        <v>919</v>
      </c>
      <c r="C106" s="189" t="s">
        <v>920</v>
      </c>
      <c r="D106" s="175" t="s">
        <v>3069</v>
      </c>
      <c r="E106" s="176">
        <v>90</v>
      </c>
      <c r="F106" s="177"/>
      <c r="G106" s="178">
        <f t="shared" si="14"/>
        <v>0</v>
      </c>
      <c r="H106" s="177"/>
      <c r="I106" s="178">
        <f t="shared" si="15"/>
        <v>0</v>
      </c>
      <c r="J106" s="177"/>
      <c r="K106" s="178">
        <f t="shared" si="16"/>
        <v>0</v>
      </c>
      <c r="L106" s="178">
        <v>15</v>
      </c>
      <c r="M106" s="178">
        <f t="shared" si="17"/>
        <v>0</v>
      </c>
      <c r="N106" s="178">
        <v>0</v>
      </c>
      <c r="O106" s="178">
        <f t="shared" si="18"/>
        <v>0</v>
      </c>
      <c r="P106" s="178">
        <v>0</v>
      </c>
      <c r="Q106" s="178">
        <f t="shared" si="19"/>
        <v>0</v>
      </c>
      <c r="R106" s="185" t="s">
        <v>3740</v>
      </c>
      <c r="S106" s="185" t="s">
        <v>3733</v>
      </c>
      <c r="T106" s="186" t="s">
        <v>3733</v>
      </c>
      <c r="U106" s="161">
        <v>0</v>
      </c>
      <c r="V106" s="161">
        <f t="shared" si="20"/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3031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336" t="s">
        <v>921</v>
      </c>
      <c r="D107" s="337"/>
      <c r="E107" s="337"/>
      <c r="F107" s="337"/>
      <c r="G107" s="337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1168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80">
        <v>75</v>
      </c>
      <c r="B108" s="181" t="s">
        <v>922</v>
      </c>
      <c r="C108" s="191" t="s">
        <v>923</v>
      </c>
      <c r="D108" s="182" t="s">
        <v>3069</v>
      </c>
      <c r="E108" s="183">
        <v>90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15</v>
      </c>
      <c r="M108" s="185">
        <f>G108*(1+L108/100)</f>
        <v>0</v>
      </c>
      <c r="N108" s="185">
        <v>0</v>
      </c>
      <c r="O108" s="185">
        <f>ROUND(E108*N108,2)</f>
        <v>0</v>
      </c>
      <c r="P108" s="185">
        <v>0</v>
      </c>
      <c r="Q108" s="185">
        <f>ROUND(E108*P108,2)</f>
        <v>0</v>
      </c>
      <c r="R108" s="185" t="s">
        <v>2931</v>
      </c>
      <c r="S108" s="185" t="s">
        <v>3733</v>
      </c>
      <c r="T108" s="186" t="s">
        <v>3733</v>
      </c>
      <c r="U108" s="161">
        <v>0.14767000000000002</v>
      </c>
      <c r="V108" s="161">
        <f>ROUND(E108*U108,2)</f>
        <v>13.29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1117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45" outlineLevel="1" x14ac:dyDescent="0.2">
      <c r="A109" s="173">
        <v>76</v>
      </c>
      <c r="B109" s="174" t="s">
        <v>924</v>
      </c>
      <c r="C109" s="189" t="s">
        <v>925</v>
      </c>
      <c r="D109" s="175" t="s">
        <v>3069</v>
      </c>
      <c r="E109" s="176">
        <v>190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15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85" t="s">
        <v>3740</v>
      </c>
      <c r="S109" s="185" t="s">
        <v>3733</v>
      </c>
      <c r="T109" s="186" t="s">
        <v>3733</v>
      </c>
      <c r="U109" s="161">
        <v>0</v>
      </c>
      <c r="V109" s="161">
        <f>ROUND(E109*U109,2)</f>
        <v>0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3031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336" t="s">
        <v>926</v>
      </c>
      <c r="D110" s="337"/>
      <c r="E110" s="337"/>
      <c r="F110" s="337"/>
      <c r="G110" s="337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1168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80">
        <v>77</v>
      </c>
      <c r="B111" s="181" t="s">
        <v>927</v>
      </c>
      <c r="C111" s="191" t="s">
        <v>928</v>
      </c>
      <c r="D111" s="182" t="s">
        <v>3069</v>
      </c>
      <c r="E111" s="183">
        <v>190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15</v>
      </c>
      <c r="M111" s="185">
        <f>G111*(1+L111/100)</f>
        <v>0</v>
      </c>
      <c r="N111" s="185">
        <v>0</v>
      </c>
      <c r="O111" s="185">
        <f>ROUND(E111*N111,2)</f>
        <v>0</v>
      </c>
      <c r="P111" s="185">
        <v>0</v>
      </c>
      <c r="Q111" s="185">
        <f>ROUND(E111*P111,2)</f>
        <v>0</v>
      </c>
      <c r="R111" s="185" t="s">
        <v>2931</v>
      </c>
      <c r="S111" s="185" t="s">
        <v>3733</v>
      </c>
      <c r="T111" s="186" t="s">
        <v>3733</v>
      </c>
      <c r="U111" s="161">
        <v>0.12100000000000001</v>
      </c>
      <c r="V111" s="161">
        <f>ROUND(E111*U111,2)</f>
        <v>22.99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1117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80">
        <v>78</v>
      </c>
      <c r="B112" s="181" t="s">
        <v>929</v>
      </c>
      <c r="C112" s="191" t="s">
        <v>930</v>
      </c>
      <c r="D112" s="182" t="s">
        <v>3157</v>
      </c>
      <c r="E112" s="183">
        <v>200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15</v>
      </c>
      <c r="M112" s="185">
        <f>G112*(1+L112/100)</f>
        <v>0</v>
      </c>
      <c r="N112" s="185">
        <v>0</v>
      </c>
      <c r="O112" s="185">
        <f>ROUND(E112*N112,2)</f>
        <v>0</v>
      </c>
      <c r="P112" s="185">
        <v>0</v>
      </c>
      <c r="Q112" s="185">
        <f>ROUND(E112*P112,2)</f>
        <v>0</v>
      </c>
      <c r="R112" s="185" t="s">
        <v>3740</v>
      </c>
      <c r="S112" s="185" t="s">
        <v>3733</v>
      </c>
      <c r="T112" s="186" t="s">
        <v>3733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1186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80">
        <v>79</v>
      </c>
      <c r="B113" s="181" t="s">
        <v>931</v>
      </c>
      <c r="C113" s="191" t="s">
        <v>932</v>
      </c>
      <c r="D113" s="182" t="s">
        <v>3157</v>
      </c>
      <c r="E113" s="183">
        <v>200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15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/>
      <c r="S113" s="185" t="s">
        <v>3733</v>
      </c>
      <c r="T113" s="186" t="s">
        <v>3733</v>
      </c>
      <c r="U113" s="161">
        <v>2.1500000000000002E-2</v>
      </c>
      <c r="V113" s="161">
        <f>ROUND(E113*U113,2)</f>
        <v>4.3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1134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45" outlineLevel="1" x14ac:dyDescent="0.2">
      <c r="A114" s="173">
        <v>80</v>
      </c>
      <c r="B114" s="174" t="s">
        <v>933</v>
      </c>
      <c r="C114" s="189" t="s">
        <v>934</v>
      </c>
      <c r="D114" s="175" t="s">
        <v>3157</v>
      </c>
      <c r="E114" s="176">
        <v>20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15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85" t="s">
        <v>3740</v>
      </c>
      <c r="S114" s="185" t="s">
        <v>3733</v>
      </c>
      <c r="T114" s="186" t="s">
        <v>3733</v>
      </c>
      <c r="U114" s="161">
        <v>0</v>
      </c>
      <c r="V114" s="161">
        <f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1186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336" t="s">
        <v>935</v>
      </c>
      <c r="D115" s="337"/>
      <c r="E115" s="337"/>
      <c r="F115" s="337"/>
      <c r="G115" s="337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1168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80">
        <v>81</v>
      </c>
      <c r="B116" s="181" t="s">
        <v>936</v>
      </c>
      <c r="C116" s="191" t="s">
        <v>937</v>
      </c>
      <c r="D116" s="182" t="s">
        <v>3157</v>
      </c>
      <c r="E116" s="183">
        <v>10</v>
      </c>
      <c r="F116" s="184"/>
      <c r="G116" s="185">
        <f>ROUND(E116*F116,2)</f>
        <v>0</v>
      </c>
      <c r="H116" s="184"/>
      <c r="I116" s="185">
        <f>ROUND(E116*H116,2)</f>
        <v>0</v>
      </c>
      <c r="J116" s="184"/>
      <c r="K116" s="185">
        <f>ROUND(E116*J116,2)</f>
        <v>0</v>
      </c>
      <c r="L116" s="185">
        <v>15</v>
      </c>
      <c r="M116" s="185">
        <f>G116*(1+L116/100)</f>
        <v>0</v>
      </c>
      <c r="N116" s="185">
        <v>0</v>
      </c>
      <c r="O116" s="185">
        <f>ROUND(E116*N116,2)</f>
        <v>0</v>
      </c>
      <c r="P116" s="185">
        <v>0</v>
      </c>
      <c r="Q116" s="185">
        <f>ROUND(E116*P116,2)</f>
        <v>0</v>
      </c>
      <c r="R116" s="185"/>
      <c r="S116" s="185" t="s">
        <v>2976</v>
      </c>
      <c r="T116" s="186" t="s">
        <v>2977</v>
      </c>
      <c r="U116" s="161">
        <v>0</v>
      </c>
      <c r="V116" s="161">
        <f>ROUND(E116*U116,2)</f>
        <v>0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1186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80">
        <v>82</v>
      </c>
      <c r="B117" s="181" t="s">
        <v>938</v>
      </c>
      <c r="C117" s="191" t="s">
        <v>939</v>
      </c>
      <c r="D117" s="182" t="s">
        <v>3157</v>
      </c>
      <c r="E117" s="183">
        <v>10</v>
      </c>
      <c r="F117" s="184"/>
      <c r="G117" s="185">
        <f>ROUND(E117*F117,2)</f>
        <v>0</v>
      </c>
      <c r="H117" s="184"/>
      <c r="I117" s="185">
        <f>ROUND(E117*H117,2)</f>
        <v>0</v>
      </c>
      <c r="J117" s="184"/>
      <c r="K117" s="185">
        <f>ROUND(E117*J117,2)</f>
        <v>0</v>
      </c>
      <c r="L117" s="185">
        <v>15</v>
      </c>
      <c r="M117" s="185">
        <f>G117*(1+L117/100)</f>
        <v>0</v>
      </c>
      <c r="N117" s="185">
        <v>0</v>
      </c>
      <c r="O117" s="185">
        <f>ROUND(E117*N117,2)</f>
        <v>0</v>
      </c>
      <c r="P117" s="185">
        <v>0</v>
      </c>
      <c r="Q117" s="185">
        <f>ROUND(E117*P117,2)</f>
        <v>0</v>
      </c>
      <c r="R117" s="185" t="s">
        <v>2931</v>
      </c>
      <c r="S117" s="185" t="s">
        <v>3733</v>
      </c>
      <c r="T117" s="186" t="s">
        <v>3733</v>
      </c>
      <c r="U117" s="161">
        <v>0.14130000000000001</v>
      </c>
      <c r="V117" s="161">
        <f>ROUND(E117*U117,2)</f>
        <v>1.41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1134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33.75" outlineLevel="1" x14ac:dyDescent="0.2">
      <c r="A118" s="173">
        <v>83</v>
      </c>
      <c r="B118" s="174" t="s">
        <v>940</v>
      </c>
      <c r="C118" s="189" t="s">
        <v>941</v>
      </c>
      <c r="D118" s="175" t="s">
        <v>3157</v>
      </c>
      <c r="E118" s="176">
        <v>5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15</v>
      </c>
      <c r="M118" s="178">
        <f>G118*(1+L118/100)</f>
        <v>0</v>
      </c>
      <c r="N118" s="178">
        <v>0</v>
      </c>
      <c r="O118" s="178">
        <f>ROUND(E118*N118,2)</f>
        <v>0</v>
      </c>
      <c r="P118" s="178">
        <v>0</v>
      </c>
      <c r="Q118" s="178">
        <f>ROUND(E118*P118,2)</f>
        <v>0</v>
      </c>
      <c r="R118" s="185" t="s">
        <v>3740</v>
      </c>
      <c r="S118" s="185" t="s">
        <v>3733</v>
      </c>
      <c r="T118" s="186" t="s">
        <v>3733</v>
      </c>
      <c r="U118" s="161">
        <v>0</v>
      </c>
      <c r="V118" s="161">
        <f>ROUND(E118*U118,2)</f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1186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336" t="s">
        <v>942</v>
      </c>
      <c r="D119" s="337"/>
      <c r="E119" s="337"/>
      <c r="F119" s="337"/>
      <c r="G119" s="337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1168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33.75" outlineLevel="1" x14ac:dyDescent="0.2">
      <c r="A120" s="180">
        <v>84</v>
      </c>
      <c r="B120" s="181" t="s">
        <v>943</v>
      </c>
      <c r="C120" s="191" t="s">
        <v>944</v>
      </c>
      <c r="D120" s="182" t="s">
        <v>3157</v>
      </c>
      <c r="E120" s="183">
        <v>20</v>
      </c>
      <c r="F120" s="184"/>
      <c r="G120" s="185">
        <f>ROUND(E120*F120,2)</f>
        <v>0</v>
      </c>
      <c r="H120" s="184"/>
      <c r="I120" s="185">
        <f>ROUND(E120*H120,2)</f>
        <v>0</v>
      </c>
      <c r="J120" s="184"/>
      <c r="K120" s="185">
        <f>ROUND(E120*J120,2)</f>
        <v>0</v>
      </c>
      <c r="L120" s="185">
        <v>15</v>
      </c>
      <c r="M120" s="185">
        <f>G120*(1+L120/100)</f>
        <v>0</v>
      </c>
      <c r="N120" s="185">
        <v>0</v>
      </c>
      <c r="O120" s="185">
        <f>ROUND(E120*N120,2)</f>
        <v>0</v>
      </c>
      <c r="P120" s="185">
        <v>0</v>
      </c>
      <c r="Q120" s="185">
        <f>ROUND(E120*P120,2)</f>
        <v>0</v>
      </c>
      <c r="R120" s="185" t="s">
        <v>3740</v>
      </c>
      <c r="S120" s="185" t="s">
        <v>3733</v>
      </c>
      <c r="T120" s="186" t="s">
        <v>3733</v>
      </c>
      <c r="U120" s="161">
        <v>0</v>
      </c>
      <c r="V120" s="161">
        <f>ROUND(E120*U120,2)</f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3031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33.75" outlineLevel="1" x14ac:dyDescent="0.2">
      <c r="A121" s="180">
        <v>85</v>
      </c>
      <c r="B121" s="181" t="s">
        <v>945</v>
      </c>
      <c r="C121" s="191" t="s">
        <v>946</v>
      </c>
      <c r="D121" s="182" t="s">
        <v>3157</v>
      </c>
      <c r="E121" s="183">
        <v>20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15</v>
      </c>
      <c r="M121" s="185">
        <f>G121*(1+L121/100)</f>
        <v>0</v>
      </c>
      <c r="N121" s="185">
        <v>0</v>
      </c>
      <c r="O121" s="185">
        <f>ROUND(E121*N121,2)</f>
        <v>0</v>
      </c>
      <c r="P121" s="185">
        <v>0</v>
      </c>
      <c r="Q121" s="185">
        <f>ROUND(E121*P121,2)</f>
        <v>0</v>
      </c>
      <c r="R121" s="185" t="s">
        <v>3740</v>
      </c>
      <c r="S121" s="185" t="s">
        <v>3733</v>
      </c>
      <c r="T121" s="186" t="s">
        <v>3733</v>
      </c>
      <c r="U121" s="161">
        <v>0</v>
      </c>
      <c r="V121" s="161">
        <f>ROUND(E121*U121,2)</f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1186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80">
        <v>86</v>
      </c>
      <c r="B122" s="181" t="s">
        <v>947</v>
      </c>
      <c r="C122" s="191" t="s">
        <v>948</v>
      </c>
      <c r="D122" s="182" t="s">
        <v>3157</v>
      </c>
      <c r="E122" s="183">
        <v>20</v>
      </c>
      <c r="F122" s="184"/>
      <c r="G122" s="185">
        <f>ROUND(E122*F122,2)</f>
        <v>0</v>
      </c>
      <c r="H122" s="184"/>
      <c r="I122" s="185">
        <f>ROUND(E122*H122,2)</f>
        <v>0</v>
      </c>
      <c r="J122" s="184"/>
      <c r="K122" s="185">
        <f>ROUND(E122*J122,2)</f>
        <v>0</v>
      </c>
      <c r="L122" s="185">
        <v>15</v>
      </c>
      <c r="M122" s="185">
        <f>G122*(1+L122/100)</f>
        <v>0</v>
      </c>
      <c r="N122" s="185">
        <v>0</v>
      </c>
      <c r="O122" s="185">
        <f>ROUND(E122*N122,2)</f>
        <v>0</v>
      </c>
      <c r="P122" s="185">
        <v>0</v>
      </c>
      <c r="Q122" s="185">
        <f>ROUND(E122*P122,2)</f>
        <v>0</v>
      </c>
      <c r="R122" s="185" t="s">
        <v>3740</v>
      </c>
      <c r="S122" s="185" t="s">
        <v>3733</v>
      </c>
      <c r="T122" s="186" t="s">
        <v>3733</v>
      </c>
      <c r="U122" s="161">
        <v>0</v>
      </c>
      <c r="V122" s="161">
        <f>ROUND(E122*U122,2)</f>
        <v>0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1186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33.75" outlineLevel="1" x14ac:dyDescent="0.2">
      <c r="A123" s="173">
        <v>87</v>
      </c>
      <c r="B123" s="174" t="s">
        <v>949</v>
      </c>
      <c r="C123" s="189" t="s">
        <v>950</v>
      </c>
      <c r="D123" s="175" t="s">
        <v>3157</v>
      </c>
      <c r="E123" s="176">
        <v>40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15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85" t="s">
        <v>3740</v>
      </c>
      <c r="S123" s="185" t="s">
        <v>3733</v>
      </c>
      <c r="T123" s="186" t="s">
        <v>3733</v>
      </c>
      <c r="U123" s="161">
        <v>0</v>
      </c>
      <c r="V123" s="161">
        <f>ROUND(E123*U123,2)</f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3031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336" t="s">
        <v>951</v>
      </c>
      <c r="D124" s="337"/>
      <c r="E124" s="337"/>
      <c r="F124" s="337"/>
      <c r="G124" s="337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1168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80">
        <v>88</v>
      </c>
      <c r="B125" s="181" t="s">
        <v>938</v>
      </c>
      <c r="C125" s="191" t="s">
        <v>939</v>
      </c>
      <c r="D125" s="182" t="s">
        <v>3157</v>
      </c>
      <c r="E125" s="183">
        <v>40</v>
      </c>
      <c r="F125" s="184"/>
      <c r="G125" s="185">
        <f t="shared" ref="G125:G140" si="21">ROUND(E125*F125,2)</f>
        <v>0</v>
      </c>
      <c r="H125" s="184"/>
      <c r="I125" s="185">
        <f t="shared" ref="I125:I140" si="22">ROUND(E125*H125,2)</f>
        <v>0</v>
      </c>
      <c r="J125" s="184"/>
      <c r="K125" s="185">
        <f t="shared" ref="K125:K140" si="23">ROUND(E125*J125,2)</f>
        <v>0</v>
      </c>
      <c r="L125" s="185">
        <v>15</v>
      </c>
      <c r="M125" s="185">
        <f t="shared" ref="M125:M140" si="24">G125*(1+L125/100)</f>
        <v>0</v>
      </c>
      <c r="N125" s="185">
        <v>0</v>
      </c>
      <c r="O125" s="185">
        <f t="shared" ref="O125:O140" si="25">ROUND(E125*N125,2)</f>
        <v>0</v>
      </c>
      <c r="P125" s="185">
        <v>0</v>
      </c>
      <c r="Q125" s="185">
        <f t="shared" ref="Q125:Q140" si="26">ROUND(E125*P125,2)</f>
        <v>0</v>
      </c>
      <c r="R125" s="185" t="s">
        <v>2931</v>
      </c>
      <c r="S125" s="185" t="s">
        <v>3733</v>
      </c>
      <c r="T125" s="186" t="s">
        <v>3733</v>
      </c>
      <c r="U125" s="161">
        <v>0.14130000000000001</v>
      </c>
      <c r="V125" s="161">
        <f t="shared" ref="V125:V140" si="27">ROUND(E125*U125,2)</f>
        <v>5.65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1134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80">
        <v>89</v>
      </c>
      <c r="B126" s="181" t="s">
        <v>952</v>
      </c>
      <c r="C126" s="191" t="s">
        <v>953</v>
      </c>
      <c r="D126" s="182" t="s">
        <v>3157</v>
      </c>
      <c r="E126" s="183">
        <v>40</v>
      </c>
      <c r="F126" s="184"/>
      <c r="G126" s="185">
        <f t="shared" si="21"/>
        <v>0</v>
      </c>
      <c r="H126" s="184"/>
      <c r="I126" s="185">
        <f t="shared" si="22"/>
        <v>0</v>
      </c>
      <c r="J126" s="184"/>
      <c r="K126" s="185">
        <f t="shared" si="23"/>
        <v>0</v>
      </c>
      <c r="L126" s="185">
        <v>15</v>
      </c>
      <c r="M126" s="185">
        <f t="shared" si="24"/>
        <v>0</v>
      </c>
      <c r="N126" s="185">
        <v>0</v>
      </c>
      <c r="O126" s="185">
        <f t="shared" si="25"/>
        <v>0</v>
      </c>
      <c r="P126" s="185">
        <v>0</v>
      </c>
      <c r="Q126" s="185">
        <f t="shared" si="26"/>
        <v>0</v>
      </c>
      <c r="R126" s="185" t="s">
        <v>3740</v>
      </c>
      <c r="S126" s="185" t="s">
        <v>3733</v>
      </c>
      <c r="T126" s="186" t="s">
        <v>3733</v>
      </c>
      <c r="U126" s="161">
        <v>0</v>
      </c>
      <c r="V126" s="161">
        <f t="shared" si="27"/>
        <v>0</v>
      </c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3031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80">
        <v>90</v>
      </c>
      <c r="B127" s="181" t="s">
        <v>954</v>
      </c>
      <c r="C127" s="191" t="s">
        <v>955</v>
      </c>
      <c r="D127" s="182" t="s">
        <v>3157</v>
      </c>
      <c r="E127" s="183">
        <v>40</v>
      </c>
      <c r="F127" s="184"/>
      <c r="G127" s="185">
        <f t="shared" si="21"/>
        <v>0</v>
      </c>
      <c r="H127" s="184"/>
      <c r="I127" s="185">
        <f t="shared" si="22"/>
        <v>0</v>
      </c>
      <c r="J127" s="184"/>
      <c r="K127" s="185">
        <f t="shared" si="23"/>
        <v>0</v>
      </c>
      <c r="L127" s="185">
        <v>15</v>
      </c>
      <c r="M127" s="185">
        <f t="shared" si="24"/>
        <v>0</v>
      </c>
      <c r="N127" s="185">
        <v>0</v>
      </c>
      <c r="O127" s="185">
        <f t="shared" si="25"/>
        <v>0</v>
      </c>
      <c r="P127" s="185">
        <v>0</v>
      </c>
      <c r="Q127" s="185">
        <f t="shared" si="26"/>
        <v>0</v>
      </c>
      <c r="R127" s="185" t="s">
        <v>3740</v>
      </c>
      <c r="S127" s="185" t="s">
        <v>3733</v>
      </c>
      <c r="T127" s="186" t="s">
        <v>3733</v>
      </c>
      <c r="U127" s="161">
        <v>0</v>
      </c>
      <c r="V127" s="161">
        <f t="shared" si="27"/>
        <v>0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3031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80">
        <v>91</v>
      </c>
      <c r="B128" s="181" t="s">
        <v>956</v>
      </c>
      <c r="C128" s="191" t="s">
        <v>957</v>
      </c>
      <c r="D128" s="182" t="s">
        <v>3157</v>
      </c>
      <c r="E128" s="183">
        <v>17</v>
      </c>
      <c r="F128" s="184"/>
      <c r="G128" s="185">
        <f t="shared" si="21"/>
        <v>0</v>
      </c>
      <c r="H128" s="184"/>
      <c r="I128" s="185">
        <f t="shared" si="22"/>
        <v>0</v>
      </c>
      <c r="J128" s="184"/>
      <c r="K128" s="185">
        <f t="shared" si="23"/>
        <v>0</v>
      </c>
      <c r="L128" s="185">
        <v>15</v>
      </c>
      <c r="M128" s="185">
        <f t="shared" si="24"/>
        <v>0</v>
      </c>
      <c r="N128" s="185">
        <v>0</v>
      </c>
      <c r="O128" s="185">
        <f t="shared" si="25"/>
        <v>0</v>
      </c>
      <c r="P128" s="185">
        <v>0</v>
      </c>
      <c r="Q128" s="185">
        <f t="shared" si="26"/>
        <v>0</v>
      </c>
      <c r="R128" s="185" t="s">
        <v>2931</v>
      </c>
      <c r="S128" s="185" t="s">
        <v>3733</v>
      </c>
      <c r="T128" s="186" t="s">
        <v>3733</v>
      </c>
      <c r="U128" s="161">
        <v>0.13</v>
      </c>
      <c r="V128" s="161">
        <f t="shared" si="27"/>
        <v>2.21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1117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80">
        <v>92</v>
      </c>
      <c r="B129" s="181" t="s">
        <v>958</v>
      </c>
      <c r="C129" s="191" t="s">
        <v>959</v>
      </c>
      <c r="D129" s="182" t="s">
        <v>3157</v>
      </c>
      <c r="E129" s="183">
        <v>5</v>
      </c>
      <c r="F129" s="184"/>
      <c r="G129" s="185">
        <f t="shared" si="21"/>
        <v>0</v>
      </c>
      <c r="H129" s="184"/>
      <c r="I129" s="185">
        <f t="shared" si="22"/>
        <v>0</v>
      </c>
      <c r="J129" s="184"/>
      <c r="K129" s="185">
        <f t="shared" si="23"/>
        <v>0</v>
      </c>
      <c r="L129" s="185">
        <v>15</v>
      </c>
      <c r="M129" s="185">
        <f t="shared" si="24"/>
        <v>0</v>
      </c>
      <c r="N129" s="185">
        <v>0</v>
      </c>
      <c r="O129" s="185">
        <f t="shared" si="25"/>
        <v>0</v>
      </c>
      <c r="P129" s="185">
        <v>0</v>
      </c>
      <c r="Q129" s="185">
        <f t="shared" si="26"/>
        <v>0</v>
      </c>
      <c r="R129" s="185" t="s">
        <v>2931</v>
      </c>
      <c r="S129" s="185" t="s">
        <v>3733</v>
      </c>
      <c r="T129" s="186" t="s">
        <v>3733</v>
      </c>
      <c r="U129" s="161">
        <v>0.15620000000000001</v>
      </c>
      <c r="V129" s="161">
        <f t="shared" si="27"/>
        <v>0.78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1117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2.5" outlineLevel="1" x14ac:dyDescent="0.2">
      <c r="A130" s="180">
        <v>93</v>
      </c>
      <c r="B130" s="181" t="s">
        <v>960</v>
      </c>
      <c r="C130" s="191" t="s">
        <v>961</v>
      </c>
      <c r="D130" s="182" t="s">
        <v>3157</v>
      </c>
      <c r="E130" s="183">
        <v>2</v>
      </c>
      <c r="F130" s="184"/>
      <c r="G130" s="185">
        <f t="shared" si="21"/>
        <v>0</v>
      </c>
      <c r="H130" s="184"/>
      <c r="I130" s="185">
        <f t="shared" si="22"/>
        <v>0</v>
      </c>
      <c r="J130" s="184"/>
      <c r="K130" s="185">
        <f t="shared" si="23"/>
        <v>0</v>
      </c>
      <c r="L130" s="185">
        <v>15</v>
      </c>
      <c r="M130" s="185">
        <f t="shared" si="24"/>
        <v>0</v>
      </c>
      <c r="N130" s="185">
        <v>0</v>
      </c>
      <c r="O130" s="185">
        <f t="shared" si="25"/>
        <v>0</v>
      </c>
      <c r="P130" s="185">
        <v>0</v>
      </c>
      <c r="Q130" s="185">
        <f t="shared" si="26"/>
        <v>0</v>
      </c>
      <c r="R130" s="185" t="s">
        <v>2931</v>
      </c>
      <c r="S130" s="185" t="s">
        <v>3733</v>
      </c>
      <c r="T130" s="186" t="s">
        <v>3733</v>
      </c>
      <c r="U130" s="161">
        <v>0.15620000000000001</v>
      </c>
      <c r="V130" s="161">
        <f t="shared" si="27"/>
        <v>0.31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1117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 x14ac:dyDescent="0.2">
      <c r="A131" s="180">
        <v>94</v>
      </c>
      <c r="B131" s="181" t="s">
        <v>962</v>
      </c>
      <c r="C131" s="191" t="s">
        <v>963</v>
      </c>
      <c r="D131" s="182" t="s">
        <v>3157</v>
      </c>
      <c r="E131" s="183">
        <v>6</v>
      </c>
      <c r="F131" s="184"/>
      <c r="G131" s="185">
        <f t="shared" si="21"/>
        <v>0</v>
      </c>
      <c r="H131" s="184"/>
      <c r="I131" s="185">
        <f t="shared" si="22"/>
        <v>0</v>
      </c>
      <c r="J131" s="184"/>
      <c r="K131" s="185">
        <f t="shared" si="23"/>
        <v>0</v>
      </c>
      <c r="L131" s="185">
        <v>15</v>
      </c>
      <c r="M131" s="185">
        <f t="shared" si="24"/>
        <v>0</v>
      </c>
      <c r="N131" s="185">
        <v>0</v>
      </c>
      <c r="O131" s="185">
        <f t="shared" si="25"/>
        <v>0</v>
      </c>
      <c r="P131" s="185">
        <v>0</v>
      </c>
      <c r="Q131" s="185">
        <f t="shared" si="26"/>
        <v>0</v>
      </c>
      <c r="R131" s="185" t="s">
        <v>2931</v>
      </c>
      <c r="S131" s="185" t="s">
        <v>3733</v>
      </c>
      <c r="T131" s="186" t="s">
        <v>3733</v>
      </c>
      <c r="U131" s="161">
        <v>0.16</v>
      </c>
      <c r="V131" s="161">
        <f t="shared" si="27"/>
        <v>0.96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1117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80">
        <v>95</v>
      </c>
      <c r="B132" s="181" t="s">
        <v>964</v>
      </c>
      <c r="C132" s="191" t="s">
        <v>965</v>
      </c>
      <c r="D132" s="182" t="s">
        <v>3157</v>
      </c>
      <c r="E132" s="183">
        <v>2</v>
      </c>
      <c r="F132" s="184"/>
      <c r="G132" s="185">
        <f t="shared" si="21"/>
        <v>0</v>
      </c>
      <c r="H132" s="184"/>
      <c r="I132" s="185">
        <f t="shared" si="22"/>
        <v>0</v>
      </c>
      <c r="J132" s="184"/>
      <c r="K132" s="185">
        <f t="shared" si="23"/>
        <v>0</v>
      </c>
      <c r="L132" s="185">
        <v>15</v>
      </c>
      <c r="M132" s="185">
        <f t="shared" si="24"/>
        <v>0</v>
      </c>
      <c r="N132" s="185">
        <v>0</v>
      </c>
      <c r="O132" s="185">
        <f t="shared" si="25"/>
        <v>0</v>
      </c>
      <c r="P132" s="185">
        <v>0</v>
      </c>
      <c r="Q132" s="185">
        <f t="shared" si="26"/>
        <v>0</v>
      </c>
      <c r="R132" s="185" t="s">
        <v>3740</v>
      </c>
      <c r="S132" s="185" t="s">
        <v>3733</v>
      </c>
      <c r="T132" s="186" t="s">
        <v>3733</v>
      </c>
      <c r="U132" s="161">
        <v>0</v>
      </c>
      <c r="V132" s="161">
        <f t="shared" si="27"/>
        <v>0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3031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80">
        <v>96</v>
      </c>
      <c r="B133" s="181" t="s">
        <v>966</v>
      </c>
      <c r="C133" s="191" t="s">
        <v>967</v>
      </c>
      <c r="D133" s="182" t="s">
        <v>3157</v>
      </c>
      <c r="E133" s="183">
        <v>2</v>
      </c>
      <c r="F133" s="184"/>
      <c r="G133" s="185">
        <f t="shared" si="21"/>
        <v>0</v>
      </c>
      <c r="H133" s="184"/>
      <c r="I133" s="185">
        <f t="shared" si="22"/>
        <v>0</v>
      </c>
      <c r="J133" s="184"/>
      <c r="K133" s="185">
        <f t="shared" si="23"/>
        <v>0</v>
      </c>
      <c r="L133" s="185">
        <v>15</v>
      </c>
      <c r="M133" s="185">
        <f t="shared" si="24"/>
        <v>0</v>
      </c>
      <c r="N133" s="185">
        <v>0</v>
      </c>
      <c r="O133" s="185">
        <f t="shared" si="25"/>
        <v>0</v>
      </c>
      <c r="P133" s="185">
        <v>0</v>
      </c>
      <c r="Q133" s="185">
        <f t="shared" si="26"/>
        <v>0</v>
      </c>
      <c r="R133" s="185" t="s">
        <v>2931</v>
      </c>
      <c r="S133" s="185" t="s">
        <v>3733</v>
      </c>
      <c r="T133" s="186" t="s">
        <v>3733</v>
      </c>
      <c r="U133" s="161">
        <v>0.39</v>
      </c>
      <c r="V133" s="161">
        <f t="shared" si="27"/>
        <v>0.78</v>
      </c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1117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80">
        <v>97</v>
      </c>
      <c r="B134" s="181" t="s">
        <v>968</v>
      </c>
      <c r="C134" s="191" t="s">
        <v>969</v>
      </c>
      <c r="D134" s="182" t="s">
        <v>3157</v>
      </c>
      <c r="E134" s="183">
        <v>1</v>
      </c>
      <c r="F134" s="184"/>
      <c r="G134" s="185">
        <f t="shared" si="21"/>
        <v>0</v>
      </c>
      <c r="H134" s="184"/>
      <c r="I134" s="185">
        <f t="shared" si="22"/>
        <v>0</v>
      </c>
      <c r="J134" s="184"/>
      <c r="K134" s="185">
        <f t="shared" si="23"/>
        <v>0</v>
      </c>
      <c r="L134" s="185">
        <v>15</v>
      </c>
      <c r="M134" s="185">
        <f t="shared" si="24"/>
        <v>0</v>
      </c>
      <c r="N134" s="185">
        <v>0</v>
      </c>
      <c r="O134" s="185">
        <f t="shared" si="25"/>
        <v>0</v>
      </c>
      <c r="P134" s="185">
        <v>0</v>
      </c>
      <c r="Q134" s="185">
        <f t="shared" si="26"/>
        <v>0</v>
      </c>
      <c r="R134" s="185" t="s">
        <v>3740</v>
      </c>
      <c r="S134" s="185" t="s">
        <v>3733</v>
      </c>
      <c r="T134" s="186" t="s">
        <v>3733</v>
      </c>
      <c r="U134" s="161">
        <v>0</v>
      </c>
      <c r="V134" s="161">
        <f t="shared" si="27"/>
        <v>0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1186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80">
        <v>98</v>
      </c>
      <c r="B135" s="181" t="s">
        <v>970</v>
      </c>
      <c r="C135" s="191" t="s">
        <v>971</v>
      </c>
      <c r="D135" s="182" t="s">
        <v>3157</v>
      </c>
      <c r="E135" s="183">
        <v>8</v>
      </c>
      <c r="F135" s="184"/>
      <c r="G135" s="185">
        <f t="shared" si="21"/>
        <v>0</v>
      </c>
      <c r="H135" s="184"/>
      <c r="I135" s="185">
        <f t="shared" si="22"/>
        <v>0</v>
      </c>
      <c r="J135" s="184"/>
      <c r="K135" s="185">
        <f t="shared" si="23"/>
        <v>0</v>
      </c>
      <c r="L135" s="185">
        <v>15</v>
      </c>
      <c r="M135" s="185">
        <f t="shared" si="24"/>
        <v>0</v>
      </c>
      <c r="N135" s="185">
        <v>0</v>
      </c>
      <c r="O135" s="185">
        <f t="shared" si="25"/>
        <v>0</v>
      </c>
      <c r="P135" s="185">
        <v>0</v>
      </c>
      <c r="Q135" s="185">
        <f t="shared" si="26"/>
        <v>0</v>
      </c>
      <c r="R135" s="185" t="s">
        <v>2931</v>
      </c>
      <c r="S135" s="185" t="s">
        <v>3771</v>
      </c>
      <c r="T135" s="186" t="s">
        <v>3771</v>
      </c>
      <c r="U135" s="161">
        <v>0.76</v>
      </c>
      <c r="V135" s="161">
        <f t="shared" si="27"/>
        <v>6.08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1117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ht="22.5" outlineLevel="1" x14ac:dyDescent="0.2">
      <c r="A136" s="180">
        <v>99</v>
      </c>
      <c r="B136" s="181" t="s">
        <v>972</v>
      </c>
      <c r="C136" s="191" t="s">
        <v>973</v>
      </c>
      <c r="D136" s="182" t="s">
        <v>3157</v>
      </c>
      <c r="E136" s="183">
        <v>1</v>
      </c>
      <c r="F136" s="184"/>
      <c r="G136" s="185">
        <f t="shared" si="21"/>
        <v>0</v>
      </c>
      <c r="H136" s="184"/>
      <c r="I136" s="185">
        <f t="shared" si="22"/>
        <v>0</v>
      </c>
      <c r="J136" s="184"/>
      <c r="K136" s="185">
        <f t="shared" si="23"/>
        <v>0</v>
      </c>
      <c r="L136" s="185">
        <v>15</v>
      </c>
      <c r="M136" s="185">
        <f t="shared" si="24"/>
        <v>0</v>
      </c>
      <c r="N136" s="185">
        <v>0</v>
      </c>
      <c r="O136" s="185">
        <f t="shared" si="25"/>
        <v>0</v>
      </c>
      <c r="P136" s="185">
        <v>0</v>
      </c>
      <c r="Q136" s="185">
        <f t="shared" si="26"/>
        <v>0</v>
      </c>
      <c r="R136" s="185" t="s">
        <v>2931</v>
      </c>
      <c r="S136" s="185" t="s">
        <v>3733</v>
      </c>
      <c r="T136" s="186" t="s">
        <v>3733</v>
      </c>
      <c r="U136" s="161">
        <v>0.65350000000000008</v>
      </c>
      <c r="V136" s="161">
        <f t="shared" si="27"/>
        <v>0.65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1134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80">
        <v>100</v>
      </c>
      <c r="B137" s="181" t="s">
        <v>974</v>
      </c>
      <c r="C137" s="191" t="s">
        <v>975</v>
      </c>
      <c r="D137" s="182" t="s">
        <v>3157</v>
      </c>
      <c r="E137" s="183">
        <v>2</v>
      </c>
      <c r="F137" s="184"/>
      <c r="G137" s="185">
        <f t="shared" si="21"/>
        <v>0</v>
      </c>
      <c r="H137" s="184"/>
      <c r="I137" s="185">
        <f t="shared" si="22"/>
        <v>0</v>
      </c>
      <c r="J137" s="184"/>
      <c r="K137" s="185">
        <f t="shared" si="23"/>
        <v>0</v>
      </c>
      <c r="L137" s="185">
        <v>15</v>
      </c>
      <c r="M137" s="185">
        <f t="shared" si="24"/>
        <v>0</v>
      </c>
      <c r="N137" s="185">
        <v>0</v>
      </c>
      <c r="O137" s="185">
        <f t="shared" si="25"/>
        <v>0</v>
      </c>
      <c r="P137" s="185">
        <v>0</v>
      </c>
      <c r="Q137" s="185">
        <f t="shared" si="26"/>
        <v>0</v>
      </c>
      <c r="R137" s="185" t="s">
        <v>3740</v>
      </c>
      <c r="S137" s="185" t="s">
        <v>3733</v>
      </c>
      <c r="T137" s="186" t="s">
        <v>3733</v>
      </c>
      <c r="U137" s="161">
        <v>0</v>
      </c>
      <c r="V137" s="161">
        <f t="shared" si="27"/>
        <v>0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1186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80">
        <v>101</v>
      </c>
      <c r="B138" s="181" t="s">
        <v>976</v>
      </c>
      <c r="C138" s="191" t="s">
        <v>977</v>
      </c>
      <c r="D138" s="182" t="s">
        <v>3157</v>
      </c>
      <c r="E138" s="183">
        <v>2</v>
      </c>
      <c r="F138" s="184"/>
      <c r="G138" s="185">
        <f t="shared" si="21"/>
        <v>0</v>
      </c>
      <c r="H138" s="184"/>
      <c r="I138" s="185">
        <f t="shared" si="22"/>
        <v>0</v>
      </c>
      <c r="J138" s="184"/>
      <c r="K138" s="185">
        <f t="shared" si="23"/>
        <v>0</v>
      </c>
      <c r="L138" s="185">
        <v>15</v>
      </c>
      <c r="M138" s="185">
        <f t="shared" si="24"/>
        <v>0</v>
      </c>
      <c r="N138" s="185">
        <v>0</v>
      </c>
      <c r="O138" s="185">
        <f t="shared" si="25"/>
        <v>0</v>
      </c>
      <c r="P138" s="185">
        <v>0</v>
      </c>
      <c r="Q138" s="185">
        <f t="shared" si="26"/>
        <v>0</v>
      </c>
      <c r="R138" s="185" t="s">
        <v>2931</v>
      </c>
      <c r="S138" s="185" t="s">
        <v>3733</v>
      </c>
      <c r="T138" s="186" t="s">
        <v>3733</v>
      </c>
      <c r="U138" s="161">
        <v>0.98550000000000004</v>
      </c>
      <c r="V138" s="161">
        <f t="shared" si="27"/>
        <v>1.97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1134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33.75" outlineLevel="1" x14ac:dyDescent="0.2">
      <c r="A139" s="180">
        <v>102</v>
      </c>
      <c r="B139" s="181" t="s">
        <v>978</v>
      </c>
      <c r="C139" s="191" t="s">
        <v>979</v>
      </c>
      <c r="D139" s="182" t="s">
        <v>3157</v>
      </c>
      <c r="E139" s="183">
        <v>57</v>
      </c>
      <c r="F139" s="184"/>
      <c r="G139" s="185">
        <f t="shared" si="21"/>
        <v>0</v>
      </c>
      <c r="H139" s="184"/>
      <c r="I139" s="185">
        <f t="shared" si="22"/>
        <v>0</v>
      </c>
      <c r="J139" s="184"/>
      <c r="K139" s="185">
        <f t="shared" si="23"/>
        <v>0</v>
      </c>
      <c r="L139" s="185">
        <v>15</v>
      </c>
      <c r="M139" s="185">
        <f t="shared" si="24"/>
        <v>0</v>
      </c>
      <c r="N139" s="185">
        <v>0</v>
      </c>
      <c r="O139" s="185">
        <f t="shared" si="25"/>
        <v>0</v>
      </c>
      <c r="P139" s="185">
        <v>0</v>
      </c>
      <c r="Q139" s="185">
        <f t="shared" si="26"/>
        <v>0</v>
      </c>
      <c r="R139" s="185" t="s">
        <v>2931</v>
      </c>
      <c r="S139" s="185" t="s">
        <v>3733</v>
      </c>
      <c r="T139" s="186" t="s">
        <v>3733</v>
      </c>
      <c r="U139" s="161">
        <v>0.24750000000000003</v>
      </c>
      <c r="V139" s="161">
        <f t="shared" si="27"/>
        <v>14.11</v>
      </c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1117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33.75" outlineLevel="1" x14ac:dyDescent="0.2">
      <c r="A140" s="173">
        <v>103</v>
      </c>
      <c r="B140" s="174" t="s">
        <v>980</v>
      </c>
      <c r="C140" s="189" t="s">
        <v>981</v>
      </c>
      <c r="D140" s="175" t="s">
        <v>3157</v>
      </c>
      <c r="E140" s="176">
        <v>13</v>
      </c>
      <c r="F140" s="177"/>
      <c r="G140" s="178">
        <f t="shared" si="21"/>
        <v>0</v>
      </c>
      <c r="H140" s="177"/>
      <c r="I140" s="178">
        <f t="shared" si="22"/>
        <v>0</v>
      </c>
      <c r="J140" s="177"/>
      <c r="K140" s="178">
        <f t="shared" si="23"/>
        <v>0</v>
      </c>
      <c r="L140" s="178">
        <v>15</v>
      </c>
      <c r="M140" s="178">
        <f t="shared" si="24"/>
        <v>0</v>
      </c>
      <c r="N140" s="178">
        <v>0</v>
      </c>
      <c r="O140" s="178">
        <f t="shared" si="25"/>
        <v>0</v>
      </c>
      <c r="P140" s="178">
        <v>0</v>
      </c>
      <c r="Q140" s="178">
        <f t="shared" si="26"/>
        <v>0</v>
      </c>
      <c r="R140" s="178" t="s">
        <v>2931</v>
      </c>
      <c r="S140" s="178" t="s">
        <v>3733</v>
      </c>
      <c r="T140" s="179" t="s">
        <v>3733</v>
      </c>
      <c r="U140" s="161">
        <v>0.24900000000000003</v>
      </c>
      <c r="V140" s="161">
        <f t="shared" si="27"/>
        <v>3.24</v>
      </c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1117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334" t="s">
        <v>982</v>
      </c>
      <c r="D141" s="335"/>
      <c r="E141" s="335"/>
      <c r="F141" s="335"/>
      <c r="G141" s="335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1168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2.5" outlineLevel="1" x14ac:dyDescent="0.2">
      <c r="A142" s="180">
        <v>104</v>
      </c>
      <c r="B142" s="181" t="s">
        <v>983</v>
      </c>
      <c r="C142" s="191" t="s">
        <v>984</v>
      </c>
      <c r="D142" s="182" t="s">
        <v>3157</v>
      </c>
      <c r="E142" s="183">
        <v>10</v>
      </c>
      <c r="F142" s="184"/>
      <c r="G142" s="185">
        <f t="shared" ref="G142:G149" si="28">ROUND(E142*F142,2)</f>
        <v>0</v>
      </c>
      <c r="H142" s="184"/>
      <c r="I142" s="185">
        <f t="shared" ref="I142:I149" si="29">ROUND(E142*H142,2)</f>
        <v>0</v>
      </c>
      <c r="J142" s="184"/>
      <c r="K142" s="185">
        <f t="shared" ref="K142:K149" si="30">ROUND(E142*J142,2)</f>
        <v>0</v>
      </c>
      <c r="L142" s="185">
        <v>15</v>
      </c>
      <c r="M142" s="185">
        <f t="shared" ref="M142:M149" si="31">G142*(1+L142/100)</f>
        <v>0</v>
      </c>
      <c r="N142" s="185">
        <v>0</v>
      </c>
      <c r="O142" s="185">
        <f t="shared" ref="O142:O149" si="32">ROUND(E142*N142,2)</f>
        <v>0</v>
      </c>
      <c r="P142" s="185">
        <v>0</v>
      </c>
      <c r="Q142" s="185">
        <f t="shared" ref="Q142:Q149" si="33">ROUND(E142*P142,2)</f>
        <v>0</v>
      </c>
      <c r="R142" s="185" t="s">
        <v>3740</v>
      </c>
      <c r="S142" s="185" t="s">
        <v>3733</v>
      </c>
      <c r="T142" s="186" t="s">
        <v>3733</v>
      </c>
      <c r="U142" s="161">
        <v>0</v>
      </c>
      <c r="V142" s="161">
        <f t="shared" ref="V142:V149" si="34">ROUND(E142*U142,2)</f>
        <v>0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3031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2.5" outlineLevel="1" x14ac:dyDescent="0.2">
      <c r="A143" s="180">
        <v>105</v>
      </c>
      <c r="B143" s="181" t="s">
        <v>985</v>
      </c>
      <c r="C143" s="191" t="s">
        <v>986</v>
      </c>
      <c r="D143" s="182" t="s">
        <v>3157</v>
      </c>
      <c r="E143" s="183">
        <v>10</v>
      </c>
      <c r="F143" s="184"/>
      <c r="G143" s="185">
        <f t="shared" si="28"/>
        <v>0</v>
      </c>
      <c r="H143" s="184"/>
      <c r="I143" s="185">
        <f t="shared" si="29"/>
        <v>0</v>
      </c>
      <c r="J143" s="184"/>
      <c r="K143" s="185">
        <f t="shared" si="30"/>
        <v>0</v>
      </c>
      <c r="L143" s="185">
        <v>15</v>
      </c>
      <c r="M143" s="185">
        <f t="shared" si="31"/>
        <v>0</v>
      </c>
      <c r="N143" s="185">
        <v>0</v>
      </c>
      <c r="O143" s="185">
        <f t="shared" si="32"/>
        <v>0</v>
      </c>
      <c r="P143" s="185">
        <v>0</v>
      </c>
      <c r="Q143" s="185">
        <f t="shared" si="33"/>
        <v>0</v>
      </c>
      <c r="R143" s="185" t="s">
        <v>2931</v>
      </c>
      <c r="S143" s="185" t="s">
        <v>3733</v>
      </c>
      <c r="T143" s="186" t="s">
        <v>3733</v>
      </c>
      <c r="U143" s="161">
        <v>0.50600000000000001</v>
      </c>
      <c r="V143" s="161">
        <f t="shared" si="34"/>
        <v>5.0599999999999996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1117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2.5" outlineLevel="1" x14ac:dyDescent="0.2">
      <c r="A144" s="180">
        <v>106</v>
      </c>
      <c r="B144" s="181" t="s">
        <v>987</v>
      </c>
      <c r="C144" s="191" t="s">
        <v>988</v>
      </c>
      <c r="D144" s="182" t="s">
        <v>3157</v>
      </c>
      <c r="E144" s="183">
        <v>10</v>
      </c>
      <c r="F144" s="184"/>
      <c r="G144" s="185">
        <f t="shared" si="28"/>
        <v>0</v>
      </c>
      <c r="H144" s="184"/>
      <c r="I144" s="185">
        <f t="shared" si="29"/>
        <v>0</v>
      </c>
      <c r="J144" s="184"/>
      <c r="K144" s="185">
        <f t="shared" si="30"/>
        <v>0</v>
      </c>
      <c r="L144" s="185">
        <v>15</v>
      </c>
      <c r="M144" s="185">
        <f t="shared" si="31"/>
        <v>0</v>
      </c>
      <c r="N144" s="185">
        <v>0</v>
      </c>
      <c r="O144" s="185">
        <f t="shared" si="32"/>
        <v>0</v>
      </c>
      <c r="P144" s="185">
        <v>0</v>
      </c>
      <c r="Q144" s="185">
        <f t="shared" si="33"/>
        <v>0</v>
      </c>
      <c r="R144" s="185" t="s">
        <v>3740</v>
      </c>
      <c r="S144" s="185" t="s">
        <v>3733</v>
      </c>
      <c r="T144" s="186" t="s">
        <v>3733</v>
      </c>
      <c r="U144" s="161">
        <v>0</v>
      </c>
      <c r="V144" s="161">
        <f t="shared" si="34"/>
        <v>0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3031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22.5" outlineLevel="1" x14ac:dyDescent="0.2">
      <c r="A145" s="180">
        <v>107</v>
      </c>
      <c r="B145" s="181" t="s">
        <v>989</v>
      </c>
      <c r="C145" s="191" t="s">
        <v>990</v>
      </c>
      <c r="D145" s="182" t="s">
        <v>3157</v>
      </c>
      <c r="E145" s="183">
        <v>10</v>
      </c>
      <c r="F145" s="184"/>
      <c r="G145" s="185">
        <f t="shared" si="28"/>
        <v>0</v>
      </c>
      <c r="H145" s="184"/>
      <c r="I145" s="185">
        <f t="shared" si="29"/>
        <v>0</v>
      </c>
      <c r="J145" s="184"/>
      <c r="K145" s="185">
        <f t="shared" si="30"/>
        <v>0</v>
      </c>
      <c r="L145" s="185">
        <v>15</v>
      </c>
      <c r="M145" s="185">
        <f t="shared" si="31"/>
        <v>0</v>
      </c>
      <c r="N145" s="185">
        <v>0</v>
      </c>
      <c r="O145" s="185">
        <f t="shared" si="32"/>
        <v>0</v>
      </c>
      <c r="P145" s="185">
        <v>0</v>
      </c>
      <c r="Q145" s="185">
        <f t="shared" si="33"/>
        <v>0</v>
      </c>
      <c r="R145" s="185" t="s">
        <v>2931</v>
      </c>
      <c r="S145" s="185" t="s">
        <v>3733</v>
      </c>
      <c r="T145" s="186" t="s">
        <v>3733</v>
      </c>
      <c r="U145" s="161">
        <v>0.32667000000000002</v>
      </c>
      <c r="V145" s="161">
        <f t="shared" si="34"/>
        <v>3.27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1117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80">
        <v>108</v>
      </c>
      <c r="B146" s="181" t="s">
        <v>991</v>
      </c>
      <c r="C146" s="191" t="s">
        <v>992</v>
      </c>
      <c r="D146" s="182" t="s">
        <v>3157</v>
      </c>
      <c r="E146" s="183">
        <v>5</v>
      </c>
      <c r="F146" s="184"/>
      <c r="G146" s="185">
        <f t="shared" si="28"/>
        <v>0</v>
      </c>
      <c r="H146" s="184"/>
      <c r="I146" s="185">
        <f t="shared" si="29"/>
        <v>0</v>
      </c>
      <c r="J146" s="184"/>
      <c r="K146" s="185">
        <f t="shared" si="30"/>
        <v>0</v>
      </c>
      <c r="L146" s="185">
        <v>15</v>
      </c>
      <c r="M146" s="185">
        <f t="shared" si="31"/>
        <v>0</v>
      </c>
      <c r="N146" s="185">
        <v>0</v>
      </c>
      <c r="O146" s="185">
        <f t="shared" si="32"/>
        <v>0</v>
      </c>
      <c r="P146" s="185">
        <v>0</v>
      </c>
      <c r="Q146" s="185">
        <f t="shared" si="33"/>
        <v>0</v>
      </c>
      <c r="R146" s="185"/>
      <c r="S146" s="185" t="s">
        <v>2976</v>
      </c>
      <c r="T146" s="186" t="s">
        <v>2977</v>
      </c>
      <c r="U146" s="161">
        <v>0</v>
      </c>
      <c r="V146" s="161">
        <f t="shared" si="34"/>
        <v>0</v>
      </c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1186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80">
        <v>109</v>
      </c>
      <c r="B147" s="181" t="s">
        <v>993</v>
      </c>
      <c r="C147" s="191" t="s">
        <v>994</v>
      </c>
      <c r="D147" s="182" t="s">
        <v>3157</v>
      </c>
      <c r="E147" s="183">
        <v>5</v>
      </c>
      <c r="F147" s="184"/>
      <c r="G147" s="185">
        <f t="shared" si="28"/>
        <v>0</v>
      </c>
      <c r="H147" s="184"/>
      <c r="I147" s="185">
        <f t="shared" si="29"/>
        <v>0</v>
      </c>
      <c r="J147" s="184"/>
      <c r="K147" s="185">
        <f t="shared" si="30"/>
        <v>0</v>
      </c>
      <c r="L147" s="185">
        <v>15</v>
      </c>
      <c r="M147" s="185">
        <f t="shared" si="31"/>
        <v>0</v>
      </c>
      <c r="N147" s="185">
        <v>0</v>
      </c>
      <c r="O147" s="185">
        <f t="shared" si="32"/>
        <v>0</v>
      </c>
      <c r="P147" s="185">
        <v>0</v>
      </c>
      <c r="Q147" s="185">
        <f t="shared" si="33"/>
        <v>0</v>
      </c>
      <c r="R147" s="185"/>
      <c r="S147" s="185" t="s">
        <v>2976</v>
      </c>
      <c r="T147" s="186" t="s">
        <v>2977</v>
      </c>
      <c r="U147" s="161">
        <v>0</v>
      </c>
      <c r="V147" s="161">
        <f t="shared" si="34"/>
        <v>0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1186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ht="22.5" outlineLevel="1" x14ac:dyDescent="0.2">
      <c r="A148" s="180">
        <v>110</v>
      </c>
      <c r="B148" s="181" t="s">
        <v>995</v>
      </c>
      <c r="C148" s="191" t="s">
        <v>0</v>
      </c>
      <c r="D148" s="182" t="s">
        <v>3157</v>
      </c>
      <c r="E148" s="183">
        <v>5</v>
      </c>
      <c r="F148" s="184"/>
      <c r="G148" s="185">
        <f t="shared" si="28"/>
        <v>0</v>
      </c>
      <c r="H148" s="184"/>
      <c r="I148" s="185">
        <f t="shared" si="29"/>
        <v>0</v>
      </c>
      <c r="J148" s="184"/>
      <c r="K148" s="185">
        <f t="shared" si="30"/>
        <v>0</v>
      </c>
      <c r="L148" s="185">
        <v>15</v>
      </c>
      <c r="M148" s="185">
        <f t="shared" si="31"/>
        <v>0</v>
      </c>
      <c r="N148" s="185">
        <v>0</v>
      </c>
      <c r="O148" s="185">
        <f t="shared" si="32"/>
        <v>0</v>
      </c>
      <c r="P148" s="185">
        <v>0</v>
      </c>
      <c r="Q148" s="185">
        <f t="shared" si="33"/>
        <v>0</v>
      </c>
      <c r="R148" s="185" t="s">
        <v>2931</v>
      </c>
      <c r="S148" s="185" t="s">
        <v>3733</v>
      </c>
      <c r="T148" s="186" t="s">
        <v>3733</v>
      </c>
      <c r="U148" s="161">
        <v>0.34783000000000003</v>
      </c>
      <c r="V148" s="161">
        <f t="shared" si="34"/>
        <v>1.74</v>
      </c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1134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3">
        <v>111</v>
      </c>
      <c r="B149" s="174" t="s">
        <v>1</v>
      </c>
      <c r="C149" s="189" t="s">
        <v>2</v>
      </c>
      <c r="D149" s="175" t="s">
        <v>3157</v>
      </c>
      <c r="E149" s="176">
        <v>120</v>
      </c>
      <c r="F149" s="177"/>
      <c r="G149" s="178">
        <f t="shared" si="28"/>
        <v>0</v>
      </c>
      <c r="H149" s="177"/>
      <c r="I149" s="178">
        <f t="shared" si="29"/>
        <v>0</v>
      </c>
      <c r="J149" s="177"/>
      <c r="K149" s="178">
        <f t="shared" si="30"/>
        <v>0</v>
      </c>
      <c r="L149" s="178">
        <v>15</v>
      </c>
      <c r="M149" s="178">
        <f t="shared" si="31"/>
        <v>0</v>
      </c>
      <c r="N149" s="178">
        <v>0</v>
      </c>
      <c r="O149" s="178">
        <f t="shared" si="32"/>
        <v>0</v>
      </c>
      <c r="P149" s="178">
        <v>0</v>
      </c>
      <c r="Q149" s="178">
        <f t="shared" si="33"/>
        <v>0</v>
      </c>
      <c r="R149" s="178"/>
      <c r="S149" s="178" t="s">
        <v>3733</v>
      </c>
      <c r="T149" s="179" t="s">
        <v>3733</v>
      </c>
      <c r="U149" s="161">
        <v>0.37000000000000005</v>
      </c>
      <c r="V149" s="161">
        <f t="shared" si="34"/>
        <v>44.4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1117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22.5" outlineLevel="1" x14ac:dyDescent="0.2">
      <c r="A150" s="159"/>
      <c r="B150" s="160"/>
      <c r="C150" s="336" t="s">
        <v>3</v>
      </c>
      <c r="D150" s="337"/>
      <c r="E150" s="337"/>
      <c r="F150" s="337"/>
      <c r="G150" s="337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1168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96" t="str">
        <f>C150</f>
        <v>Vysekání lůžka ve zdivu, upevnění krabic do lůžka včetně zhotovení potřebných otvorů pro trubky, vodiče a zavíčkování. Bez svorek a zapojení vodičů. Včetně dodávky krabice.</v>
      </c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80">
        <v>112</v>
      </c>
      <c r="B151" s="181" t="s">
        <v>4</v>
      </c>
      <c r="C151" s="191" t="s">
        <v>5</v>
      </c>
      <c r="D151" s="182" t="s">
        <v>800</v>
      </c>
      <c r="E151" s="183">
        <v>3</v>
      </c>
      <c r="F151" s="184"/>
      <c r="G151" s="185">
        <f t="shared" ref="G151:G174" si="35">ROUND(E151*F151,2)</f>
        <v>0</v>
      </c>
      <c r="H151" s="184"/>
      <c r="I151" s="185">
        <f t="shared" ref="I151:I174" si="36">ROUND(E151*H151,2)</f>
        <v>0</v>
      </c>
      <c r="J151" s="184"/>
      <c r="K151" s="185">
        <f t="shared" ref="K151:K174" si="37">ROUND(E151*J151,2)</f>
        <v>0</v>
      </c>
      <c r="L151" s="185">
        <v>15</v>
      </c>
      <c r="M151" s="185">
        <f t="shared" ref="M151:M174" si="38">G151*(1+L151/100)</f>
        <v>0</v>
      </c>
      <c r="N151" s="185">
        <v>0</v>
      </c>
      <c r="O151" s="185">
        <f t="shared" ref="O151:O174" si="39">ROUND(E151*N151,2)</f>
        <v>0</v>
      </c>
      <c r="P151" s="185">
        <v>0</v>
      </c>
      <c r="Q151" s="185">
        <f t="shared" ref="Q151:Q174" si="40">ROUND(E151*P151,2)</f>
        <v>0</v>
      </c>
      <c r="R151" s="185"/>
      <c r="S151" s="185" t="s">
        <v>2976</v>
      </c>
      <c r="T151" s="186" t="s">
        <v>3771</v>
      </c>
      <c r="U151" s="161">
        <v>0</v>
      </c>
      <c r="V151" s="161">
        <f t="shared" ref="V151:V174" si="41">ROUND(E151*U151,2)</f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1186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80">
        <v>113</v>
      </c>
      <c r="B152" s="181" t="s">
        <v>6</v>
      </c>
      <c r="C152" s="191" t="s">
        <v>7</v>
      </c>
      <c r="D152" s="182" t="s">
        <v>800</v>
      </c>
      <c r="E152" s="183">
        <v>3</v>
      </c>
      <c r="F152" s="184"/>
      <c r="G152" s="185">
        <f t="shared" si="35"/>
        <v>0</v>
      </c>
      <c r="H152" s="184"/>
      <c r="I152" s="185">
        <f t="shared" si="36"/>
        <v>0</v>
      </c>
      <c r="J152" s="184"/>
      <c r="K152" s="185">
        <f t="shared" si="37"/>
        <v>0</v>
      </c>
      <c r="L152" s="185">
        <v>15</v>
      </c>
      <c r="M152" s="185">
        <f t="shared" si="38"/>
        <v>0</v>
      </c>
      <c r="N152" s="185">
        <v>0</v>
      </c>
      <c r="O152" s="185">
        <f t="shared" si="39"/>
        <v>0</v>
      </c>
      <c r="P152" s="185">
        <v>0</v>
      </c>
      <c r="Q152" s="185">
        <f t="shared" si="40"/>
        <v>0</v>
      </c>
      <c r="R152" s="185"/>
      <c r="S152" s="185" t="s">
        <v>2976</v>
      </c>
      <c r="T152" s="186" t="s">
        <v>3771</v>
      </c>
      <c r="U152" s="161">
        <v>0</v>
      </c>
      <c r="V152" s="161">
        <f t="shared" si="41"/>
        <v>0</v>
      </c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1134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80">
        <v>114</v>
      </c>
      <c r="B153" s="181" t="s">
        <v>8</v>
      </c>
      <c r="C153" s="191" t="s">
        <v>9</v>
      </c>
      <c r="D153" s="182" t="s">
        <v>3157</v>
      </c>
      <c r="E153" s="183">
        <v>2</v>
      </c>
      <c r="F153" s="184"/>
      <c r="G153" s="185">
        <f t="shared" si="35"/>
        <v>0</v>
      </c>
      <c r="H153" s="184"/>
      <c r="I153" s="185">
        <f t="shared" si="36"/>
        <v>0</v>
      </c>
      <c r="J153" s="184"/>
      <c r="K153" s="185">
        <f t="shared" si="37"/>
        <v>0</v>
      </c>
      <c r="L153" s="185">
        <v>15</v>
      </c>
      <c r="M153" s="185">
        <f t="shared" si="38"/>
        <v>0</v>
      </c>
      <c r="N153" s="185">
        <v>0</v>
      </c>
      <c r="O153" s="185">
        <f t="shared" si="39"/>
        <v>0</v>
      </c>
      <c r="P153" s="185">
        <v>0</v>
      </c>
      <c r="Q153" s="185">
        <f t="shared" si="40"/>
        <v>0</v>
      </c>
      <c r="R153" s="185" t="s">
        <v>2931</v>
      </c>
      <c r="S153" s="185" t="s">
        <v>3771</v>
      </c>
      <c r="T153" s="186" t="s">
        <v>3771</v>
      </c>
      <c r="U153" s="161">
        <v>0.82217000000000007</v>
      </c>
      <c r="V153" s="161">
        <f t="shared" si="41"/>
        <v>1.64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1117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80">
        <v>115</v>
      </c>
      <c r="B154" s="181" t="s">
        <v>10</v>
      </c>
      <c r="C154" s="191" t="s">
        <v>11</v>
      </c>
      <c r="D154" s="182" t="s">
        <v>3157</v>
      </c>
      <c r="E154" s="183">
        <v>111</v>
      </c>
      <c r="F154" s="184"/>
      <c r="G154" s="185">
        <f t="shared" si="35"/>
        <v>0</v>
      </c>
      <c r="H154" s="184"/>
      <c r="I154" s="185">
        <f t="shared" si="36"/>
        <v>0</v>
      </c>
      <c r="J154" s="184"/>
      <c r="K154" s="185">
        <f t="shared" si="37"/>
        <v>0</v>
      </c>
      <c r="L154" s="185">
        <v>15</v>
      </c>
      <c r="M154" s="185">
        <f t="shared" si="38"/>
        <v>0</v>
      </c>
      <c r="N154" s="185">
        <v>0</v>
      </c>
      <c r="O154" s="185">
        <f t="shared" si="39"/>
        <v>0</v>
      </c>
      <c r="P154" s="185">
        <v>0</v>
      </c>
      <c r="Q154" s="185">
        <f t="shared" si="40"/>
        <v>0</v>
      </c>
      <c r="R154" s="178" t="s">
        <v>2931</v>
      </c>
      <c r="S154" s="178" t="s">
        <v>3733</v>
      </c>
      <c r="T154" s="179" t="s">
        <v>3733</v>
      </c>
      <c r="U154" s="161">
        <v>0.4</v>
      </c>
      <c r="V154" s="161">
        <f t="shared" si="41"/>
        <v>44.4</v>
      </c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1134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332" t="s">
        <v>3782</v>
      </c>
      <c r="D155" s="333"/>
      <c r="E155" s="333"/>
      <c r="F155" s="333"/>
      <c r="G155" s="333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3736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80">
        <v>116</v>
      </c>
      <c r="B156" s="181" t="s">
        <v>12</v>
      </c>
      <c r="C156" s="191" t="s">
        <v>13</v>
      </c>
      <c r="D156" s="182" t="s">
        <v>1392</v>
      </c>
      <c r="E156" s="183">
        <v>1</v>
      </c>
      <c r="F156" s="184"/>
      <c r="G156" s="185">
        <f t="shared" si="35"/>
        <v>0</v>
      </c>
      <c r="H156" s="184"/>
      <c r="I156" s="185">
        <f t="shared" si="36"/>
        <v>0</v>
      </c>
      <c r="J156" s="184"/>
      <c r="K156" s="185">
        <f t="shared" si="37"/>
        <v>0</v>
      </c>
      <c r="L156" s="185">
        <v>15</v>
      </c>
      <c r="M156" s="185">
        <f t="shared" si="38"/>
        <v>0</v>
      </c>
      <c r="N156" s="185">
        <v>0</v>
      </c>
      <c r="O156" s="185">
        <f t="shared" si="39"/>
        <v>0</v>
      </c>
      <c r="P156" s="185">
        <v>0</v>
      </c>
      <c r="Q156" s="185">
        <f t="shared" si="40"/>
        <v>0</v>
      </c>
      <c r="R156" s="185"/>
      <c r="S156" s="185" t="s">
        <v>2976</v>
      </c>
      <c r="T156" s="186" t="s">
        <v>2977</v>
      </c>
      <c r="U156" s="161">
        <v>0</v>
      </c>
      <c r="V156" s="161">
        <f t="shared" si="41"/>
        <v>0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1186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80">
        <v>117</v>
      </c>
      <c r="B157" s="181" t="s">
        <v>14</v>
      </c>
      <c r="C157" s="191" t="s">
        <v>15</v>
      </c>
      <c r="D157" s="182" t="s">
        <v>2975</v>
      </c>
      <c r="E157" s="183">
        <v>1</v>
      </c>
      <c r="F157" s="184"/>
      <c r="G157" s="185">
        <f t="shared" si="35"/>
        <v>0</v>
      </c>
      <c r="H157" s="184"/>
      <c r="I157" s="185">
        <f t="shared" si="36"/>
        <v>0</v>
      </c>
      <c r="J157" s="184"/>
      <c r="K157" s="185">
        <f t="shared" si="37"/>
        <v>0</v>
      </c>
      <c r="L157" s="185">
        <v>15</v>
      </c>
      <c r="M157" s="185">
        <f t="shared" si="38"/>
        <v>0</v>
      </c>
      <c r="N157" s="185">
        <v>0</v>
      </c>
      <c r="O157" s="185">
        <f t="shared" si="39"/>
        <v>0</v>
      </c>
      <c r="P157" s="185">
        <v>0</v>
      </c>
      <c r="Q157" s="185">
        <f t="shared" si="40"/>
        <v>0</v>
      </c>
      <c r="R157" s="185" t="s">
        <v>2931</v>
      </c>
      <c r="S157" s="185" t="s">
        <v>3733</v>
      </c>
      <c r="T157" s="186" t="s">
        <v>3733</v>
      </c>
      <c r="U157" s="161">
        <v>24.6675</v>
      </c>
      <c r="V157" s="161">
        <f t="shared" si="41"/>
        <v>24.67</v>
      </c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1134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80">
        <v>118</v>
      </c>
      <c r="B158" s="181" t="s">
        <v>16</v>
      </c>
      <c r="C158" s="191" t="s">
        <v>17</v>
      </c>
      <c r="D158" s="182" t="s">
        <v>3069</v>
      </c>
      <c r="E158" s="183">
        <v>90</v>
      </c>
      <c r="F158" s="184"/>
      <c r="G158" s="185">
        <f t="shared" si="35"/>
        <v>0</v>
      </c>
      <c r="H158" s="184"/>
      <c r="I158" s="185">
        <f t="shared" si="36"/>
        <v>0</v>
      </c>
      <c r="J158" s="184"/>
      <c r="K158" s="185">
        <f t="shared" si="37"/>
        <v>0</v>
      </c>
      <c r="L158" s="185">
        <v>15</v>
      </c>
      <c r="M158" s="185">
        <f t="shared" si="38"/>
        <v>0</v>
      </c>
      <c r="N158" s="185">
        <v>0</v>
      </c>
      <c r="O158" s="185">
        <f t="shared" si="39"/>
        <v>0</v>
      </c>
      <c r="P158" s="185">
        <v>0</v>
      </c>
      <c r="Q158" s="185">
        <f t="shared" si="40"/>
        <v>0</v>
      </c>
      <c r="R158" s="185" t="s">
        <v>2931</v>
      </c>
      <c r="S158" s="185" t="s">
        <v>3733</v>
      </c>
      <c r="T158" s="186" t="s">
        <v>3733</v>
      </c>
      <c r="U158" s="161">
        <v>0.57950000000000002</v>
      </c>
      <c r="V158" s="161">
        <f t="shared" si="41"/>
        <v>52.16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1134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2.5" outlineLevel="1" x14ac:dyDescent="0.2">
      <c r="A159" s="180">
        <v>119</v>
      </c>
      <c r="B159" s="181" t="s">
        <v>18</v>
      </c>
      <c r="C159" s="191" t="s">
        <v>19</v>
      </c>
      <c r="D159" s="182" t="s">
        <v>3157</v>
      </c>
      <c r="E159" s="183">
        <v>90</v>
      </c>
      <c r="F159" s="184"/>
      <c r="G159" s="185">
        <f t="shared" si="35"/>
        <v>0</v>
      </c>
      <c r="H159" s="184"/>
      <c r="I159" s="185">
        <f t="shared" si="36"/>
        <v>0</v>
      </c>
      <c r="J159" s="184"/>
      <c r="K159" s="185">
        <f t="shared" si="37"/>
        <v>0</v>
      </c>
      <c r="L159" s="185">
        <v>15</v>
      </c>
      <c r="M159" s="185">
        <f t="shared" si="38"/>
        <v>0</v>
      </c>
      <c r="N159" s="185">
        <v>0</v>
      </c>
      <c r="O159" s="185">
        <f t="shared" si="39"/>
        <v>0</v>
      </c>
      <c r="P159" s="185">
        <v>0</v>
      </c>
      <c r="Q159" s="185">
        <f t="shared" si="40"/>
        <v>0</v>
      </c>
      <c r="R159" s="185" t="s">
        <v>3740</v>
      </c>
      <c r="S159" s="185" t="s">
        <v>3733</v>
      </c>
      <c r="T159" s="186" t="s">
        <v>3733</v>
      </c>
      <c r="U159" s="161">
        <v>0</v>
      </c>
      <c r="V159" s="161">
        <f t="shared" si="41"/>
        <v>0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1186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80">
        <v>120</v>
      </c>
      <c r="B160" s="181" t="s">
        <v>20</v>
      </c>
      <c r="C160" s="191" t="s">
        <v>21</v>
      </c>
      <c r="D160" s="182" t="s">
        <v>3157</v>
      </c>
      <c r="E160" s="183">
        <v>5</v>
      </c>
      <c r="F160" s="184"/>
      <c r="G160" s="185">
        <f t="shared" si="35"/>
        <v>0</v>
      </c>
      <c r="H160" s="184"/>
      <c r="I160" s="185">
        <f t="shared" si="36"/>
        <v>0</v>
      </c>
      <c r="J160" s="184"/>
      <c r="K160" s="185">
        <f t="shared" si="37"/>
        <v>0</v>
      </c>
      <c r="L160" s="185">
        <v>15</v>
      </c>
      <c r="M160" s="185">
        <f t="shared" si="38"/>
        <v>0</v>
      </c>
      <c r="N160" s="185">
        <v>0</v>
      </c>
      <c r="O160" s="185">
        <f t="shared" si="39"/>
        <v>0</v>
      </c>
      <c r="P160" s="185">
        <v>0</v>
      </c>
      <c r="Q160" s="185">
        <f t="shared" si="40"/>
        <v>0</v>
      </c>
      <c r="R160" s="185" t="s">
        <v>2931</v>
      </c>
      <c r="S160" s="185" t="s">
        <v>3733</v>
      </c>
      <c r="T160" s="186" t="s">
        <v>3733</v>
      </c>
      <c r="U160" s="161">
        <v>0.63</v>
      </c>
      <c r="V160" s="161">
        <f t="shared" si="41"/>
        <v>3.15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1117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80">
        <v>121</v>
      </c>
      <c r="B161" s="181" t="s">
        <v>22</v>
      </c>
      <c r="C161" s="191" t="s">
        <v>23</v>
      </c>
      <c r="D161" s="182" t="s">
        <v>3157</v>
      </c>
      <c r="E161" s="183">
        <v>10</v>
      </c>
      <c r="F161" s="184"/>
      <c r="G161" s="185">
        <f t="shared" si="35"/>
        <v>0</v>
      </c>
      <c r="H161" s="184"/>
      <c r="I161" s="185">
        <f t="shared" si="36"/>
        <v>0</v>
      </c>
      <c r="J161" s="184"/>
      <c r="K161" s="185">
        <f t="shared" si="37"/>
        <v>0</v>
      </c>
      <c r="L161" s="185">
        <v>15</v>
      </c>
      <c r="M161" s="185">
        <f t="shared" si="38"/>
        <v>0</v>
      </c>
      <c r="N161" s="185">
        <v>0</v>
      </c>
      <c r="O161" s="185">
        <f t="shared" si="39"/>
        <v>0</v>
      </c>
      <c r="P161" s="185">
        <v>0</v>
      </c>
      <c r="Q161" s="185">
        <f t="shared" si="40"/>
        <v>0</v>
      </c>
      <c r="R161" s="185" t="s">
        <v>2931</v>
      </c>
      <c r="S161" s="185" t="s">
        <v>3733</v>
      </c>
      <c r="T161" s="186" t="s">
        <v>3733</v>
      </c>
      <c r="U161" s="161">
        <v>0.35217000000000004</v>
      </c>
      <c r="V161" s="161">
        <f t="shared" si="41"/>
        <v>3.52</v>
      </c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1117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ht="22.5" outlineLevel="1" x14ac:dyDescent="0.2">
      <c r="A162" s="180">
        <v>122</v>
      </c>
      <c r="B162" s="181" t="s">
        <v>24</v>
      </c>
      <c r="C162" s="191" t="s">
        <v>25</v>
      </c>
      <c r="D162" s="182" t="s">
        <v>3157</v>
      </c>
      <c r="E162" s="183">
        <v>12</v>
      </c>
      <c r="F162" s="184"/>
      <c r="G162" s="185">
        <f t="shared" si="35"/>
        <v>0</v>
      </c>
      <c r="H162" s="184"/>
      <c r="I162" s="185">
        <f t="shared" si="36"/>
        <v>0</v>
      </c>
      <c r="J162" s="184"/>
      <c r="K162" s="185">
        <f t="shared" si="37"/>
        <v>0</v>
      </c>
      <c r="L162" s="185">
        <v>15</v>
      </c>
      <c r="M162" s="185">
        <f t="shared" si="38"/>
        <v>0</v>
      </c>
      <c r="N162" s="185">
        <v>0</v>
      </c>
      <c r="O162" s="185">
        <f t="shared" si="39"/>
        <v>0</v>
      </c>
      <c r="P162" s="185">
        <v>0</v>
      </c>
      <c r="Q162" s="185">
        <f t="shared" si="40"/>
        <v>0</v>
      </c>
      <c r="R162" s="185" t="s">
        <v>2931</v>
      </c>
      <c r="S162" s="185" t="s">
        <v>3733</v>
      </c>
      <c r="T162" s="186" t="s">
        <v>3733</v>
      </c>
      <c r="U162" s="161">
        <v>0.35217000000000004</v>
      </c>
      <c r="V162" s="161">
        <f t="shared" si="41"/>
        <v>4.2300000000000004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1117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1" x14ac:dyDescent="0.2">
      <c r="A163" s="180">
        <v>123</v>
      </c>
      <c r="B163" s="181" t="s">
        <v>26</v>
      </c>
      <c r="C163" s="191" t="s">
        <v>27</v>
      </c>
      <c r="D163" s="182" t="s">
        <v>3157</v>
      </c>
      <c r="E163" s="183">
        <v>2</v>
      </c>
      <c r="F163" s="184"/>
      <c r="G163" s="185">
        <f t="shared" si="35"/>
        <v>0</v>
      </c>
      <c r="H163" s="184"/>
      <c r="I163" s="185">
        <f t="shared" si="36"/>
        <v>0</v>
      </c>
      <c r="J163" s="184"/>
      <c r="K163" s="185">
        <f t="shared" si="37"/>
        <v>0</v>
      </c>
      <c r="L163" s="185">
        <v>15</v>
      </c>
      <c r="M163" s="185">
        <f t="shared" si="38"/>
        <v>0</v>
      </c>
      <c r="N163" s="185">
        <v>0</v>
      </c>
      <c r="O163" s="185">
        <f t="shared" si="39"/>
        <v>0</v>
      </c>
      <c r="P163" s="185">
        <v>0</v>
      </c>
      <c r="Q163" s="185">
        <f t="shared" si="40"/>
        <v>0</v>
      </c>
      <c r="R163" s="185" t="s">
        <v>2931</v>
      </c>
      <c r="S163" s="185" t="s">
        <v>3733</v>
      </c>
      <c r="T163" s="186" t="s">
        <v>3733</v>
      </c>
      <c r="U163" s="161">
        <v>0.8016700000000001</v>
      </c>
      <c r="V163" s="161">
        <f t="shared" si="41"/>
        <v>1.6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1117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2.5" outlineLevel="1" x14ac:dyDescent="0.2">
      <c r="A164" s="180">
        <v>124</v>
      </c>
      <c r="B164" s="181" t="s">
        <v>28</v>
      </c>
      <c r="C164" s="191" t="s">
        <v>29</v>
      </c>
      <c r="D164" s="182" t="s">
        <v>3157</v>
      </c>
      <c r="E164" s="183">
        <v>5</v>
      </c>
      <c r="F164" s="184"/>
      <c r="G164" s="185">
        <f t="shared" si="35"/>
        <v>0</v>
      </c>
      <c r="H164" s="184"/>
      <c r="I164" s="185">
        <f t="shared" si="36"/>
        <v>0</v>
      </c>
      <c r="J164" s="184"/>
      <c r="K164" s="185">
        <f t="shared" si="37"/>
        <v>0</v>
      </c>
      <c r="L164" s="185">
        <v>15</v>
      </c>
      <c r="M164" s="185">
        <f t="shared" si="38"/>
        <v>0</v>
      </c>
      <c r="N164" s="185">
        <v>0</v>
      </c>
      <c r="O164" s="185">
        <f t="shared" si="39"/>
        <v>0</v>
      </c>
      <c r="P164" s="185">
        <v>0</v>
      </c>
      <c r="Q164" s="185">
        <f t="shared" si="40"/>
        <v>0</v>
      </c>
      <c r="R164" s="185" t="s">
        <v>2931</v>
      </c>
      <c r="S164" s="185" t="s">
        <v>3733</v>
      </c>
      <c r="T164" s="186" t="s">
        <v>3733</v>
      </c>
      <c r="U164" s="161">
        <v>0.24400000000000002</v>
      </c>
      <c r="V164" s="161">
        <f t="shared" si="41"/>
        <v>1.22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1117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2.5" outlineLevel="1" x14ac:dyDescent="0.2">
      <c r="A165" s="180">
        <v>125</v>
      </c>
      <c r="B165" s="181" t="s">
        <v>30</v>
      </c>
      <c r="C165" s="191" t="s">
        <v>31</v>
      </c>
      <c r="D165" s="182" t="s">
        <v>3157</v>
      </c>
      <c r="E165" s="183">
        <v>5</v>
      </c>
      <c r="F165" s="184"/>
      <c r="G165" s="185">
        <f t="shared" si="35"/>
        <v>0</v>
      </c>
      <c r="H165" s="184"/>
      <c r="I165" s="185">
        <f t="shared" si="36"/>
        <v>0</v>
      </c>
      <c r="J165" s="184"/>
      <c r="K165" s="185">
        <f t="shared" si="37"/>
        <v>0</v>
      </c>
      <c r="L165" s="185">
        <v>15</v>
      </c>
      <c r="M165" s="185">
        <f t="shared" si="38"/>
        <v>0</v>
      </c>
      <c r="N165" s="185">
        <v>0</v>
      </c>
      <c r="O165" s="185">
        <f t="shared" si="39"/>
        <v>0</v>
      </c>
      <c r="P165" s="185">
        <v>0</v>
      </c>
      <c r="Q165" s="185">
        <f t="shared" si="40"/>
        <v>0</v>
      </c>
      <c r="R165" s="185" t="s">
        <v>2931</v>
      </c>
      <c r="S165" s="185" t="s">
        <v>3733</v>
      </c>
      <c r="T165" s="186" t="s">
        <v>3733</v>
      </c>
      <c r="U165" s="161">
        <v>0.24400000000000002</v>
      </c>
      <c r="V165" s="161">
        <f t="shared" si="41"/>
        <v>1.22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1117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80">
        <v>126</v>
      </c>
      <c r="B166" s="181" t="s">
        <v>32</v>
      </c>
      <c r="C166" s="191" t="s">
        <v>33</v>
      </c>
      <c r="D166" s="182" t="s">
        <v>3157</v>
      </c>
      <c r="E166" s="183">
        <v>40</v>
      </c>
      <c r="F166" s="184"/>
      <c r="G166" s="185">
        <f t="shared" si="35"/>
        <v>0</v>
      </c>
      <c r="H166" s="184"/>
      <c r="I166" s="185">
        <f t="shared" si="36"/>
        <v>0</v>
      </c>
      <c r="J166" s="184"/>
      <c r="K166" s="185">
        <f t="shared" si="37"/>
        <v>0</v>
      </c>
      <c r="L166" s="185">
        <v>15</v>
      </c>
      <c r="M166" s="185">
        <f t="shared" si="38"/>
        <v>0</v>
      </c>
      <c r="N166" s="185">
        <v>0</v>
      </c>
      <c r="O166" s="185">
        <f t="shared" si="39"/>
        <v>0</v>
      </c>
      <c r="P166" s="185">
        <v>0</v>
      </c>
      <c r="Q166" s="185">
        <f t="shared" si="40"/>
        <v>0</v>
      </c>
      <c r="R166" s="185" t="s">
        <v>2931</v>
      </c>
      <c r="S166" s="185" t="s">
        <v>3733</v>
      </c>
      <c r="T166" s="186" t="s">
        <v>3733</v>
      </c>
      <c r="U166" s="161">
        <v>0.24400000000000002</v>
      </c>
      <c r="V166" s="161">
        <f t="shared" si="41"/>
        <v>9.76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1117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0">
        <v>127</v>
      </c>
      <c r="B167" s="181" t="s">
        <v>34</v>
      </c>
      <c r="C167" s="191" t="s">
        <v>35</v>
      </c>
      <c r="D167" s="182" t="s">
        <v>3069</v>
      </c>
      <c r="E167" s="183">
        <v>25</v>
      </c>
      <c r="F167" s="184"/>
      <c r="G167" s="185">
        <f t="shared" si="35"/>
        <v>0</v>
      </c>
      <c r="H167" s="184"/>
      <c r="I167" s="185">
        <f t="shared" si="36"/>
        <v>0</v>
      </c>
      <c r="J167" s="184"/>
      <c r="K167" s="185">
        <f t="shared" si="37"/>
        <v>0</v>
      </c>
      <c r="L167" s="185">
        <v>15</v>
      </c>
      <c r="M167" s="185">
        <f t="shared" si="38"/>
        <v>0</v>
      </c>
      <c r="N167" s="185">
        <v>0</v>
      </c>
      <c r="O167" s="185">
        <f t="shared" si="39"/>
        <v>0</v>
      </c>
      <c r="P167" s="185">
        <v>0</v>
      </c>
      <c r="Q167" s="185">
        <f t="shared" si="40"/>
        <v>0</v>
      </c>
      <c r="R167" s="185" t="s">
        <v>2931</v>
      </c>
      <c r="S167" s="185" t="s">
        <v>3733</v>
      </c>
      <c r="T167" s="186" t="s">
        <v>3733</v>
      </c>
      <c r="U167" s="161">
        <v>0.16</v>
      </c>
      <c r="V167" s="161">
        <f t="shared" si="41"/>
        <v>4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1117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 x14ac:dyDescent="0.2">
      <c r="A168" s="180">
        <v>128</v>
      </c>
      <c r="B168" s="181" t="s">
        <v>36</v>
      </c>
      <c r="C168" s="191" t="s">
        <v>37</v>
      </c>
      <c r="D168" s="182" t="s">
        <v>3069</v>
      </c>
      <c r="E168" s="183">
        <v>70</v>
      </c>
      <c r="F168" s="184"/>
      <c r="G168" s="185">
        <f t="shared" si="35"/>
        <v>0</v>
      </c>
      <c r="H168" s="184"/>
      <c r="I168" s="185">
        <f t="shared" si="36"/>
        <v>0</v>
      </c>
      <c r="J168" s="184"/>
      <c r="K168" s="185">
        <f t="shared" si="37"/>
        <v>0</v>
      </c>
      <c r="L168" s="185">
        <v>15</v>
      </c>
      <c r="M168" s="185">
        <f t="shared" si="38"/>
        <v>0</v>
      </c>
      <c r="N168" s="185">
        <v>0</v>
      </c>
      <c r="O168" s="185">
        <f t="shared" si="39"/>
        <v>0</v>
      </c>
      <c r="P168" s="185">
        <v>0</v>
      </c>
      <c r="Q168" s="185">
        <f t="shared" si="40"/>
        <v>0</v>
      </c>
      <c r="R168" s="185" t="s">
        <v>2931</v>
      </c>
      <c r="S168" s="185" t="s">
        <v>3733</v>
      </c>
      <c r="T168" s="186" t="s">
        <v>3733</v>
      </c>
      <c r="U168" s="161">
        <v>0.13</v>
      </c>
      <c r="V168" s="161">
        <f t="shared" si="41"/>
        <v>9.1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1117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33.75" outlineLevel="1" x14ac:dyDescent="0.2">
      <c r="A169" s="180">
        <v>129</v>
      </c>
      <c r="B169" s="181" t="s">
        <v>38</v>
      </c>
      <c r="C169" s="191" t="s">
        <v>39</v>
      </c>
      <c r="D169" s="182" t="s">
        <v>3069</v>
      </c>
      <c r="E169" s="183">
        <v>150</v>
      </c>
      <c r="F169" s="184"/>
      <c r="G169" s="185">
        <f t="shared" si="35"/>
        <v>0</v>
      </c>
      <c r="H169" s="184"/>
      <c r="I169" s="185">
        <f t="shared" si="36"/>
        <v>0</v>
      </c>
      <c r="J169" s="184"/>
      <c r="K169" s="185">
        <f t="shared" si="37"/>
        <v>0</v>
      </c>
      <c r="L169" s="185">
        <v>15</v>
      </c>
      <c r="M169" s="185">
        <f t="shared" si="38"/>
        <v>0</v>
      </c>
      <c r="N169" s="185">
        <v>0</v>
      </c>
      <c r="O169" s="185">
        <f t="shared" si="39"/>
        <v>0</v>
      </c>
      <c r="P169" s="185">
        <v>0</v>
      </c>
      <c r="Q169" s="185">
        <f t="shared" si="40"/>
        <v>0</v>
      </c>
      <c r="R169" s="185" t="s">
        <v>2931</v>
      </c>
      <c r="S169" s="185" t="s">
        <v>3733</v>
      </c>
      <c r="T169" s="186" t="s">
        <v>3733</v>
      </c>
      <c r="U169" s="161">
        <v>0.49717</v>
      </c>
      <c r="V169" s="161">
        <f t="shared" si="41"/>
        <v>74.58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1117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80">
        <v>130</v>
      </c>
      <c r="B170" s="181" t="s">
        <v>40</v>
      </c>
      <c r="C170" s="191" t="s">
        <v>41</v>
      </c>
      <c r="D170" s="182" t="s">
        <v>3157</v>
      </c>
      <c r="E170" s="183">
        <v>5</v>
      </c>
      <c r="F170" s="184"/>
      <c r="G170" s="185">
        <f t="shared" si="35"/>
        <v>0</v>
      </c>
      <c r="H170" s="184"/>
      <c r="I170" s="185">
        <f t="shared" si="36"/>
        <v>0</v>
      </c>
      <c r="J170" s="184"/>
      <c r="K170" s="185">
        <f t="shared" si="37"/>
        <v>0</v>
      </c>
      <c r="L170" s="185">
        <v>15</v>
      </c>
      <c r="M170" s="185">
        <f t="shared" si="38"/>
        <v>0</v>
      </c>
      <c r="N170" s="185">
        <v>0</v>
      </c>
      <c r="O170" s="185">
        <f t="shared" si="39"/>
        <v>0</v>
      </c>
      <c r="P170" s="185">
        <v>0</v>
      </c>
      <c r="Q170" s="185">
        <f t="shared" si="40"/>
        <v>0</v>
      </c>
      <c r="R170" s="185" t="s">
        <v>3740</v>
      </c>
      <c r="S170" s="185" t="s">
        <v>3733</v>
      </c>
      <c r="T170" s="186" t="s">
        <v>3733</v>
      </c>
      <c r="U170" s="161">
        <v>0</v>
      </c>
      <c r="V170" s="161">
        <f t="shared" si="41"/>
        <v>0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1186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80">
        <v>131</v>
      </c>
      <c r="B171" s="181" t="s">
        <v>42</v>
      </c>
      <c r="C171" s="191" t="s">
        <v>43</v>
      </c>
      <c r="D171" s="182" t="s">
        <v>3157</v>
      </c>
      <c r="E171" s="183">
        <v>5</v>
      </c>
      <c r="F171" s="184"/>
      <c r="G171" s="185">
        <f t="shared" si="35"/>
        <v>0</v>
      </c>
      <c r="H171" s="184"/>
      <c r="I171" s="185">
        <f t="shared" si="36"/>
        <v>0</v>
      </c>
      <c r="J171" s="184"/>
      <c r="K171" s="185">
        <f t="shared" si="37"/>
        <v>0</v>
      </c>
      <c r="L171" s="185">
        <v>15</v>
      </c>
      <c r="M171" s="185">
        <f t="shared" si="38"/>
        <v>0</v>
      </c>
      <c r="N171" s="185">
        <v>0</v>
      </c>
      <c r="O171" s="185">
        <f t="shared" si="39"/>
        <v>0</v>
      </c>
      <c r="P171" s="185">
        <v>0</v>
      </c>
      <c r="Q171" s="185">
        <f t="shared" si="40"/>
        <v>0</v>
      </c>
      <c r="R171" s="185" t="s">
        <v>2931</v>
      </c>
      <c r="S171" s="185" t="s">
        <v>3733</v>
      </c>
      <c r="T171" s="186" t="s">
        <v>3733</v>
      </c>
      <c r="U171" s="161">
        <v>0.11</v>
      </c>
      <c r="V171" s="161">
        <f t="shared" si="41"/>
        <v>0.55000000000000004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1134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80">
        <v>132</v>
      </c>
      <c r="B172" s="181" t="s">
        <v>44</v>
      </c>
      <c r="C172" s="191" t="s">
        <v>45</v>
      </c>
      <c r="D172" s="182" t="s">
        <v>46</v>
      </c>
      <c r="E172" s="183">
        <v>50</v>
      </c>
      <c r="F172" s="184"/>
      <c r="G172" s="185">
        <f t="shared" si="35"/>
        <v>0</v>
      </c>
      <c r="H172" s="184"/>
      <c r="I172" s="185">
        <f t="shared" si="36"/>
        <v>0</v>
      </c>
      <c r="J172" s="184"/>
      <c r="K172" s="185">
        <f t="shared" si="37"/>
        <v>0</v>
      </c>
      <c r="L172" s="185">
        <v>15</v>
      </c>
      <c r="M172" s="185">
        <f t="shared" si="38"/>
        <v>0</v>
      </c>
      <c r="N172" s="185">
        <v>0</v>
      </c>
      <c r="O172" s="185">
        <f t="shared" si="39"/>
        <v>0</v>
      </c>
      <c r="P172" s="185">
        <v>0</v>
      </c>
      <c r="Q172" s="185">
        <f t="shared" si="40"/>
        <v>0</v>
      </c>
      <c r="R172" s="185"/>
      <c r="S172" s="185" t="s">
        <v>2976</v>
      </c>
      <c r="T172" s="186" t="s">
        <v>2977</v>
      </c>
      <c r="U172" s="161">
        <v>0</v>
      </c>
      <c r="V172" s="161">
        <f t="shared" si="41"/>
        <v>0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1186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80">
        <v>133</v>
      </c>
      <c r="B173" s="181" t="s">
        <v>927</v>
      </c>
      <c r="C173" s="191" t="s">
        <v>928</v>
      </c>
      <c r="D173" s="182" t="s">
        <v>3069</v>
      </c>
      <c r="E173" s="183">
        <v>50</v>
      </c>
      <c r="F173" s="184"/>
      <c r="G173" s="185">
        <f t="shared" si="35"/>
        <v>0</v>
      </c>
      <c r="H173" s="184"/>
      <c r="I173" s="185">
        <f t="shared" si="36"/>
        <v>0</v>
      </c>
      <c r="J173" s="184"/>
      <c r="K173" s="185">
        <f t="shared" si="37"/>
        <v>0</v>
      </c>
      <c r="L173" s="185">
        <v>15</v>
      </c>
      <c r="M173" s="185">
        <f t="shared" si="38"/>
        <v>0</v>
      </c>
      <c r="N173" s="185">
        <v>0</v>
      </c>
      <c r="O173" s="185">
        <f t="shared" si="39"/>
        <v>0</v>
      </c>
      <c r="P173" s="185">
        <v>0</v>
      </c>
      <c r="Q173" s="185">
        <f t="shared" si="40"/>
        <v>0</v>
      </c>
      <c r="R173" s="185" t="s">
        <v>2931</v>
      </c>
      <c r="S173" s="185" t="s">
        <v>3733</v>
      </c>
      <c r="T173" s="186" t="s">
        <v>3733</v>
      </c>
      <c r="U173" s="161">
        <v>0.12100000000000001</v>
      </c>
      <c r="V173" s="161">
        <f t="shared" si="41"/>
        <v>6.05</v>
      </c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1134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73">
        <v>134</v>
      </c>
      <c r="B174" s="174" t="s">
        <v>47</v>
      </c>
      <c r="C174" s="189" t="s">
        <v>48</v>
      </c>
      <c r="D174" s="175" t="s">
        <v>3157</v>
      </c>
      <c r="E174" s="176">
        <v>1</v>
      </c>
      <c r="F174" s="177"/>
      <c r="G174" s="178">
        <f t="shared" si="35"/>
        <v>0</v>
      </c>
      <c r="H174" s="177"/>
      <c r="I174" s="178">
        <f t="shared" si="36"/>
        <v>0</v>
      </c>
      <c r="J174" s="177"/>
      <c r="K174" s="178">
        <f t="shared" si="37"/>
        <v>0</v>
      </c>
      <c r="L174" s="178">
        <v>15</v>
      </c>
      <c r="M174" s="178">
        <f t="shared" si="38"/>
        <v>0</v>
      </c>
      <c r="N174" s="178">
        <v>0</v>
      </c>
      <c r="O174" s="178">
        <f t="shared" si="39"/>
        <v>0</v>
      </c>
      <c r="P174" s="178">
        <v>0</v>
      </c>
      <c r="Q174" s="178">
        <f t="shared" si="40"/>
        <v>0</v>
      </c>
      <c r="R174" s="178"/>
      <c r="S174" s="178" t="s">
        <v>3733</v>
      </c>
      <c r="T174" s="179" t="s">
        <v>224</v>
      </c>
      <c r="U174" s="161">
        <v>0</v>
      </c>
      <c r="V174" s="161">
        <f t="shared" si="41"/>
        <v>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1117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336" t="s">
        <v>49</v>
      </c>
      <c r="D175" s="337"/>
      <c r="E175" s="337"/>
      <c r="F175" s="337"/>
      <c r="G175" s="337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1168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334" t="s">
        <v>50</v>
      </c>
      <c r="D176" s="335"/>
      <c r="E176" s="335"/>
      <c r="F176" s="335"/>
      <c r="G176" s="335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1168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80">
        <v>135</v>
      </c>
      <c r="B177" s="181" t="s">
        <v>51</v>
      </c>
      <c r="C177" s="191" t="s">
        <v>52</v>
      </c>
      <c r="D177" s="182" t="s">
        <v>3713</v>
      </c>
      <c r="E177" s="183">
        <v>40</v>
      </c>
      <c r="F177" s="184"/>
      <c r="G177" s="185">
        <f>ROUND(E177*F177,2)</f>
        <v>0</v>
      </c>
      <c r="H177" s="184"/>
      <c r="I177" s="185">
        <f>ROUND(E177*H177,2)</f>
        <v>0</v>
      </c>
      <c r="J177" s="184"/>
      <c r="K177" s="185">
        <f>ROUND(E177*J177,2)</f>
        <v>0</v>
      </c>
      <c r="L177" s="185">
        <v>15</v>
      </c>
      <c r="M177" s="185">
        <f>G177*(1+L177/100)</f>
        <v>0</v>
      </c>
      <c r="N177" s="185">
        <v>0</v>
      </c>
      <c r="O177" s="185">
        <f>ROUND(E177*N177,2)</f>
        <v>0</v>
      </c>
      <c r="P177" s="185">
        <v>0</v>
      </c>
      <c r="Q177" s="185">
        <f>ROUND(E177*P177,2)</f>
        <v>0</v>
      </c>
      <c r="R177" s="185" t="s">
        <v>3783</v>
      </c>
      <c r="S177" s="185" t="s">
        <v>3733</v>
      </c>
      <c r="T177" s="186" t="s">
        <v>3733</v>
      </c>
      <c r="U177" s="161">
        <v>1</v>
      </c>
      <c r="V177" s="161">
        <f>ROUND(E177*U177,2)</f>
        <v>40</v>
      </c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53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67" t="s">
        <v>2971</v>
      </c>
      <c r="B178" s="168" t="s">
        <v>2933</v>
      </c>
      <c r="C178" s="188" t="s">
        <v>2934</v>
      </c>
      <c r="D178" s="169"/>
      <c r="E178" s="170"/>
      <c r="F178" s="171"/>
      <c r="G178" s="171">
        <f>SUMIF(AG179:AG180,"&lt;&gt;NOR",G179:G180)</f>
        <v>0</v>
      </c>
      <c r="H178" s="171"/>
      <c r="I178" s="171">
        <f>SUM(I179:I180)</f>
        <v>0</v>
      </c>
      <c r="J178" s="171"/>
      <c r="K178" s="171">
        <f>SUM(K179:K180)</f>
        <v>0</v>
      </c>
      <c r="L178" s="171"/>
      <c r="M178" s="171">
        <f>SUM(M179:M180)</f>
        <v>0</v>
      </c>
      <c r="N178" s="171"/>
      <c r="O178" s="171">
        <f>SUM(O179:O180)</f>
        <v>0</v>
      </c>
      <c r="P178" s="171"/>
      <c r="Q178" s="171">
        <f>SUM(Q179:Q180)</f>
        <v>0</v>
      </c>
      <c r="R178" s="171"/>
      <c r="S178" s="171"/>
      <c r="T178" s="172"/>
      <c r="U178" s="166"/>
      <c r="V178" s="166">
        <f>SUM(V179:V180)</f>
        <v>2.7</v>
      </c>
      <c r="W178" s="166"/>
      <c r="AG178" t="s">
        <v>2972</v>
      </c>
    </row>
    <row r="179" spans="1:60" outlineLevel="1" x14ac:dyDescent="0.2">
      <c r="A179" s="180">
        <v>136</v>
      </c>
      <c r="B179" s="181" t="s">
        <v>54</v>
      </c>
      <c r="C179" s="191" t="s">
        <v>55</v>
      </c>
      <c r="D179" s="182" t="s">
        <v>3157</v>
      </c>
      <c r="E179" s="183">
        <v>5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15</v>
      </c>
      <c r="M179" s="185">
        <f>G179*(1+L179/100)</f>
        <v>0</v>
      </c>
      <c r="N179" s="185">
        <v>0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3733</v>
      </c>
      <c r="T179" s="186" t="s">
        <v>3733</v>
      </c>
      <c r="U179" s="161">
        <v>0.53900000000000003</v>
      </c>
      <c r="V179" s="161">
        <f>ROUND(E179*U179,2)</f>
        <v>2.7</v>
      </c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1134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80">
        <v>137</v>
      </c>
      <c r="B180" s="181" t="s">
        <v>56</v>
      </c>
      <c r="C180" s="191" t="s">
        <v>57</v>
      </c>
      <c r="D180" s="182" t="s">
        <v>3157</v>
      </c>
      <c r="E180" s="183">
        <v>5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15</v>
      </c>
      <c r="M180" s="185">
        <f>G180*(1+L180/100)</f>
        <v>0</v>
      </c>
      <c r="N180" s="185">
        <v>0</v>
      </c>
      <c r="O180" s="185">
        <f>ROUND(E180*N180,2)</f>
        <v>0</v>
      </c>
      <c r="P180" s="185">
        <v>0</v>
      </c>
      <c r="Q180" s="185">
        <f>ROUND(E180*P180,2)</f>
        <v>0</v>
      </c>
      <c r="R180" s="185" t="s">
        <v>3740</v>
      </c>
      <c r="S180" s="185" t="s">
        <v>3733</v>
      </c>
      <c r="T180" s="186" t="s">
        <v>3733</v>
      </c>
      <c r="U180" s="161">
        <v>0</v>
      </c>
      <c r="V180" s="161">
        <f>ROUND(E180*U180,2)</f>
        <v>0</v>
      </c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1186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x14ac:dyDescent="0.2">
      <c r="A181" s="167" t="s">
        <v>2971</v>
      </c>
      <c r="B181" s="168" t="s">
        <v>2944</v>
      </c>
      <c r="C181" s="188" t="s">
        <v>2723</v>
      </c>
      <c r="D181" s="169"/>
      <c r="E181" s="170"/>
      <c r="F181" s="171"/>
      <c r="G181" s="171">
        <f>SUMIF(AG182:AG184,"&lt;&gt;NOR",G182:G184)</f>
        <v>0</v>
      </c>
      <c r="H181" s="171"/>
      <c r="I181" s="171">
        <f>SUM(I182:I184)</f>
        <v>0</v>
      </c>
      <c r="J181" s="171"/>
      <c r="K181" s="171">
        <f>SUM(K182:K184)</f>
        <v>0</v>
      </c>
      <c r="L181" s="171"/>
      <c r="M181" s="171">
        <f>SUM(M182:M184)</f>
        <v>0</v>
      </c>
      <c r="N181" s="171"/>
      <c r="O181" s="171">
        <f>SUM(O182:O184)</f>
        <v>0</v>
      </c>
      <c r="P181" s="171"/>
      <c r="Q181" s="171">
        <f>SUM(Q182:Q184)</f>
        <v>0</v>
      </c>
      <c r="R181" s="171"/>
      <c r="S181" s="171"/>
      <c r="T181" s="172"/>
      <c r="U181" s="166"/>
      <c r="V181" s="166">
        <f>SUM(V182:V184)</f>
        <v>20</v>
      </c>
      <c r="W181" s="166"/>
      <c r="AG181" t="s">
        <v>2972</v>
      </c>
    </row>
    <row r="182" spans="1:60" outlineLevel="1" x14ac:dyDescent="0.2">
      <c r="A182" s="180">
        <v>138</v>
      </c>
      <c r="B182" s="181" t="s">
        <v>58</v>
      </c>
      <c r="C182" s="191" t="s">
        <v>59</v>
      </c>
      <c r="D182" s="182" t="s">
        <v>3713</v>
      </c>
      <c r="E182" s="183">
        <v>20</v>
      </c>
      <c r="F182" s="184"/>
      <c r="G182" s="185">
        <f>ROUND(E182*F182,2)</f>
        <v>0</v>
      </c>
      <c r="H182" s="184"/>
      <c r="I182" s="185">
        <f>ROUND(E182*H182,2)</f>
        <v>0</v>
      </c>
      <c r="J182" s="184"/>
      <c r="K182" s="185">
        <f>ROUND(E182*J182,2)</f>
        <v>0</v>
      </c>
      <c r="L182" s="185">
        <v>15</v>
      </c>
      <c r="M182" s="185">
        <f>G182*(1+L182/100)</f>
        <v>0</v>
      </c>
      <c r="N182" s="185">
        <v>0</v>
      </c>
      <c r="O182" s="185">
        <f>ROUND(E182*N182,2)</f>
        <v>0</v>
      </c>
      <c r="P182" s="185">
        <v>0</v>
      </c>
      <c r="Q182" s="185">
        <f>ROUND(E182*P182,2)</f>
        <v>0</v>
      </c>
      <c r="R182" s="185" t="s">
        <v>3783</v>
      </c>
      <c r="S182" s="185" t="s">
        <v>3733</v>
      </c>
      <c r="T182" s="186" t="s">
        <v>3733</v>
      </c>
      <c r="U182" s="161">
        <v>1</v>
      </c>
      <c r="V182" s="161">
        <f>ROUND(E182*U182,2)</f>
        <v>20</v>
      </c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53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3">
        <v>139</v>
      </c>
      <c r="B183" s="174" t="s">
        <v>60</v>
      </c>
      <c r="C183" s="189" t="s">
        <v>61</v>
      </c>
      <c r="D183" s="175" t="s">
        <v>1484</v>
      </c>
      <c r="E183" s="176">
        <v>1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3733</v>
      </c>
      <c r="T183" s="179" t="s">
        <v>2977</v>
      </c>
      <c r="U183" s="161">
        <v>0</v>
      </c>
      <c r="V183" s="161">
        <f>ROUND(E183*U183,2)</f>
        <v>0</v>
      </c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62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336" t="s">
        <v>63</v>
      </c>
      <c r="D184" s="337"/>
      <c r="E184" s="337"/>
      <c r="F184" s="337"/>
      <c r="G184" s="337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1168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96" t="str">
        <f>C184</f>
        <v>Náklady zhotovitele, které vzniknou v souvislosti s povinnostmi zhotovitele při předání a převzetí díla.</v>
      </c>
      <c r="BB184" s="152"/>
      <c r="BC184" s="152"/>
      <c r="BD184" s="152"/>
      <c r="BE184" s="152"/>
      <c r="BF184" s="152"/>
      <c r="BG184" s="152"/>
      <c r="BH184" s="152"/>
    </row>
    <row r="185" spans="1:60" x14ac:dyDescent="0.2">
      <c r="A185" s="5"/>
      <c r="B185" s="6"/>
      <c r="C185" s="193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E185">
        <v>15</v>
      </c>
      <c r="AF185">
        <v>21</v>
      </c>
    </row>
    <row r="186" spans="1:60" x14ac:dyDescent="0.2">
      <c r="A186" s="155"/>
      <c r="B186" s="156" t="s">
        <v>2725</v>
      </c>
      <c r="C186" s="194"/>
      <c r="D186" s="157"/>
      <c r="E186" s="158"/>
      <c r="F186" s="158"/>
      <c r="G186" s="187">
        <f>G8+G20+G178+G181</f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f>SUMIF(L7:L184,AE185,G7:G184)</f>
        <v>0</v>
      </c>
      <c r="AF186">
        <f>SUMIF(L7:L184,AF185,G7:G184)</f>
        <v>0</v>
      </c>
      <c r="AG186" t="s">
        <v>1130</v>
      </c>
    </row>
    <row r="187" spans="1:60" x14ac:dyDescent="0.2">
      <c r="C187" s="195"/>
      <c r="D187" s="143"/>
      <c r="AG187" t="s">
        <v>1131</v>
      </c>
    </row>
    <row r="188" spans="1:60" x14ac:dyDescent="0.2">
      <c r="D188" s="143"/>
    </row>
    <row r="189" spans="1:60" x14ac:dyDescent="0.2">
      <c r="D189" s="143"/>
    </row>
    <row r="190" spans="1:60" x14ac:dyDescent="0.2">
      <c r="D190" s="143"/>
    </row>
    <row r="191" spans="1:60" x14ac:dyDescent="0.2">
      <c r="D191" s="143"/>
    </row>
    <row r="192" spans="1:60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  <row r="5005" spans="4:4" x14ac:dyDescent="0.2">
      <c r="D5005" s="143"/>
    </row>
    <row r="5006" spans="4:4" x14ac:dyDescent="0.2">
      <c r="D5006" s="143"/>
    </row>
    <row r="5007" spans="4:4" x14ac:dyDescent="0.2">
      <c r="D5007" s="143"/>
    </row>
    <row r="5008" spans="4:4" x14ac:dyDescent="0.2">
      <c r="D5008" s="143"/>
    </row>
  </sheetData>
  <sheetProtection password="E5D8" sheet="1" objects="1" scenarios="1"/>
  <mergeCells count="38">
    <mergeCell ref="C87:G87"/>
    <mergeCell ref="C90:G90"/>
    <mergeCell ref="C93:G93"/>
    <mergeCell ref="C184:G184"/>
    <mergeCell ref="C97:G97"/>
    <mergeCell ref="C107:G107"/>
    <mergeCell ref="C110:G110"/>
    <mergeCell ref="C115:G115"/>
    <mergeCell ref="C119:G119"/>
    <mergeCell ref="C124:G124"/>
    <mergeCell ref="C141:G141"/>
    <mergeCell ref="C150:G150"/>
    <mergeCell ref="C175:G175"/>
    <mergeCell ref="C176:G176"/>
    <mergeCell ref="C155:G155"/>
    <mergeCell ref="C78:G78"/>
    <mergeCell ref="C81:G81"/>
    <mergeCell ref="C84:G84"/>
    <mergeCell ref="C13:G13"/>
    <mergeCell ref="A1:G1"/>
    <mergeCell ref="C2:G2"/>
    <mergeCell ref="C3:G3"/>
    <mergeCell ref="C4:G4"/>
    <mergeCell ref="C11:G11"/>
    <mergeCell ref="C15:G15"/>
    <mergeCell ref="C17:G17"/>
    <mergeCell ref="C19:G19"/>
    <mergeCell ref="C10:G10"/>
    <mergeCell ref="C28:G28"/>
    <mergeCell ref="C31:G31"/>
    <mergeCell ref="C34:G34"/>
    <mergeCell ref="C37:G37"/>
    <mergeCell ref="C40:G40"/>
    <mergeCell ref="C43:G43"/>
    <mergeCell ref="C46:G46"/>
    <mergeCell ref="C49:G49"/>
    <mergeCell ref="C52:G52"/>
    <mergeCell ref="C58:G58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hidden="1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hidden="1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hidden="1" customHeight="1" x14ac:dyDescent="0.2">
      <c r="A4" s="145" t="s">
        <v>2705</v>
      </c>
      <c r="B4" s="146" t="s">
        <v>2756</v>
      </c>
      <c r="C4" s="327" t="s">
        <v>2758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2931</v>
      </c>
      <c r="C8" s="188" t="s">
        <v>2932</v>
      </c>
      <c r="D8" s="169"/>
      <c r="E8" s="170"/>
      <c r="F8" s="171"/>
      <c r="G8" s="171">
        <f>SUMIF(AG9:AG29,"&lt;&gt;NOR",G9:G29)</f>
        <v>0</v>
      </c>
      <c r="H8" s="171"/>
      <c r="I8" s="171">
        <f>SUM(I9:I29)</f>
        <v>0</v>
      </c>
      <c r="J8" s="171"/>
      <c r="K8" s="171">
        <f>SUM(K9:K29)</f>
        <v>0</v>
      </c>
      <c r="L8" s="171"/>
      <c r="M8" s="171">
        <f>SUM(M9:M29)</f>
        <v>0</v>
      </c>
      <c r="N8" s="171"/>
      <c r="O8" s="171">
        <f>SUM(O9:O29)</f>
        <v>0</v>
      </c>
      <c r="P8" s="171"/>
      <c r="Q8" s="171">
        <f>SUM(Q9:Q29)</f>
        <v>0</v>
      </c>
      <c r="R8" s="171"/>
      <c r="S8" s="171"/>
      <c r="T8" s="172"/>
      <c r="U8" s="166"/>
      <c r="V8" s="166">
        <f>SUM(V9:V29)</f>
        <v>217.16000000000003</v>
      </c>
      <c r="W8" s="166"/>
      <c r="AG8" t="s">
        <v>2972</v>
      </c>
    </row>
    <row r="9" spans="1:60" outlineLevel="1" x14ac:dyDescent="0.2">
      <c r="A9" s="180">
        <v>1</v>
      </c>
      <c r="B9" s="181" t="s">
        <v>64</v>
      </c>
      <c r="C9" s="191" t="s">
        <v>65</v>
      </c>
      <c r="D9" s="182" t="s">
        <v>797</v>
      </c>
      <c r="E9" s="183">
        <v>53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2976</v>
      </c>
      <c r="T9" s="186" t="s">
        <v>2977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1186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56.25" outlineLevel="1" x14ac:dyDescent="0.2">
      <c r="A10" s="173">
        <v>2</v>
      </c>
      <c r="B10" s="174" t="s">
        <v>884</v>
      </c>
      <c r="C10" s="189" t="s">
        <v>885</v>
      </c>
      <c r="D10" s="175" t="s">
        <v>3069</v>
      </c>
      <c r="E10" s="176">
        <v>330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5" t="s">
        <v>3740</v>
      </c>
      <c r="S10" s="185" t="s">
        <v>3733</v>
      </c>
      <c r="T10" s="186" t="s">
        <v>3733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1186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59"/>
      <c r="B11" s="160"/>
      <c r="C11" s="336" t="s">
        <v>886</v>
      </c>
      <c r="D11" s="337"/>
      <c r="E11" s="337"/>
      <c r="F11" s="337"/>
      <c r="G11" s="33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1168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96" t="str">
        <f>C11</f>
        <v>teplota použití -15 až 90 °C; max.provoz.teplota při zkratu 250 °C; min.teplota pokládky -5 °C; splňuje požadavky na požární odolnost; barva pláště oranžová</v>
      </c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3</v>
      </c>
      <c r="B12" s="181" t="s">
        <v>887</v>
      </c>
      <c r="C12" s="191" t="s">
        <v>888</v>
      </c>
      <c r="D12" s="182" t="s">
        <v>3069</v>
      </c>
      <c r="E12" s="183">
        <v>330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15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 t="s">
        <v>2931</v>
      </c>
      <c r="S12" s="185" t="s">
        <v>3733</v>
      </c>
      <c r="T12" s="186" t="s">
        <v>3733</v>
      </c>
      <c r="U12" s="161">
        <v>7.0000000000000007E-2</v>
      </c>
      <c r="V12" s="161">
        <f>ROUND(E12*U12,2)</f>
        <v>23.1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1134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56.25" outlineLevel="1" x14ac:dyDescent="0.2">
      <c r="A13" s="173">
        <v>4</v>
      </c>
      <c r="B13" s="174" t="s">
        <v>66</v>
      </c>
      <c r="C13" s="189" t="s">
        <v>67</v>
      </c>
      <c r="D13" s="175" t="s">
        <v>3069</v>
      </c>
      <c r="E13" s="176">
        <v>80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5" t="s">
        <v>3740</v>
      </c>
      <c r="S13" s="185" t="s">
        <v>3733</v>
      </c>
      <c r="T13" s="186" t="s">
        <v>3733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1186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59"/>
      <c r="B14" s="160"/>
      <c r="C14" s="336" t="s">
        <v>886</v>
      </c>
      <c r="D14" s="337"/>
      <c r="E14" s="337"/>
      <c r="F14" s="337"/>
      <c r="G14" s="33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1168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96" t="str">
        <f>C14</f>
        <v>teplota použití -15 až 90 °C; max.provoz.teplota při zkratu 250 °C; min.teplota pokládky -5 °C; splňuje požadavky na požární odolnost; barva pláště oranžová</v>
      </c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5</v>
      </c>
      <c r="B15" s="181" t="s">
        <v>68</v>
      </c>
      <c r="C15" s="191" t="s">
        <v>69</v>
      </c>
      <c r="D15" s="182" t="s">
        <v>3069</v>
      </c>
      <c r="E15" s="183">
        <v>80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15</v>
      </c>
      <c r="M15" s="185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5" t="s">
        <v>2931</v>
      </c>
      <c r="S15" s="185" t="s">
        <v>3733</v>
      </c>
      <c r="T15" s="186" t="s">
        <v>3733</v>
      </c>
      <c r="U15" s="161">
        <v>7.0000000000000007E-2</v>
      </c>
      <c r="V15" s="161">
        <f>ROUND(E15*U15,2)</f>
        <v>5.6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56.25" outlineLevel="1" x14ac:dyDescent="0.2">
      <c r="A16" s="173">
        <v>6</v>
      </c>
      <c r="B16" s="174" t="s">
        <v>871</v>
      </c>
      <c r="C16" s="189" t="s">
        <v>872</v>
      </c>
      <c r="D16" s="175" t="s">
        <v>3069</v>
      </c>
      <c r="E16" s="176">
        <v>330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5" t="s">
        <v>3740</v>
      </c>
      <c r="S16" s="185" t="s">
        <v>3733</v>
      </c>
      <c r="T16" s="186" t="s">
        <v>3733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1186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336" t="s">
        <v>873</v>
      </c>
      <c r="D17" s="337"/>
      <c r="E17" s="337"/>
      <c r="F17" s="337"/>
      <c r="G17" s="33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1168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,0 mm; teplota použití -40 až 90 °C; max.provoz.teplota při zkratu 250 °C; min.teplota pokládky -5 °C; splňuje požadavky na požární odolnost; barva pláště hnědá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0">
        <v>7</v>
      </c>
      <c r="B18" s="181" t="s">
        <v>874</v>
      </c>
      <c r="C18" s="191" t="s">
        <v>875</v>
      </c>
      <c r="D18" s="182" t="s">
        <v>3069</v>
      </c>
      <c r="E18" s="183">
        <v>330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5">
        <v>0</v>
      </c>
      <c r="O18" s="185">
        <f>ROUND(E18*N18,2)</f>
        <v>0</v>
      </c>
      <c r="P18" s="185">
        <v>0</v>
      </c>
      <c r="Q18" s="185">
        <f>ROUND(E18*P18,2)</f>
        <v>0</v>
      </c>
      <c r="R18" s="185"/>
      <c r="S18" s="185" t="s">
        <v>3733</v>
      </c>
      <c r="T18" s="186" t="s">
        <v>3733</v>
      </c>
      <c r="U18" s="161">
        <v>7.0000000000000007E-2</v>
      </c>
      <c r="V18" s="161">
        <f>ROUND(E18*U18,2)</f>
        <v>23.1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56.25" outlineLevel="1" x14ac:dyDescent="0.2">
      <c r="A19" s="173">
        <v>8</v>
      </c>
      <c r="B19" s="174" t="s">
        <v>889</v>
      </c>
      <c r="C19" s="189" t="s">
        <v>890</v>
      </c>
      <c r="D19" s="175" t="s">
        <v>3069</v>
      </c>
      <c r="E19" s="176">
        <v>80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5" t="s">
        <v>3740</v>
      </c>
      <c r="S19" s="185" t="s">
        <v>3733</v>
      </c>
      <c r="T19" s="186" t="s">
        <v>3733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1186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336" t="s">
        <v>873</v>
      </c>
      <c r="D20" s="337"/>
      <c r="E20" s="337"/>
      <c r="F20" s="337"/>
      <c r="G20" s="33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1168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96" t="str">
        <f>C20</f>
        <v>,0 mm; teplota použití -40 až 90 °C; max.provoz.teplota při zkratu 250 °C; min.teplota pokládky -5 °C; splňuje požadavky na požární odolnost; barva pláště hnědá</v>
      </c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9</v>
      </c>
      <c r="B21" s="181" t="s">
        <v>891</v>
      </c>
      <c r="C21" s="191" t="s">
        <v>892</v>
      </c>
      <c r="D21" s="182" t="s">
        <v>3069</v>
      </c>
      <c r="E21" s="183">
        <v>80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85"/>
      <c r="S21" s="185" t="s">
        <v>3733</v>
      </c>
      <c r="T21" s="186" t="s">
        <v>3733</v>
      </c>
      <c r="U21" s="161">
        <v>7.0000000000000007E-2</v>
      </c>
      <c r="V21" s="161">
        <f>ROUND(E21*U21,2)</f>
        <v>5.6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56.25" outlineLevel="1" x14ac:dyDescent="0.2">
      <c r="A22" s="173">
        <v>10</v>
      </c>
      <c r="B22" s="174" t="s">
        <v>70</v>
      </c>
      <c r="C22" s="189" t="s">
        <v>71</v>
      </c>
      <c r="D22" s="175" t="s">
        <v>3069</v>
      </c>
      <c r="E22" s="176">
        <v>80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5" t="s">
        <v>3740</v>
      </c>
      <c r="S22" s="185" t="s">
        <v>3733</v>
      </c>
      <c r="T22" s="186" t="s">
        <v>3733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1186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9"/>
      <c r="B23" s="160"/>
      <c r="C23" s="336" t="s">
        <v>886</v>
      </c>
      <c r="D23" s="337"/>
      <c r="E23" s="337"/>
      <c r="F23" s="337"/>
      <c r="G23" s="33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1168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96" t="str">
        <f>C23</f>
        <v>teplota použití -15 až 90 °C; max.provoz.teplota při zkratu 250 °C; min.teplota pokládky -5 °C; splňuje požadavky na požární odolnost; barva pláště oranžová</v>
      </c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0">
        <v>11</v>
      </c>
      <c r="B24" s="181" t="s">
        <v>72</v>
      </c>
      <c r="C24" s="191" t="s">
        <v>73</v>
      </c>
      <c r="D24" s="182" t="s">
        <v>3069</v>
      </c>
      <c r="E24" s="183">
        <v>80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15</v>
      </c>
      <c r="M24" s="185">
        <f>G24*(1+L24/100)</f>
        <v>0</v>
      </c>
      <c r="N24" s="185">
        <v>0</v>
      </c>
      <c r="O24" s="185">
        <f>ROUND(E24*N24,2)</f>
        <v>0</v>
      </c>
      <c r="P24" s="185">
        <v>0</v>
      </c>
      <c r="Q24" s="185">
        <f>ROUND(E24*P24,2)</f>
        <v>0</v>
      </c>
      <c r="R24" s="185" t="s">
        <v>2931</v>
      </c>
      <c r="S24" s="185" t="s">
        <v>3733</v>
      </c>
      <c r="T24" s="186" t="s">
        <v>3733</v>
      </c>
      <c r="U24" s="161">
        <v>7.2460000000000011E-2</v>
      </c>
      <c r="V24" s="161">
        <f>ROUND(E24*U24,2)</f>
        <v>5.8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1134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80">
        <v>12</v>
      </c>
      <c r="B25" s="181" t="s">
        <v>978</v>
      </c>
      <c r="C25" s="191" t="s">
        <v>979</v>
      </c>
      <c r="D25" s="182" t="s">
        <v>3157</v>
      </c>
      <c r="E25" s="183">
        <v>24</v>
      </c>
      <c r="F25" s="184"/>
      <c r="G25" s="185">
        <f>ROUND(E25*F25,2)</f>
        <v>0</v>
      </c>
      <c r="H25" s="184"/>
      <c r="I25" s="185">
        <f>ROUND(E25*H25,2)</f>
        <v>0</v>
      </c>
      <c r="J25" s="184"/>
      <c r="K25" s="185">
        <f>ROUND(E25*J25,2)</f>
        <v>0</v>
      </c>
      <c r="L25" s="185">
        <v>15</v>
      </c>
      <c r="M25" s="185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5" t="s">
        <v>2931</v>
      </c>
      <c r="S25" s="185" t="s">
        <v>3733</v>
      </c>
      <c r="T25" s="186" t="s">
        <v>3733</v>
      </c>
      <c r="U25" s="161">
        <v>0.25</v>
      </c>
      <c r="V25" s="161">
        <f>ROUND(E25*U25,2)</f>
        <v>6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1117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3">
        <v>13</v>
      </c>
      <c r="B26" s="174" t="s">
        <v>1</v>
      </c>
      <c r="C26" s="189" t="s">
        <v>2</v>
      </c>
      <c r="D26" s="175" t="s">
        <v>3157</v>
      </c>
      <c r="E26" s="176">
        <v>24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3733</v>
      </c>
      <c r="T26" s="179" t="s">
        <v>3733</v>
      </c>
      <c r="U26" s="161">
        <v>0.37000000000000005</v>
      </c>
      <c r="V26" s="161">
        <f>ROUND(E26*U26,2)</f>
        <v>8.8800000000000008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1117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59"/>
      <c r="B27" s="160"/>
      <c r="C27" s="336" t="s">
        <v>3</v>
      </c>
      <c r="D27" s="337"/>
      <c r="E27" s="337"/>
      <c r="F27" s="337"/>
      <c r="G27" s="33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1168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96" t="str">
        <f>C27</f>
        <v>Vysekání lůžka ve zdivu, upevnění krabic do lůžka včetně zhotovení potřebných otvorů pro trubky, vodiče a zavíčkování. Bez svorek a zapojení vodičů. Včetně dodávky krabice.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0">
        <v>14</v>
      </c>
      <c r="B28" s="181" t="s">
        <v>16</v>
      </c>
      <c r="C28" s="191" t="s">
        <v>17</v>
      </c>
      <c r="D28" s="182" t="s">
        <v>3069</v>
      </c>
      <c r="E28" s="183">
        <v>240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15</v>
      </c>
      <c r="M28" s="185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5" t="s">
        <v>2931</v>
      </c>
      <c r="S28" s="185" t="s">
        <v>3733</v>
      </c>
      <c r="T28" s="186" t="s">
        <v>3733</v>
      </c>
      <c r="U28" s="161">
        <v>0.57950000000000002</v>
      </c>
      <c r="V28" s="161">
        <f>ROUND(E28*U28,2)</f>
        <v>139.08000000000001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73">
        <v>15</v>
      </c>
      <c r="B29" s="174" t="s">
        <v>18</v>
      </c>
      <c r="C29" s="189" t="s">
        <v>19</v>
      </c>
      <c r="D29" s="175" t="s">
        <v>3157</v>
      </c>
      <c r="E29" s="176">
        <v>240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 t="s">
        <v>3740</v>
      </c>
      <c r="S29" s="178" t="s">
        <v>3733</v>
      </c>
      <c r="T29" s="179" t="s">
        <v>3733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1186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5"/>
      <c r="B30" s="6"/>
      <c r="C30" s="193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v>15</v>
      </c>
      <c r="AF30">
        <v>21</v>
      </c>
    </row>
    <row r="31" spans="1:60" x14ac:dyDescent="0.2">
      <c r="A31" s="155"/>
      <c r="B31" s="156" t="s">
        <v>2725</v>
      </c>
      <c r="C31" s="194"/>
      <c r="D31" s="157"/>
      <c r="E31" s="158"/>
      <c r="F31" s="158"/>
      <c r="G31" s="187">
        <f>G8</f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f>SUMIF(L7:L29,AE30,G7:G29)</f>
        <v>0</v>
      </c>
      <c r="AF31">
        <f>SUMIF(L7:L29,AF30,G7:G29)</f>
        <v>0</v>
      </c>
      <c r="AG31" t="s">
        <v>1130</v>
      </c>
    </row>
    <row r="32" spans="1:60" x14ac:dyDescent="0.2">
      <c r="C32" s="195"/>
      <c r="D32" s="143"/>
      <c r="AG32" t="s">
        <v>1131</v>
      </c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10">
    <mergeCell ref="A1:G1"/>
    <mergeCell ref="C2:G2"/>
    <mergeCell ref="C3:G3"/>
    <mergeCell ref="C4:G4"/>
    <mergeCell ref="C17:G17"/>
    <mergeCell ref="C20:G20"/>
    <mergeCell ref="C23:G23"/>
    <mergeCell ref="C27:G27"/>
    <mergeCell ref="C11:G11"/>
    <mergeCell ref="C14:G14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2759</v>
      </c>
      <c r="C4" s="327" t="s">
        <v>2760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2797</v>
      </c>
      <c r="C8" s="188" t="s">
        <v>2798</v>
      </c>
      <c r="D8" s="169"/>
      <c r="E8" s="170"/>
      <c r="F8" s="171"/>
      <c r="G8" s="171">
        <f>SUMIF(AG9:AG28,"&lt;&gt;NOR",G9:G28)</f>
        <v>0</v>
      </c>
      <c r="H8" s="171"/>
      <c r="I8" s="171">
        <f>SUM(I9:I28)</f>
        <v>0</v>
      </c>
      <c r="J8" s="171"/>
      <c r="K8" s="171">
        <f>SUM(K9:K28)</f>
        <v>0</v>
      </c>
      <c r="L8" s="171"/>
      <c r="M8" s="171">
        <f>SUM(M9:M28)</f>
        <v>0</v>
      </c>
      <c r="N8" s="171"/>
      <c r="O8" s="171">
        <f>SUM(O9:O28)</f>
        <v>0</v>
      </c>
      <c r="P8" s="171"/>
      <c r="Q8" s="171">
        <f>SUM(Q9:Q28)</f>
        <v>0</v>
      </c>
      <c r="R8" s="171"/>
      <c r="S8" s="171"/>
      <c r="T8" s="172"/>
      <c r="U8" s="166"/>
      <c r="V8" s="166">
        <f>SUM(V9:V28)</f>
        <v>0</v>
      </c>
      <c r="W8" s="166"/>
      <c r="AG8" t="s">
        <v>2972</v>
      </c>
    </row>
    <row r="9" spans="1:60" outlineLevel="1" x14ac:dyDescent="0.2">
      <c r="A9" s="180">
        <v>1</v>
      </c>
      <c r="B9" s="181" t="s">
        <v>1630</v>
      </c>
      <c r="C9" s="191" t="s">
        <v>74</v>
      </c>
      <c r="D9" s="182" t="s">
        <v>3076</v>
      </c>
      <c r="E9" s="183">
        <v>2</v>
      </c>
      <c r="F9" s="184"/>
      <c r="G9" s="185">
        <f t="shared" ref="G9:G27" si="0">ROUND(E9*F9,2)</f>
        <v>0</v>
      </c>
      <c r="H9" s="184"/>
      <c r="I9" s="185">
        <f t="shared" ref="I9:I27" si="1">ROUND(E9*H9,2)</f>
        <v>0</v>
      </c>
      <c r="J9" s="184"/>
      <c r="K9" s="185">
        <f t="shared" ref="K9:K27" si="2">ROUND(E9*J9,2)</f>
        <v>0</v>
      </c>
      <c r="L9" s="185">
        <v>15</v>
      </c>
      <c r="M9" s="185">
        <f t="shared" ref="M9:M27" si="3">G9*(1+L9/100)</f>
        <v>0</v>
      </c>
      <c r="N9" s="185">
        <v>0</v>
      </c>
      <c r="O9" s="185">
        <f t="shared" ref="O9:O27" si="4">ROUND(E9*N9,2)</f>
        <v>0</v>
      </c>
      <c r="P9" s="185">
        <v>0</v>
      </c>
      <c r="Q9" s="185">
        <f t="shared" ref="Q9:Q27" si="5">ROUND(E9*P9,2)</f>
        <v>0</v>
      </c>
      <c r="R9" s="185"/>
      <c r="S9" s="185" t="s">
        <v>2976</v>
      </c>
      <c r="T9" s="186" t="s">
        <v>2977</v>
      </c>
      <c r="U9" s="161">
        <v>0</v>
      </c>
      <c r="V9" s="161">
        <f t="shared" ref="V9:V27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3031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1632</v>
      </c>
      <c r="C10" s="191" t="s">
        <v>75</v>
      </c>
      <c r="D10" s="182" t="s">
        <v>3076</v>
      </c>
      <c r="E10" s="183">
        <v>2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15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2976</v>
      </c>
      <c r="T10" s="186" t="s">
        <v>2977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3031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1634</v>
      </c>
      <c r="C11" s="191" t="s">
        <v>76</v>
      </c>
      <c r="D11" s="182" t="s">
        <v>3076</v>
      </c>
      <c r="E11" s="183">
        <v>2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15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2976</v>
      </c>
      <c r="T11" s="186" t="s">
        <v>2977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2978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4</v>
      </c>
      <c r="B12" s="181" t="s">
        <v>1636</v>
      </c>
      <c r="C12" s="191" t="s">
        <v>77</v>
      </c>
      <c r="D12" s="182" t="s">
        <v>3076</v>
      </c>
      <c r="E12" s="183">
        <v>6800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2976</v>
      </c>
      <c r="T12" s="186" t="s">
        <v>2977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3031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5</v>
      </c>
      <c r="B13" s="181" t="s">
        <v>1638</v>
      </c>
      <c r="C13" s="191" t="s">
        <v>78</v>
      </c>
      <c r="D13" s="182" t="s">
        <v>3069</v>
      </c>
      <c r="E13" s="183">
        <v>6800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2976</v>
      </c>
      <c r="T13" s="186" t="s">
        <v>2977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3031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6</v>
      </c>
      <c r="B14" s="181" t="s">
        <v>1640</v>
      </c>
      <c r="C14" s="191" t="s">
        <v>79</v>
      </c>
      <c r="D14" s="182" t="s">
        <v>3076</v>
      </c>
      <c r="E14" s="183">
        <v>20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15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2976</v>
      </c>
      <c r="T14" s="186" t="s">
        <v>2977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3031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7</v>
      </c>
      <c r="B15" s="181" t="s">
        <v>1642</v>
      </c>
      <c r="C15" s="191" t="s">
        <v>80</v>
      </c>
      <c r="D15" s="182" t="s">
        <v>3076</v>
      </c>
      <c r="E15" s="183">
        <v>10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15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2976</v>
      </c>
      <c r="T15" s="186" t="s">
        <v>2977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3031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0">
        <v>8</v>
      </c>
      <c r="B16" s="181" t="s">
        <v>1644</v>
      </c>
      <c r="C16" s="191" t="s">
        <v>81</v>
      </c>
      <c r="D16" s="182" t="s">
        <v>3076</v>
      </c>
      <c r="E16" s="183">
        <v>40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15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2976</v>
      </c>
      <c r="T16" s="186" t="s">
        <v>2977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2978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0">
        <v>9</v>
      </c>
      <c r="B17" s="181" t="s">
        <v>1646</v>
      </c>
      <c r="C17" s="191" t="s">
        <v>82</v>
      </c>
      <c r="D17" s="182" t="s">
        <v>3076</v>
      </c>
      <c r="E17" s="183">
        <v>40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15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2976</v>
      </c>
      <c r="T17" s="186" t="s">
        <v>2977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3031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0">
        <v>10</v>
      </c>
      <c r="B18" s="181" t="s">
        <v>1648</v>
      </c>
      <c r="C18" s="191" t="s">
        <v>83</v>
      </c>
      <c r="D18" s="182" t="s">
        <v>3076</v>
      </c>
      <c r="E18" s="183">
        <v>160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15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2976</v>
      </c>
      <c r="T18" s="186" t="s">
        <v>2977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2978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0">
        <v>11</v>
      </c>
      <c r="B19" s="181" t="s">
        <v>1650</v>
      </c>
      <c r="C19" s="191" t="s">
        <v>84</v>
      </c>
      <c r="D19" s="182" t="s">
        <v>3076</v>
      </c>
      <c r="E19" s="183">
        <v>80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15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2976</v>
      </c>
      <c r="T19" s="186" t="s">
        <v>2977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2978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12</v>
      </c>
      <c r="B20" s="181" t="s">
        <v>1652</v>
      </c>
      <c r="C20" s="191" t="s">
        <v>85</v>
      </c>
      <c r="D20" s="182" t="s">
        <v>3076</v>
      </c>
      <c r="E20" s="183">
        <v>80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15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2976</v>
      </c>
      <c r="T20" s="186" t="s">
        <v>2977</v>
      </c>
      <c r="U20" s="161">
        <v>0</v>
      </c>
      <c r="V20" s="161">
        <f t="shared" si="6"/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3031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13</v>
      </c>
      <c r="B21" s="181" t="s">
        <v>1654</v>
      </c>
      <c r="C21" s="191" t="s">
        <v>86</v>
      </c>
      <c r="D21" s="182" t="s">
        <v>3069</v>
      </c>
      <c r="E21" s="183">
        <v>190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15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2976</v>
      </c>
      <c r="T21" s="186" t="s">
        <v>2977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3031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0">
        <v>14</v>
      </c>
      <c r="B22" s="181" t="s">
        <v>1656</v>
      </c>
      <c r="C22" s="191" t="s">
        <v>87</v>
      </c>
      <c r="D22" s="182" t="s">
        <v>3069</v>
      </c>
      <c r="E22" s="183">
        <v>190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2976</v>
      </c>
      <c r="T22" s="186" t="s">
        <v>2977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3031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0">
        <v>15</v>
      </c>
      <c r="B23" s="181" t="s">
        <v>1658</v>
      </c>
      <c r="C23" s="191" t="s">
        <v>88</v>
      </c>
      <c r="D23" s="182" t="s">
        <v>3069</v>
      </c>
      <c r="E23" s="183">
        <v>90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2976</v>
      </c>
      <c r="T23" s="186" t="s">
        <v>2977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2978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0">
        <v>16</v>
      </c>
      <c r="B24" s="181" t="s">
        <v>1660</v>
      </c>
      <c r="C24" s="191" t="s">
        <v>89</v>
      </c>
      <c r="D24" s="182" t="s">
        <v>3069</v>
      </c>
      <c r="E24" s="183">
        <v>40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15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2976</v>
      </c>
      <c r="T24" s="186" t="s">
        <v>2977</v>
      </c>
      <c r="U24" s="161">
        <v>0</v>
      </c>
      <c r="V24" s="161">
        <f t="shared" si="6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3031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80">
        <v>17</v>
      </c>
      <c r="B25" s="181" t="s">
        <v>1662</v>
      </c>
      <c r="C25" s="191" t="s">
        <v>90</v>
      </c>
      <c r="D25" s="182" t="s">
        <v>3076</v>
      </c>
      <c r="E25" s="183">
        <v>3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2976</v>
      </c>
      <c r="T25" s="186" t="s">
        <v>2977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3031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0">
        <v>18</v>
      </c>
      <c r="B26" s="181" t="s">
        <v>1664</v>
      </c>
      <c r="C26" s="191" t="s">
        <v>91</v>
      </c>
      <c r="D26" s="182" t="s">
        <v>3076</v>
      </c>
      <c r="E26" s="183">
        <v>1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15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2976</v>
      </c>
      <c r="T26" s="186" t="s">
        <v>2977</v>
      </c>
      <c r="U26" s="161">
        <v>0</v>
      </c>
      <c r="V26" s="161">
        <f t="shared" si="6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3031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3">
        <v>19</v>
      </c>
      <c r="B27" s="174" t="s">
        <v>1666</v>
      </c>
      <c r="C27" s="189" t="s">
        <v>92</v>
      </c>
      <c r="D27" s="175" t="s">
        <v>3076</v>
      </c>
      <c r="E27" s="176">
        <v>3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15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2976</v>
      </c>
      <c r="T27" s="179" t="s">
        <v>2977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3031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336" t="s">
        <v>93</v>
      </c>
      <c r="D28" s="337"/>
      <c r="E28" s="337"/>
      <c r="F28" s="337"/>
      <c r="G28" s="33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1168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7" t="s">
        <v>2971</v>
      </c>
      <c r="B29" s="168" t="s">
        <v>2774</v>
      </c>
      <c r="C29" s="188" t="s">
        <v>2776</v>
      </c>
      <c r="D29" s="169"/>
      <c r="E29" s="170"/>
      <c r="F29" s="171"/>
      <c r="G29" s="171">
        <f>SUMIF(AG30:AG39,"&lt;&gt;NOR",G30:G39)</f>
        <v>0</v>
      </c>
      <c r="H29" s="171"/>
      <c r="I29" s="171">
        <f>SUM(I30:I39)</f>
        <v>0</v>
      </c>
      <c r="J29" s="171"/>
      <c r="K29" s="171">
        <f>SUM(K30:K39)</f>
        <v>0</v>
      </c>
      <c r="L29" s="171"/>
      <c r="M29" s="171">
        <f>SUM(M30:M39)</f>
        <v>0</v>
      </c>
      <c r="N29" s="171"/>
      <c r="O29" s="171">
        <f>SUM(O30:O39)</f>
        <v>0</v>
      </c>
      <c r="P29" s="171"/>
      <c r="Q29" s="171">
        <f>SUM(Q30:Q39)</f>
        <v>0</v>
      </c>
      <c r="R29" s="171"/>
      <c r="S29" s="171"/>
      <c r="T29" s="172"/>
      <c r="U29" s="166"/>
      <c r="V29" s="166">
        <f>SUM(V30:V39)</f>
        <v>0</v>
      </c>
      <c r="W29" s="166"/>
      <c r="AG29" t="s">
        <v>2972</v>
      </c>
    </row>
    <row r="30" spans="1:60" outlineLevel="1" x14ac:dyDescent="0.2">
      <c r="A30" s="180">
        <v>20</v>
      </c>
      <c r="B30" s="181" t="s">
        <v>1705</v>
      </c>
      <c r="C30" s="191" t="s">
        <v>94</v>
      </c>
      <c r="D30" s="182" t="s">
        <v>3076</v>
      </c>
      <c r="E30" s="183">
        <v>2</v>
      </c>
      <c r="F30" s="184"/>
      <c r="G30" s="185">
        <f t="shared" ref="G30:G39" si="7">ROUND(E30*F30,2)</f>
        <v>0</v>
      </c>
      <c r="H30" s="184"/>
      <c r="I30" s="185">
        <f t="shared" ref="I30:I39" si="8">ROUND(E30*H30,2)</f>
        <v>0</v>
      </c>
      <c r="J30" s="184"/>
      <c r="K30" s="185">
        <f t="shared" ref="K30:K39" si="9">ROUND(E30*J30,2)</f>
        <v>0</v>
      </c>
      <c r="L30" s="185">
        <v>15</v>
      </c>
      <c r="M30" s="185">
        <f t="shared" ref="M30:M39" si="10">G30*(1+L30/100)</f>
        <v>0</v>
      </c>
      <c r="N30" s="185">
        <v>0</v>
      </c>
      <c r="O30" s="185">
        <f t="shared" ref="O30:O39" si="11">ROUND(E30*N30,2)</f>
        <v>0</v>
      </c>
      <c r="P30" s="185">
        <v>0</v>
      </c>
      <c r="Q30" s="185">
        <f t="shared" ref="Q30:Q39" si="12">ROUND(E30*P30,2)</f>
        <v>0</v>
      </c>
      <c r="R30" s="185"/>
      <c r="S30" s="185" t="s">
        <v>2976</v>
      </c>
      <c r="T30" s="186" t="s">
        <v>2977</v>
      </c>
      <c r="U30" s="161">
        <v>0</v>
      </c>
      <c r="V30" s="161">
        <f t="shared" ref="V30:V39" si="13"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0">
        <v>21</v>
      </c>
      <c r="B31" s="181" t="s">
        <v>1707</v>
      </c>
      <c r="C31" s="191" t="s">
        <v>95</v>
      </c>
      <c r="D31" s="182" t="s">
        <v>3076</v>
      </c>
      <c r="E31" s="183">
        <v>2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15</v>
      </c>
      <c r="M31" s="185">
        <f t="shared" si="10"/>
        <v>0</v>
      </c>
      <c r="N31" s="185">
        <v>0</v>
      </c>
      <c r="O31" s="185">
        <f t="shared" si="11"/>
        <v>0</v>
      </c>
      <c r="P31" s="185">
        <v>0</v>
      </c>
      <c r="Q31" s="185">
        <f t="shared" si="12"/>
        <v>0</v>
      </c>
      <c r="R31" s="185"/>
      <c r="S31" s="185" t="s">
        <v>2976</v>
      </c>
      <c r="T31" s="186" t="s">
        <v>2977</v>
      </c>
      <c r="U31" s="161">
        <v>0</v>
      </c>
      <c r="V31" s="161">
        <f t="shared" si="13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2978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0">
        <v>22</v>
      </c>
      <c r="B32" s="181" t="s">
        <v>1709</v>
      </c>
      <c r="C32" s="191" t="s">
        <v>96</v>
      </c>
      <c r="D32" s="182" t="s">
        <v>3076</v>
      </c>
      <c r="E32" s="183">
        <v>2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15</v>
      </c>
      <c r="M32" s="185">
        <f t="shared" si="10"/>
        <v>0</v>
      </c>
      <c r="N32" s="185">
        <v>0</v>
      </c>
      <c r="O32" s="185">
        <f t="shared" si="11"/>
        <v>0</v>
      </c>
      <c r="P32" s="185">
        <v>0</v>
      </c>
      <c r="Q32" s="185">
        <f t="shared" si="12"/>
        <v>0</v>
      </c>
      <c r="R32" s="185"/>
      <c r="S32" s="185" t="s">
        <v>2976</v>
      </c>
      <c r="T32" s="186" t="s">
        <v>2977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3031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0">
        <v>23</v>
      </c>
      <c r="B33" s="181" t="s">
        <v>430</v>
      </c>
      <c r="C33" s="191" t="s">
        <v>97</v>
      </c>
      <c r="D33" s="182" t="s">
        <v>3069</v>
      </c>
      <c r="E33" s="183">
        <v>120</v>
      </c>
      <c r="F33" s="184"/>
      <c r="G33" s="185">
        <f t="shared" si="7"/>
        <v>0</v>
      </c>
      <c r="H33" s="184"/>
      <c r="I33" s="185">
        <f t="shared" si="8"/>
        <v>0</v>
      </c>
      <c r="J33" s="184"/>
      <c r="K33" s="185">
        <f t="shared" si="9"/>
        <v>0</v>
      </c>
      <c r="L33" s="185">
        <v>15</v>
      </c>
      <c r="M33" s="185">
        <f t="shared" si="10"/>
        <v>0</v>
      </c>
      <c r="N33" s="185">
        <v>0</v>
      </c>
      <c r="O33" s="185">
        <f t="shared" si="11"/>
        <v>0</v>
      </c>
      <c r="P33" s="185">
        <v>0</v>
      </c>
      <c r="Q33" s="185">
        <f t="shared" si="12"/>
        <v>0</v>
      </c>
      <c r="R33" s="185"/>
      <c r="S33" s="185" t="s">
        <v>2976</v>
      </c>
      <c r="T33" s="186" t="s">
        <v>2977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2978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0">
        <v>24</v>
      </c>
      <c r="B34" s="181" t="s">
        <v>432</v>
      </c>
      <c r="C34" s="191" t="s">
        <v>98</v>
      </c>
      <c r="D34" s="182" t="s">
        <v>3069</v>
      </c>
      <c r="E34" s="183">
        <v>120</v>
      </c>
      <c r="F34" s="184"/>
      <c r="G34" s="185">
        <f t="shared" si="7"/>
        <v>0</v>
      </c>
      <c r="H34" s="184"/>
      <c r="I34" s="185">
        <f t="shared" si="8"/>
        <v>0</v>
      </c>
      <c r="J34" s="184"/>
      <c r="K34" s="185">
        <f t="shared" si="9"/>
        <v>0</v>
      </c>
      <c r="L34" s="185">
        <v>15</v>
      </c>
      <c r="M34" s="185">
        <f t="shared" si="10"/>
        <v>0</v>
      </c>
      <c r="N34" s="185">
        <v>0</v>
      </c>
      <c r="O34" s="185">
        <f t="shared" si="11"/>
        <v>0</v>
      </c>
      <c r="P34" s="185">
        <v>0</v>
      </c>
      <c r="Q34" s="185">
        <f t="shared" si="12"/>
        <v>0</v>
      </c>
      <c r="R34" s="185"/>
      <c r="S34" s="185" t="s">
        <v>2976</v>
      </c>
      <c r="T34" s="186" t="s">
        <v>2977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3031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0">
        <v>25</v>
      </c>
      <c r="B35" s="181" t="s">
        <v>434</v>
      </c>
      <c r="C35" s="191" t="s">
        <v>99</v>
      </c>
      <c r="D35" s="182" t="s">
        <v>3076</v>
      </c>
      <c r="E35" s="183">
        <v>2</v>
      </c>
      <c r="F35" s="184"/>
      <c r="G35" s="185">
        <f t="shared" si="7"/>
        <v>0</v>
      </c>
      <c r="H35" s="184"/>
      <c r="I35" s="185">
        <f t="shared" si="8"/>
        <v>0</v>
      </c>
      <c r="J35" s="184"/>
      <c r="K35" s="185">
        <f t="shared" si="9"/>
        <v>0</v>
      </c>
      <c r="L35" s="185">
        <v>15</v>
      </c>
      <c r="M35" s="185">
        <f t="shared" si="10"/>
        <v>0</v>
      </c>
      <c r="N35" s="185">
        <v>0</v>
      </c>
      <c r="O35" s="185">
        <f t="shared" si="11"/>
        <v>0</v>
      </c>
      <c r="P35" s="185">
        <v>0</v>
      </c>
      <c r="Q35" s="185">
        <f t="shared" si="12"/>
        <v>0</v>
      </c>
      <c r="R35" s="185"/>
      <c r="S35" s="185" t="s">
        <v>2976</v>
      </c>
      <c r="T35" s="186" t="s">
        <v>2977</v>
      </c>
      <c r="U35" s="161">
        <v>0</v>
      </c>
      <c r="V35" s="161">
        <f t="shared" si="13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3031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26</v>
      </c>
      <c r="B36" s="181" t="s">
        <v>435</v>
      </c>
      <c r="C36" s="191" t="s">
        <v>100</v>
      </c>
      <c r="D36" s="182" t="s">
        <v>3076</v>
      </c>
      <c r="E36" s="183">
        <v>3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15</v>
      </c>
      <c r="M36" s="185">
        <f t="shared" si="10"/>
        <v>0</v>
      </c>
      <c r="N36" s="185">
        <v>0</v>
      </c>
      <c r="O36" s="185">
        <f t="shared" si="11"/>
        <v>0</v>
      </c>
      <c r="P36" s="185">
        <v>0</v>
      </c>
      <c r="Q36" s="185">
        <f t="shared" si="12"/>
        <v>0</v>
      </c>
      <c r="R36" s="185"/>
      <c r="S36" s="185" t="s">
        <v>2976</v>
      </c>
      <c r="T36" s="186" t="s">
        <v>2977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0">
        <v>27</v>
      </c>
      <c r="B37" s="181" t="s">
        <v>101</v>
      </c>
      <c r="C37" s="191" t="s">
        <v>85</v>
      </c>
      <c r="D37" s="182" t="s">
        <v>3076</v>
      </c>
      <c r="E37" s="183">
        <v>4</v>
      </c>
      <c r="F37" s="184"/>
      <c r="G37" s="185">
        <f t="shared" si="7"/>
        <v>0</v>
      </c>
      <c r="H37" s="184"/>
      <c r="I37" s="185">
        <f t="shared" si="8"/>
        <v>0</v>
      </c>
      <c r="J37" s="184"/>
      <c r="K37" s="185">
        <f t="shared" si="9"/>
        <v>0</v>
      </c>
      <c r="L37" s="185">
        <v>15</v>
      </c>
      <c r="M37" s="185">
        <f t="shared" si="10"/>
        <v>0</v>
      </c>
      <c r="N37" s="185">
        <v>0</v>
      </c>
      <c r="O37" s="185">
        <f t="shared" si="11"/>
        <v>0</v>
      </c>
      <c r="P37" s="185">
        <v>0</v>
      </c>
      <c r="Q37" s="185">
        <f t="shared" si="12"/>
        <v>0</v>
      </c>
      <c r="R37" s="185"/>
      <c r="S37" s="185" t="s">
        <v>2976</v>
      </c>
      <c r="T37" s="186" t="s">
        <v>2977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3031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0">
        <v>28</v>
      </c>
      <c r="B38" s="181" t="s">
        <v>102</v>
      </c>
      <c r="C38" s="191" t="s">
        <v>86</v>
      </c>
      <c r="D38" s="182" t="s">
        <v>3069</v>
      </c>
      <c r="E38" s="183">
        <v>24</v>
      </c>
      <c r="F38" s="184"/>
      <c r="G38" s="185">
        <f t="shared" si="7"/>
        <v>0</v>
      </c>
      <c r="H38" s="184"/>
      <c r="I38" s="185">
        <f t="shared" si="8"/>
        <v>0</v>
      </c>
      <c r="J38" s="184"/>
      <c r="K38" s="185">
        <f t="shared" si="9"/>
        <v>0</v>
      </c>
      <c r="L38" s="185">
        <v>15</v>
      </c>
      <c r="M38" s="185">
        <f t="shared" si="10"/>
        <v>0</v>
      </c>
      <c r="N38" s="185">
        <v>0</v>
      </c>
      <c r="O38" s="185">
        <f t="shared" si="11"/>
        <v>0</v>
      </c>
      <c r="P38" s="185">
        <v>0</v>
      </c>
      <c r="Q38" s="185">
        <f t="shared" si="12"/>
        <v>0</v>
      </c>
      <c r="R38" s="185"/>
      <c r="S38" s="185" t="s">
        <v>2976</v>
      </c>
      <c r="T38" s="186" t="s">
        <v>2977</v>
      </c>
      <c r="U38" s="161">
        <v>0</v>
      </c>
      <c r="V38" s="161">
        <f t="shared" si="13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3031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0">
        <v>29</v>
      </c>
      <c r="B39" s="181" t="s">
        <v>103</v>
      </c>
      <c r="C39" s="191" t="s">
        <v>87</v>
      </c>
      <c r="D39" s="182" t="s">
        <v>3069</v>
      </c>
      <c r="E39" s="183">
        <v>24</v>
      </c>
      <c r="F39" s="184"/>
      <c r="G39" s="185">
        <f t="shared" si="7"/>
        <v>0</v>
      </c>
      <c r="H39" s="184"/>
      <c r="I39" s="185">
        <f t="shared" si="8"/>
        <v>0</v>
      </c>
      <c r="J39" s="184"/>
      <c r="K39" s="185">
        <f t="shared" si="9"/>
        <v>0</v>
      </c>
      <c r="L39" s="185">
        <v>15</v>
      </c>
      <c r="M39" s="185">
        <f t="shared" si="10"/>
        <v>0</v>
      </c>
      <c r="N39" s="185">
        <v>0</v>
      </c>
      <c r="O39" s="185">
        <f t="shared" si="11"/>
        <v>0</v>
      </c>
      <c r="P39" s="185">
        <v>0</v>
      </c>
      <c r="Q39" s="185">
        <f t="shared" si="12"/>
        <v>0</v>
      </c>
      <c r="R39" s="185"/>
      <c r="S39" s="185" t="s">
        <v>2976</v>
      </c>
      <c r="T39" s="186" t="s">
        <v>2977</v>
      </c>
      <c r="U39" s="161">
        <v>0</v>
      </c>
      <c r="V39" s="161">
        <f t="shared" si="13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3031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7" t="s">
        <v>2971</v>
      </c>
      <c r="B40" s="168" t="s">
        <v>2777</v>
      </c>
      <c r="C40" s="188" t="s">
        <v>2778</v>
      </c>
      <c r="D40" s="169"/>
      <c r="E40" s="170"/>
      <c r="F40" s="171"/>
      <c r="G40" s="171">
        <f>SUMIF(AG41:AG58,"&lt;&gt;NOR",G41:G58)</f>
        <v>0</v>
      </c>
      <c r="H40" s="171"/>
      <c r="I40" s="171">
        <f>SUM(I41:I58)</f>
        <v>0</v>
      </c>
      <c r="J40" s="171"/>
      <c r="K40" s="171">
        <f>SUM(K41:K58)</f>
        <v>0</v>
      </c>
      <c r="L40" s="171"/>
      <c r="M40" s="171">
        <f>SUM(M41:M58)</f>
        <v>0</v>
      </c>
      <c r="N40" s="171"/>
      <c r="O40" s="171">
        <f>SUM(O41:O58)</f>
        <v>0</v>
      </c>
      <c r="P40" s="171"/>
      <c r="Q40" s="171">
        <f>SUM(Q41:Q58)</f>
        <v>0</v>
      </c>
      <c r="R40" s="171"/>
      <c r="S40" s="171"/>
      <c r="T40" s="172"/>
      <c r="U40" s="166"/>
      <c r="V40" s="166">
        <f>SUM(V41:V58)</f>
        <v>0</v>
      </c>
      <c r="W40" s="166"/>
      <c r="AG40" t="s">
        <v>2972</v>
      </c>
    </row>
    <row r="41" spans="1:60" outlineLevel="1" x14ac:dyDescent="0.2">
      <c r="A41" s="180">
        <v>30</v>
      </c>
      <c r="B41" s="181" t="s">
        <v>448</v>
      </c>
      <c r="C41" s="191" t="s">
        <v>104</v>
      </c>
      <c r="D41" s="182" t="s">
        <v>3076</v>
      </c>
      <c r="E41" s="183">
        <v>10</v>
      </c>
      <c r="F41" s="184"/>
      <c r="G41" s="185">
        <f t="shared" ref="G41:G58" si="14">ROUND(E41*F41,2)</f>
        <v>0</v>
      </c>
      <c r="H41" s="184"/>
      <c r="I41" s="185">
        <f t="shared" ref="I41:I58" si="15">ROUND(E41*H41,2)</f>
        <v>0</v>
      </c>
      <c r="J41" s="184"/>
      <c r="K41" s="185">
        <f t="shared" ref="K41:K58" si="16">ROUND(E41*J41,2)</f>
        <v>0</v>
      </c>
      <c r="L41" s="185">
        <v>15</v>
      </c>
      <c r="M41" s="185">
        <f t="shared" ref="M41:M58" si="17">G41*(1+L41/100)</f>
        <v>0</v>
      </c>
      <c r="N41" s="185">
        <v>0</v>
      </c>
      <c r="O41" s="185">
        <f t="shared" ref="O41:O58" si="18">ROUND(E41*N41,2)</f>
        <v>0</v>
      </c>
      <c r="P41" s="185">
        <v>0</v>
      </c>
      <c r="Q41" s="185">
        <f t="shared" ref="Q41:Q58" si="19">ROUND(E41*P41,2)</f>
        <v>0</v>
      </c>
      <c r="R41" s="185"/>
      <c r="S41" s="185" t="s">
        <v>2976</v>
      </c>
      <c r="T41" s="186" t="s">
        <v>2977</v>
      </c>
      <c r="U41" s="161">
        <v>0</v>
      </c>
      <c r="V41" s="161">
        <f t="shared" ref="V41:V58" si="20"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3031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0">
        <v>31</v>
      </c>
      <c r="B42" s="181" t="s">
        <v>450</v>
      </c>
      <c r="C42" s="191" t="s">
        <v>105</v>
      </c>
      <c r="D42" s="182" t="s">
        <v>3076</v>
      </c>
      <c r="E42" s="183">
        <v>4</v>
      </c>
      <c r="F42" s="184"/>
      <c r="G42" s="185">
        <f t="shared" si="14"/>
        <v>0</v>
      </c>
      <c r="H42" s="184"/>
      <c r="I42" s="185">
        <f t="shared" si="15"/>
        <v>0</v>
      </c>
      <c r="J42" s="184"/>
      <c r="K42" s="185">
        <f t="shared" si="16"/>
        <v>0</v>
      </c>
      <c r="L42" s="185">
        <v>15</v>
      </c>
      <c r="M42" s="185">
        <f t="shared" si="17"/>
        <v>0</v>
      </c>
      <c r="N42" s="185">
        <v>0</v>
      </c>
      <c r="O42" s="185">
        <f t="shared" si="18"/>
        <v>0</v>
      </c>
      <c r="P42" s="185">
        <v>0</v>
      </c>
      <c r="Q42" s="185">
        <f t="shared" si="19"/>
        <v>0</v>
      </c>
      <c r="R42" s="185"/>
      <c r="S42" s="185" t="s">
        <v>2976</v>
      </c>
      <c r="T42" s="186" t="s">
        <v>2977</v>
      </c>
      <c r="U42" s="161">
        <v>0</v>
      </c>
      <c r="V42" s="161">
        <f t="shared" si="20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3031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0">
        <v>32</v>
      </c>
      <c r="B43" s="181" t="s">
        <v>452</v>
      </c>
      <c r="C43" s="191" t="s">
        <v>106</v>
      </c>
      <c r="D43" s="182" t="s">
        <v>3076</v>
      </c>
      <c r="E43" s="183">
        <v>14</v>
      </c>
      <c r="F43" s="184"/>
      <c r="G43" s="185">
        <f t="shared" si="14"/>
        <v>0</v>
      </c>
      <c r="H43" s="184"/>
      <c r="I43" s="185">
        <f t="shared" si="15"/>
        <v>0</v>
      </c>
      <c r="J43" s="184"/>
      <c r="K43" s="185">
        <f t="shared" si="16"/>
        <v>0</v>
      </c>
      <c r="L43" s="185">
        <v>15</v>
      </c>
      <c r="M43" s="185">
        <f t="shared" si="17"/>
        <v>0</v>
      </c>
      <c r="N43" s="185">
        <v>0</v>
      </c>
      <c r="O43" s="185">
        <f t="shared" si="18"/>
        <v>0</v>
      </c>
      <c r="P43" s="185">
        <v>0</v>
      </c>
      <c r="Q43" s="185">
        <f t="shared" si="19"/>
        <v>0</v>
      </c>
      <c r="R43" s="185"/>
      <c r="S43" s="185" t="s">
        <v>2976</v>
      </c>
      <c r="T43" s="186" t="s">
        <v>2977</v>
      </c>
      <c r="U43" s="161">
        <v>0</v>
      </c>
      <c r="V43" s="161">
        <f t="shared" si="20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2978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0">
        <v>33</v>
      </c>
      <c r="B44" s="181" t="s">
        <v>454</v>
      </c>
      <c r="C44" s="191" t="s">
        <v>107</v>
      </c>
      <c r="D44" s="182" t="s">
        <v>3076</v>
      </c>
      <c r="E44" s="183">
        <v>8</v>
      </c>
      <c r="F44" s="184"/>
      <c r="G44" s="185">
        <f t="shared" si="14"/>
        <v>0</v>
      </c>
      <c r="H44" s="184"/>
      <c r="I44" s="185">
        <f t="shared" si="15"/>
        <v>0</v>
      </c>
      <c r="J44" s="184"/>
      <c r="K44" s="185">
        <f t="shared" si="16"/>
        <v>0</v>
      </c>
      <c r="L44" s="185">
        <v>15</v>
      </c>
      <c r="M44" s="185">
        <f t="shared" si="17"/>
        <v>0</v>
      </c>
      <c r="N44" s="185">
        <v>0</v>
      </c>
      <c r="O44" s="185">
        <f t="shared" si="18"/>
        <v>0</v>
      </c>
      <c r="P44" s="185">
        <v>0</v>
      </c>
      <c r="Q44" s="185">
        <f t="shared" si="19"/>
        <v>0</v>
      </c>
      <c r="R44" s="185"/>
      <c r="S44" s="185" t="s">
        <v>2976</v>
      </c>
      <c r="T44" s="186" t="s">
        <v>2977</v>
      </c>
      <c r="U44" s="161">
        <v>0</v>
      </c>
      <c r="V44" s="161">
        <f t="shared" si="20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3031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80">
        <v>34</v>
      </c>
      <c r="B45" s="181" t="s">
        <v>471</v>
      </c>
      <c r="C45" s="191" t="s">
        <v>108</v>
      </c>
      <c r="D45" s="182" t="s">
        <v>3076</v>
      </c>
      <c r="E45" s="183">
        <v>8</v>
      </c>
      <c r="F45" s="184"/>
      <c r="G45" s="185">
        <f t="shared" si="14"/>
        <v>0</v>
      </c>
      <c r="H45" s="184"/>
      <c r="I45" s="185">
        <f t="shared" si="15"/>
        <v>0</v>
      </c>
      <c r="J45" s="184"/>
      <c r="K45" s="185">
        <f t="shared" si="16"/>
        <v>0</v>
      </c>
      <c r="L45" s="185">
        <v>15</v>
      </c>
      <c r="M45" s="185">
        <f t="shared" si="17"/>
        <v>0</v>
      </c>
      <c r="N45" s="185">
        <v>0</v>
      </c>
      <c r="O45" s="185">
        <f t="shared" si="18"/>
        <v>0</v>
      </c>
      <c r="P45" s="185">
        <v>0</v>
      </c>
      <c r="Q45" s="185">
        <f t="shared" si="19"/>
        <v>0</v>
      </c>
      <c r="R45" s="185"/>
      <c r="S45" s="185" t="s">
        <v>2976</v>
      </c>
      <c r="T45" s="186" t="s">
        <v>2977</v>
      </c>
      <c r="U45" s="161">
        <v>0</v>
      </c>
      <c r="V45" s="161">
        <f t="shared" si="20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3031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0">
        <v>35</v>
      </c>
      <c r="B46" s="181" t="s">
        <v>472</v>
      </c>
      <c r="C46" s="191" t="s">
        <v>109</v>
      </c>
      <c r="D46" s="182" t="s">
        <v>3076</v>
      </c>
      <c r="E46" s="183">
        <v>8</v>
      </c>
      <c r="F46" s="184"/>
      <c r="G46" s="185">
        <f t="shared" si="14"/>
        <v>0</v>
      </c>
      <c r="H46" s="184"/>
      <c r="I46" s="185">
        <f t="shared" si="15"/>
        <v>0</v>
      </c>
      <c r="J46" s="184"/>
      <c r="K46" s="185">
        <f t="shared" si="16"/>
        <v>0</v>
      </c>
      <c r="L46" s="185">
        <v>15</v>
      </c>
      <c r="M46" s="185">
        <f t="shared" si="17"/>
        <v>0</v>
      </c>
      <c r="N46" s="185">
        <v>0</v>
      </c>
      <c r="O46" s="185">
        <f t="shared" si="18"/>
        <v>0</v>
      </c>
      <c r="P46" s="185">
        <v>0</v>
      </c>
      <c r="Q46" s="185">
        <f t="shared" si="19"/>
        <v>0</v>
      </c>
      <c r="R46" s="185"/>
      <c r="S46" s="185" t="s">
        <v>2976</v>
      </c>
      <c r="T46" s="186" t="s">
        <v>2977</v>
      </c>
      <c r="U46" s="161">
        <v>0</v>
      </c>
      <c r="V46" s="161">
        <f t="shared" si="20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0">
        <v>36</v>
      </c>
      <c r="B47" s="181" t="s">
        <v>456</v>
      </c>
      <c r="C47" s="191" t="s">
        <v>110</v>
      </c>
      <c r="D47" s="182" t="s">
        <v>3076</v>
      </c>
      <c r="E47" s="183">
        <v>1</v>
      </c>
      <c r="F47" s="184"/>
      <c r="G47" s="185">
        <f t="shared" si="14"/>
        <v>0</v>
      </c>
      <c r="H47" s="184"/>
      <c r="I47" s="185">
        <f t="shared" si="15"/>
        <v>0</v>
      </c>
      <c r="J47" s="184"/>
      <c r="K47" s="185">
        <f t="shared" si="16"/>
        <v>0</v>
      </c>
      <c r="L47" s="185">
        <v>15</v>
      </c>
      <c r="M47" s="185">
        <f t="shared" si="17"/>
        <v>0</v>
      </c>
      <c r="N47" s="185">
        <v>0</v>
      </c>
      <c r="O47" s="185">
        <f t="shared" si="18"/>
        <v>0</v>
      </c>
      <c r="P47" s="185">
        <v>0</v>
      </c>
      <c r="Q47" s="185">
        <f t="shared" si="19"/>
        <v>0</v>
      </c>
      <c r="R47" s="185"/>
      <c r="S47" s="185" t="s">
        <v>2976</v>
      </c>
      <c r="T47" s="186" t="s">
        <v>2977</v>
      </c>
      <c r="U47" s="161">
        <v>0</v>
      </c>
      <c r="V47" s="161">
        <f t="shared" si="20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3031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0">
        <v>37</v>
      </c>
      <c r="B48" s="181" t="s">
        <v>111</v>
      </c>
      <c r="C48" s="191" t="s">
        <v>112</v>
      </c>
      <c r="D48" s="182" t="s">
        <v>3076</v>
      </c>
      <c r="E48" s="183">
        <v>1</v>
      </c>
      <c r="F48" s="184"/>
      <c r="G48" s="185">
        <f t="shared" si="14"/>
        <v>0</v>
      </c>
      <c r="H48" s="184"/>
      <c r="I48" s="185">
        <f t="shared" si="15"/>
        <v>0</v>
      </c>
      <c r="J48" s="184"/>
      <c r="K48" s="185">
        <f t="shared" si="16"/>
        <v>0</v>
      </c>
      <c r="L48" s="185">
        <v>15</v>
      </c>
      <c r="M48" s="185">
        <f t="shared" si="17"/>
        <v>0</v>
      </c>
      <c r="N48" s="185">
        <v>0</v>
      </c>
      <c r="O48" s="185">
        <f t="shared" si="18"/>
        <v>0</v>
      </c>
      <c r="P48" s="185">
        <v>0</v>
      </c>
      <c r="Q48" s="185">
        <f t="shared" si="19"/>
        <v>0</v>
      </c>
      <c r="R48" s="185"/>
      <c r="S48" s="185" t="s">
        <v>2976</v>
      </c>
      <c r="T48" s="186" t="s">
        <v>2977</v>
      </c>
      <c r="U48" s="161">
        <v>0</v>
      </c>
      <c r="V48" s="161">
        <f t="shared" si="20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2978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0">
        <v>38</v>
      </c>
      <c r="B49" s="181" t="s">
        <v>113</v>
      </c>
      <c r="C49" s="191" t="s">
        <v>114</v>
      </c>
      <c r="D49" s="182" t="s">
        <v>3076</v>
      </c>
      <c r="E49" s="183">
        <v>22</v>
      </c>
      <c r="F49" s="184"/>
      <c r="G49" s="185">
        <f t="shared" si="14"/>
        <v>0</v>
      </c>
      <c r="H49" s="184"/>
      <c r="I49" s="185">
        <f t="shared" si="15"/>
        <v>0</v>
      </c>
      <c r="J49" s="184"/>
      <c r="K49" s="185">
        <f t="shared" si="16"/>
        <v>0</v>
      </c>
      <c r="L49" s="185">
        <v>15</v>
      </c>
      <c r="M49" s="185">
        <f t="shared" si="17"/>
        <v>0</v>
      </c>
      <c r="N49" s="185">
        <v>0</v>
      </c>
      <c r="O49" s="185">
        <f t="shared" si="18"/>
        <v>0</v>
      </c>
      <c r="P49" s="185">
        <v>0</v>
      </c>
      <c r="Q49" s="185">
        <f t="shared" si="19"/>
        <v>0</v>
      </c>
      <c r="R49" s="185"/>
      <c r="S49" s="185" t="s">
        <v>2976</v>
      </c>
      <c r="T49" s="186" t="s">
        <v>2977</v>
      </c>
      <c r="U49" s="161">
        <v>0</v>
      </c>
      <c r="V49" s="161">
        <f t="shared" si="20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2978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0">
        <v>39</v>
      </c>
      <c r="B50" s="181" t="s">
        <v>115</v>
      </c>
      <c r="C50" s="191" t="s">
        <v>116</v>
      </c>
      <c r="D50" s="182" t="s">
        <v>3069</v>
      </c>
      <c r="E50" s="183">
        <v>145</v>
      </c>
      <c r="F50" s="184"/>
      <c r="G50" s="185">
        <f t="shared" si="14"/>
        <v>0</v>
      </c>
      <c r="H50" s="184"/>
      <c r="I50" s="185">
        <f t="shared" si="15"/>
        <v>0</v>
      </c>
      <c r="J50" s="184"/>
      <c r="K50" s="185">
        <f t="shared" si="16"/>
        <v>0</v>
      </c>
      <c r="L50" s="185">
        <v>15</v>
      </c>
      <c r="M50" s="185">
        <f t="shared" si="17"/>
        <v>0</v>
      </c>
      <c r="N50" s="185">
        <v>0</v>
      </c>
      <c r="O50" s="185">
        <f t="shared" si="18"/>
        <v>0</v>
      </c>
      <c r="P50" s="185">
        <v>0</v>
      </c>
      <c r="Q50" s="185">
        <f t="shared" si="19"/>
        <v>0</v>
      </c>
      <c r="R50" s="185"/>
      <c r="S50" s="185" t="s">
        <v>2976</v>
      </c>
      <c r="T50" s="186" t="s">
        <v>2977</v>
      </c>
      <c r="U50" s="161">
        <v>0</v>
      </c>
      <c r="V50" s="161">
        <f t="shared" si="20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3031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40</v>
      </c>
      <c r="B51" s="181" t="s">
        <v>117</v>
      </c>
      <c r="C51" s="191" t="s">
        <v>118</v>
      </c>
      <c r="D51" s="182" t="s">
        <v>3069</v>
      </c>
      <c r="E51" s="183">
        <v>145</v>
      </c>
      <c r="F51" s="184"/>
      <c r="G51" s="185">
        <f t="shared" si="14"/>
        <v>0</v>
      </c>
      <c r="H51" s="184"/>
      <c r="I51" s="185">
        <f t="shared" si="15"/>
        <v>0</v>
      </c>
      <c r="J51" s="184"/>
      <c r="K51" s="185">
        <f t="shared" si="16"/>
        <v>0</v>
      </c>
      <c r="L51" s="185">
        <v>15</v>
      </c>
      <c r="M51" s="185">
        <f t="shared" si="17"/>
        <v>0</v>
      </c>
      <c r="N51" s="185">
        <v>0</v>
      </c>
      <c r="O51" s="185">
        <f t="shared" si="18"/>
        <v>0</v>
      </c>
      <c r="P51" s="185">
        <v>0</v>
      </c>
      <c r="Q51" s="185">
        <f t="shared" si="19"/>
        <v>0</v>
      </c>
      <c r="R51" s="185"/>
      <c r="S51" s="185" t="s">
        <v>2976</v>
      </c>
      <c r="T51" s="186" t="s">
        <v>2977</v>
      </c>
      <c r="U51" s="161">
        <v>0</v>
      </c>
      <c r="V51" s="161">
        <f t="shared" si="20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2978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41</v>
      </c>
      <c r="B52" s="181" t="s">
        <v>119</v>
      </c>
      <c r="C52" s="191" t="s">
        <v>120</v>
      </c>
      <c r="D52" s="182" t="s">
        <v>3076</v>
      </c>
      <c r="E52" s="183">
        <v>22</v>
      </c>
      <c r="F52" s="184"/>
      <c r="G52" s="185">
        <f t="shared" si="14"/>
        <v>0</v>
      </c>
      <c r="H52" s="184"/>
      <c r="I52" s="185">
        <f t="shared" si="15"/>
        <v>0</v>
      </c>
      <c r="J52" s="184"/>
      <c r="K52" s="185">
        <f t="shared" si="16"/>
        <v>0</v>
      </c>
      <c r="L52" s="185">
        <v>15</v>
      </c>
      <c r="M52" s="185">
        <f t="shared" si="17"/>
        <v>0</v>
      </c>
      <c r="N52" s="185">
        <v>0</v>
      </c>
      <c r="O52" s="185">
        <f t="shared" si="18"/>
        <v>0</v>
      </c>
      <c r="P52" s="185">
        <v>0</v>
      </c>
      <c r="Q52" s="185">
        <f t="shared" si="19"/>
        <v>0</v>
      </c>
      <c r="R52" s="185"/>
      <c r="S52" s="185" t="s">
        <v>2976</v>
      </c>
      <c r="T52" s="186" t="s">
        <v>2977</v>
      </c>
      <c r="U52" s="161">
        <v>0</v>
      </c>
      <c r="V52" s="161">
        <f t="shared" si="20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2978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42</v>
      </c>
      <c r="B53" s="181" t="s">
        <v>121</v>
      </c>
      <c r="C53" s="191" t="s">
        <v>122</v>
      </c>
      <c r="D53" s="182" t="s">
        <v>3069</v>
      </c>
      <c r="E53" s="183">
        <v>140</v>
      </c>
      <c r="F53" s="184"/>
      <c r="G53" s="185">
        <f t="shared" si="14"/>
        <v>0</v>
      </c>
      <c r="H53" s="184"/>
      <c r="I53" s="185">
        <f t="shared" si="15"/>
        <v>0</v>
      </c>
      <c r="J53" s="184"/>
      <c r="K53" s="185">
        <f t="shared" si="16"/>
        <v>0</v>
      </c>
      <c r="L53" s="185">
        <v>15</v>
      </c>
      <c r="M53" s="185">
        <f t="shared" si="17"/>
        <v>0</v>
      </c>
      <c r="N53" s="185">
        <v>0</v>
      </c>
      <c r="O53" s="185">
        <f t="shared" si="18"/>
        <v>0</v>
      </c>
      <c r="P53" s="185">
        <v>0</v>
      </c>
      <c r="Q53" s="185">
        <f t="shared" si="19"/>
        <v>0</v>
      </c>
      <c r="R53" s="185"/>
      <c r="S53" s="185" t="s">
        <v>2976</v>
      </c>
      <c r="T53" s="186" t="s">
        <v>2977</v>
      </c>
      <c r="U53" s="161">
        <v>0</v>
      </c>
      <c r="V53" s="161">
        <f t="shared" si="20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3031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0">
        <v>43</v>
      </c>
      <c r="B54" s="181" t="s">
        <v>123</v>
      </c>
      <c r="C54" s="191" t="s">
        <v>87</v>
      </c>
      <c r="D54" s="182" t="s">
        <v>3069</v>
      </c>
      <c r="E54" s="183">
        <v>140</v>
      </c>
      <c r="F54" s="184"/>
      <c r="G54" s="185">
        <f t="shared" si="14"/>
        <v>0</v>
      </c>
      <c r="H54" s="184"/>
      <c r="I54" s="185">
        <f t="shared" si="15"/>
        <v>0</v>
      </c>
      <c r="J54" s="184"/>
      <c r="K54" s="185">
        <f t="shared" si="16"/>
        <v>0</v>
      </c>
      <c r="L54" s="185">
        <v>15</v>
      </c>
      <c r="M54" s="185">
        <f t="shared" si="17"/>
        <v>0</v>
      </c>
      <c r="N54" s="185">
        <v>0</v>
      </c>
      <c r="O54" s="185">
        <f t="shared" si="18"/>
        <v>0</v>
      </c>
      <c r="P54" s="185">
        <v>0</v>
      </c>
      <c r="Q54" s="185">
        <f t="shared" si="19"/>
        <v>0</v>
      </c>
      <c r="R54" s="185"/>
      <c r="S54" s="185" t="s">
        <v>2976</v>
      </c>
      <c r="T54" s="186" t="s">
        <v>2977</v>
      </c>
      <c r="U54" s="161">
        <v>0</v>
      </c>
      <c r="V54" s="161">
        <f t="shared" si="20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3031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44</v>
      </c>
      <c r="B55" s="181" t="s">
        <v>124</v>
      </c>
      <c r="C55" s="191" t="s">
        <v>125</v>
      </c>
      <c r="D55" s="182" t="s">
        <v>3069</v>
      </c>
      <c r="E55" s="183">
        <v>140</v>
      </c>
      <c r="F55" s="184"/>
      <c r="G55" s="185">
        <f t="shared" si="14"/>
        <v>0</v>
      </c>
      <c r="H55" s="184"/>
      <c r="I55" s="185">
        <f t="shared" si="15"/>
        <v>0</v>
      </c>
      <c r="J55" s="184"/>
      <c r="K55" s="185">
        <f t="shared" si="16"/>
        <v>0</v>
      </c>
      <c r="L55" s="185">
        <v>15</v>
      </c>
      <c r="M55" s="185">
        <f t="shared" si="17"/>
        <v>0</v>
      </c>
      <c r="N55" s="185">
        <v>0</v>
      </c>
      <c r="O55" s="185">
        <f t="shared" si="18"/>
        <v>0</v>
      </c>
      <c r="P55" s="185">
        <v>0</v>
      </c>
      <c r="Q55" s="185">
        <f t="shared" si="19"/>
        <v>0</v>
      </c>
      <c r="R55" s="185"/>
      <c r="S55" s="185" t="s">
        <v>2976</v>
      </c>
      <c r="T55" s="186" t="s">
        <v>2977</v>
      </c>
      <c r="U55" s="161">
        <v>0</v>
      </c>
      <c r="V55" s="161">
        <f t="shared" si="20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2978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45</v>
      </c>
      <c r="B56" s="181" t="s">
        <v>126</v>
      </c>
      <c r="C56" s="191" t="s">
        <v>127</v>
      </c>
      <c r="D56" s="182" t="s">
        <v>2613</v>
      </c>
      <c r="E56" s="183">
        <v>1</v>
      </c>
      <c r="F56" s="184"/>
      <c r="G56" s="185">
        <f t="shared" si="14"/>
        <v>0</v>
      </c>
      <c r="H56" s="184"/>
      <c r="I56" s="185">
        <f t="shared" si="15"/>
        <v>0</v>
      </c>
      <c r="J56" s="184"/>
      <c r="K56" s="185">
        <f t="shared" si="16"/>
        <v>0</v>
      </c>
      <c r="L56" s="185">
        <v>15</v>
      </c>
      <c r="M56" s="185">
        <f t="shared" si="17"/>
        <v>0</v>
      </c>
      <c r="N56" s="185">
        <v>0</v>
      </c>
      <c r="O56" s="185">
        <f t="shared" si="18"/>
        <v>0</v>
      </c>
      <c r="P56" s="185">
        <v>0</v>
      </c>
      <c r="Q56" s="185">
        <f t="shared" si="19"/>
        <v>0</v>
      </c>
      <c r="R56" s="185"/>
      <c r="S56" s="185" t="s">
        <v>2976</v>
      </c>
      <c r="T56" s="186" t="s">
        <v>2977</v>
      </c>
      <c r="U56" s="161">
        <v>0</v>
      </c>
      <c r="V56" s="161">
        <f t="shared" si="20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0">
        <v>46</v>
      </c>
      <c r="B57" s="181" t="s">
        <v>128</v>
      </c>
      <c r="C57" s="191" t="s">
        <v>129</v>
      </c>
      <c r="D57" s="182" t="s">
        <v>2613</v>
      </c>
      <c r="E57" s="183">
        <v>1</v>
      </c>
      <c r="F57" s="184"/>
      <c r="G57" s="185">
        <f t="shared" si="14"/>
        <v>0</v>
      </c>
      <c r="H57" s="184"/>
      <c r="I57" s="185">
        <f t="shared" si="15"/>
        <v>0</v>
      </c>
      <c r="J57" s="184"/>
      <c r="K57" s="185">
        <f t="shared" si="16"/>
        <v>0</v>
      </c>
      <c r="L57" s="185">
        <v>15</v>
      </c>
      <c r="M57" s="185">
        <f t="shared" si="17"/>
        <v>0</v>
      </c>
      <c r="N57" s="185">
        <v>0</v>
      </c>
      <c r="O57" s="185">
        <f t="shared" si="18"/>
        <v>0</v>
      </c>
      <c r="P57" s="185">
        <v>0</v>
      </c>
      <c r="Q57" s="185">
        <f t="shared" si="19"/>
        <v>0</v>
      </c>
      <c r="R57" s="185"/>
      <c r="S57" s="185" t="s">
        <v>2976</v>
      </c>
      <c r="T57" s="186" t="s">
        <v>2977</v>
      </c>
      <c r="U57" s="161">
        <v>0</v>
      </c>
      <c r="V57" s="161">
        <f t="shared" si="20"/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3031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0">
        <v>47</v>
      </c>
      <c r="B58" s="181" t="s">
        <v>130</v>
      </c>
      <c r="C58" s="191" t="s">
        <v>131</v>
      </c>
      <c r="D58" s="182" t="s">
        <v>3076</v>
      </c>
      <c r="E58" s="183">
        <v>8</v>
      </c>
      <c r="F58" s="184"/>
      <c r="G58" s="185">
        <f t="shared" si="14"/>
        <v>0</v>
      </c>
      <c r="H58" s="184"/>
      <c r="I58" s="185">
        <f t="shared" si="15"/>
        <v>0</v>
      </c>
      <c r="J58" s="184"/>
      <c r="K58" s="185">
        <f t="shared" si="16"/>
        <v>0</v>
      </c>
      <c r="L58" s="185">
        <v>15</v>
      </c>
      <c r="M58" s="185">
        <f t="shared" si="17"/>
        <v>0</v>
      </c>
      <c r="N58" s="185">
        <v>0</v>
      </c>
      <c r="O58" s="185">
        <f t="shared" si="18"/>
        <v>0</v>
      </c>
      <c r="P58" s="185">
        <v>0</v>
      </c>
      <c r="Q58" s="185">
        <f t="shared" si="19"/>
        <v>0</v>
      </c>
      <c r="R58" s="185"/>
      <c r="S58" s="185" t="s">
        <v>2976</v>
      </c>
      <c r="T58" s="186" t="s">
        <v>2977</v>
      </c>
      <c r="U58" s="161">
        <v>0</v>
      </c>
      <c r="V58" s="161">
        <f t="shared" si="20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3031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67" t="s">
        <v>2971</v>
      </c>
      <c r="B59" s="168" t="s">
        <v>2780</v>
      </c>
      <c r="C59" s="188" t="s">
        <v>2781</v>
      </c>
      <c r="D59" s="169"/>
      <c r="E59" s="170"/>
      <c r="F59" s="171"/>
      <c r="G59" s="171">
        <f>SUMIF(AG60:AG71,"&lt;&gt;NOR",G60:G71)</f>
        <v>0</v>
      </c>
      <c r="H59" s="171"/>
      <c r="I59" s="171">
        <f>SUM(I60:I71)</f>
        <v>0</v>
      </c>
      <c r="J59" s="171"/>
      <c r="K59" s="171">
        <f>SUM(K60:K71)</f>
        <v>0</v>
      </c>
      <c r="L59" s="171"/>
      <c r="M59" s="171">
        <f>SUM(M60:M71)</f>
        <v>0</v>
      </c>
      <c r="N59" s="171"/>
      <c r="O59" s="171">
        <f>SUM(O60:O71)</f>
        <v>0</v>
      </c>
      <c r="P59" s="171"/>
      <c r="Q59" s="171">
        <f>SUM(Q60:Q71)</f>
        <v>0</v>
      </c>
      <c r="R59" s="171"/>
      <c r="S59" s="171"/>
      <c r="T59" s="172"/>
      <c r="U59" s="166"/>
      <c r="V59" s="166">
        <f>SUM(V60:V71)</f>
        <v>0</v>
      </c>
      <c r="W59" s="166"/>
      <c r="AG59" t="s">
        <v>2972</v>
      </c>
    </row>
    <row r="60" spans="1:60" ht="33.75" outlineLevel="1" x14ac:dyDescent="0.2">
      <c r="A60" s="173">
        <v>48</v>
      </c>
      <c r="B60" s="174" t="s">
        <v>464</v>
      </c>
      <c r="C60" s="189" t="s">
        <v>132</v>
      </c>
      <c r="D60" s="175" t="s">
        <v>3076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2976</v>
      </c>
      <c r="T60" s="179" t="s">
        <v>2977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3031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336" t="s">
        <v>133</v>
      </c>
      <c r="D61" s="337"/>
      <c r="E61" s="337"/>
      <c r="F61" s="337"/>
      <c r="G61" s="337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1168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80">
        <v>49</v>
      </c>
      <c r="B62" s="181" t="s">
        <v>465</v>
      </c>
      <c r="C62" s="191" t="s">
        <v>134</v>
      </c>
      <c r="D62" s="182" t="s">
        <v>3076</v>
      </c>
      <c r="E62" s="183">
        <v>1</v>
      </c>
      <c r="F62" s="184"/>
      <c r="G62" s="185">
        <f t="shared" ref="G62:G71" si="21">ROUND(E62*F62,2)</f>
        <v>0</v>
      </c>
      <c r="H62" s="184"/>
      <c r="I62" s="185">
        <f t="shared" ref="I62:I71" si="22">ROUND(E62*H62,2)</f>
        <v>0</v>
      </c>
      <c r="J62" s="184"/>
      <c r="K62" s="185">
        <f t="shared" ref="K62:K71" si="23">ROUND(E62*J62,2)</f>
        <v>0</v>
      </c>
      <c r="L62" s="185">
        <v>15</v>
      </c>
      <c r="M62" s="185">
        <f t="shared" ref="M62:M71" si="24">G62*(1+L62/100)</f>
        <v>0</v>
      </c>
      <c r="N62" s="185">
        <v>0</v>
      </c>
      <c r="O62" s="185">
        <f t="shared" ref="O62:O71" si="25">ROUND(E62*N62,2)</f>
        <v>0</v>
      </c>
      <c r="P62" s="185">
        <v>0</v>
      </c>
      <c r="Q62" s="185">
        <f t="shared" ref="Q62:Q71" si="26">ROUND(E62*P62,2)</f>
        <v>0</v>
      </c>
      <c r="R62" s="185"/>
      <c r="S62" s="185" t="s">
        <v>2976</v>
      </c>
      <c r="T62" s="186" t="s">
        <v>2977</v>
      </c>
      <c r="U62" s="161">
        <v>0</v>
      </c>
      <c r="V62" s="161">
        <f t="shared" ref="V62:V71" si="27"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3031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33.75" outlineLevel="1" x14ac:dyDescent="0.2">
      <c r="A63" s="180">
        <v>50</v>
      </c>
      <c r="B63" s="181" t="s">
        <v>466</v>
      </c>
      <c r="C63" s="191" t="s">
        <v>135</v>
      </c>
      <c r="D63" s="182" t="s">
        <v>3076</v>
      </c>
      <c r="E63" s="183">
        <v>1</v>
      </c>
      <c r="F63" s="184"/>
      <c r="G63" s="185">
        <f t="shared" si="21"/>
        <v>0</v>
      </c>
      <c r="H63" s="184"/>
      <c r="I63" s="185">
        <f t="shared" si="22"/>
        <v>0</v>
      </c>
      <c r="J63" s="184"/>
      <c r="K63" s="185">
        <f t="shared" si="23"/>
        <v>0</v>
      </c>
      <c r="L63" s="185">
        <v>15</v>
      </c>
      <c r="M63" s="185">
        <f t="shared" si="24"/>
        <v>0</v>
      </c>
      <c r="N63" s="185">
        <v>0</v>
      </c>
      <c r="O63" s="185">
        <f t="shared" si="25"/>
        <v>0</v>
      </c>
      <c r="P63" s="185">
        <v>0</v>
      </c>
      <c r="Q63" s="185">
        <f t="shared" si="26"/>
        <v>0</v>
      </c>
      <c r="R63" s="185"/>
      <c r="S63" s="185" t="s">
        <v>2976</v>
      </c>
      <c r="T63" s="186" t="s">
        <v>2977</v>
      </c>
      <c r="U63" s="161">
        <v>0</v>
      </c>
      <c r="V63" s="161">
        <f t="shared" si="27"/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2978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0">
        <v>51</v>
      </c>
      <c r="B64" s="181" t="s">
        <v>136</v>
      </c>
      <c r="C64" s="191" t="s">
        <v>137</v>
      </c>
      <c r="D64" s="182" t="s">
        <v>3076</v>
      </c>
      <c r="E64" s="183">
        <v>2</v>
      </c>
      <c r="F64" s="184"/>
      <c r="G64" s="185">
        <f t="shared" si="21"/>
        <v>0</v>
      </c>
      <c r="H64" s="184"/>
      <c r="I64" s="185">
        <f t="shared" si="22"/>
        <v>0</v>
      </c>
      <c r="J64" s="184"/>
      <c r="K64" s="185">
        <f t="shared" si="23"/>
        <v>0</v>
      </c>
      <c r="L64" s="185">
        <v>15</v>
      </c>
      <c r="M64" s="185">
        <f t="shared" si="24"/>
        <v>0</v>
      </c>
      <c r="N64" s="185">
        <v>0</v>
      </c>
      <c r="O64" s="185">
        <f t="shared" si="25"/>
        <v>0</v>
      </c>
      <c r="P64" s="185">
        <v>0</v>
      </c>
      <c r="Q64" s="185">
        <f t="shared" si="26"/>
        <v>0</v>
      </c>
      <c r="R64" s="185"/>
      <c r="S64" s="185" t="s">
        <v>2976</v>
      </c>
      <c r="T64" s="186" t="s">
        <v>2977</v>
      </c>
      <c r="U64" s="161">
        <v>0</v>
      </c>
      <c r="V64" s="161">
        <f t="shared" si="27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2978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0">
        <v>52</v>
      </c>
      <c r="B65" s="181" t="s">
        <v>138</v>
      </c>
      <c r="C65" s="191" t="s">
        <v>139</v>
      </c>
      <c r="D65" s="182" t="s">
        <v>3076</v>
      </c>
      <c r="E65" s="183">
        <v>2</v>
      </c>
      <c r="F65" s="184"/>
      <c r="G65" s="185">
        <f t="shared" si="21"/>
        <v>0</v>
      </c>
      <c r="H65" s="184"/>
      <c r="I65" s="185">
        <f t="shared" si="22"/>
        <v>0</v>
      </c>
      <c r="J65" s="184"/>
      <c r="K65" s="185">
        <f t="shared" si="23"/>
        <v>0</v>
      </c>
      <c r="L65" s="185">
        <v>15</v>
      </c>
      <c r="M65" s="185">
        <f t="shared" si="24"/>
        <v>0</v>
      </c>
      <c r="N65" s="185">
        <v>0</v>
      </c>
      <c r="O65" s="185">
        <f t="shared" si="25"/>
        <v>0</v>
      </c>
      <c r="P65" s="185">
        <v>0</v>
      </c>
      <c r="Q65" s="185">
        <f t="shared" si="26"/>
        <v>0</v>
      </c>
      <c r="R65" s="185"/>
      <c r="S65" s="185" t="s">
        <v>2976</v>
      </c>
      <c r="T65" s="186" t="s">
        <v>2977</v>
      </c>
      <c r="U65" s="161">
        <v>0</v>
      </c>
      <c r="V65" s="161">
        <f t="shared" si="27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3031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0">
        <v>53</v>
      </c>
      <c r="B66" s="181" t="s">
        <v>140</v>
      </c>
      <c r="C66" s="191" t="s">
        <v>85</v>
      </c>
      <c r="D66" s="182" t="s">
        <v>3076</v>
      </c>
      <c r="E66" s="183">
        <v>1</v>
      </c>
      <c r="F66" s="184"/>
      <c r="G66" s="185">
        <f t="shared" si="21"/>
        <v>0</v>
      </c>
      <c r="H66" s="184"/>
      <c r="I66" s="185">
        <f t="shared" si="22"/>
        <v>0</v>
      </c>
      <c r="J66" s="184"/>
      <c r="K66" s="185">
        <f t="shared" si="23"/>
        <v>0</v>
      </c>
      <c r="L66" s="185">
        <v>15</v>
      </c>
      <c r="M66" s="185">
        <f t="shared" si="24"/>
        <v>0</v>
      </c>
      <c r="N66" s="185">
        <v>0</v>
      </c>
      <c r="O66" s="185">
        <f t="shared" si="25"/>
        <v>0</v>
      </c>
      <c r="P66" s="185">
        <v>0</v>
      </c>
      <c r="Q66" s="185">
        <f t="shared" si="26"/>
        <v>0</v>
      </c>
      <c r="R66" s="185"/>
      <c r="S66" s="185" t="s">
        <v>2976</v>
      </c>
      <c r="T66" s="186" t="s">
        <v>2977</v>
      </c>
      <c r="U66" s="161">
        <v>0</v>
      </c>
      <c r="V66" s="161">
        <f t="shared" si="27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3031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80">
        <v>54</v>
      </c>
      <c r="B67" s="181" t="s">
        <v>141</v>
      </c>
      <c r="C67" s="191" t="s">
        <v>142</v>
      </c>
      <c r="D67" s="182" t="s">
        <v>3069</v>
      </c>
      <c r="E67" s="183">
        <v>30</v>
      </c>
      <c r="F67" s="184"/>
      <c r="G67" s="185">
        <f t="shared" si="21"/>
        <v>0</v>
      </c>
      <c r="H67" s="184"/>
      <c r="I67" s="185">
        <f t="shared" si="22"/>
        <v>0</v>
      </c>
      <c r="J67" s="184"/>
      <c r="K67" s="185">
        <f t="shared" si="23"/>
        <v>0</v>
      </c>
      <c r="L67" s="185">
        <v>15</v>
      </c>
      <c r="M67" s="185">
        <f t="shared" si="24"/>
        <v>0</v>
      </c>
      <c r="N67" s="185">
        <v>0</v>
      </c>
      <c r="O67" s="185">
        <f t="shared" si="25"/>
        <v>0</v>
      </c>
      <c r="P67" s="185">
        <v>0</v>
      </c>
      <c r="Q67" s="185">
        <f t="shared" si="26"/>
        <v>0</v>
      </c>
      <c r="R67" s="185"/>
      <c r="S67" s="185" t="s">
        <v>2976</v>
      </c>
      <c r="T67" s="186" t="s">
        <v>2977</v>
      </c>
      <c r="U67" s="161">
        <v>0</v>
      </c>
      <c r="V67" s="161">
        <f t="shared" si="27"/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3031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0">
        <v>55</v>
      </c>
      <c r="B68" s="181" t="s">
        <v>143</v>
      </c>
      <c r="C68" s="191" t="s">
        <v>87</v>
      </c>
      <c r="D68" s="182" t="s">
        <v>3069</v>
      </c>
      <c r="E68" s="183">
        <v>30</v>
      </c>
      <c r="F68" s="184"/>
      <c r="G68" s="185">
        <f t="shared" si="21"/>
        <v>0</v>
      </c>
      <c r="H68" s="184"/>
      <c r="I68" s="185">
        <f t="shared" si="22"/>
        <v>0</v>
      </c>
      <c r="J68" s="184"/>
      <c r="K68" s="185">
        <f t="shared" si="23"/>
        <v>0</v>
      </c>
      <c r="L68" s="185">
        <v>15</v>
      </c>
      <c r="M68" s="185">
        <f t="shared" si="24"/>
        <v>0</v>
      </c>
      <c r="N68" s="185">
        <v>0</v>
      </c>
      <c r="O68" s="185">
        <f t="shared" si="25"/>
        <v>0</v>
      </c>
      <c r="P68" s="185">
        <v>0</v>
      </c>
      <c r="Q68" s="185">
        <f t="shared" si="26"/>
        <v>0</v>
      </c>
      <c r="R68" s="185"/>
      <c r="S68" s="185" t="s">
        <v>2976</v>
      </c>
      <c r="T68" s="186" t="s">
        <v>2977</v>
      </c>
      <c r="U68" s="161">
        <v>0</v>
      </c>
      <c r="V68" s="161">
        <f t="shared" si="27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3031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0">
        <v>56</v>
      </c>
      <c r="B69" s="181" t="s">
        <v>144</v>
      </c>
      <c r="C69" s="191" t="s">
        <v>125</v>
      </c>
      <c r="D69" s="182" t="s">
        <v>3069</v>
      </c>
      <c r="E69" s="183">
        <v>30</v>
      </c>
      <c r="F69" s="184"/>
      <c r="G69" s="185">
        <f t="shared" si="21"/>
        <v>0</v>
      </c>
      <c r="H69" s="184"/>
      <c r="I69" s="185">
        <f t="shared" si="22"/>
        <v>0</v>
      </c>
      <c r="J69" s="184"/>
      <c r="K69" s="185">
        <f t="shared" si="23"/>
        <v>0</v>
      </c>
      <c r="L69" s="185">
        <v>15</v>
      </c>
      <c r="M69" s="185">
        <f t="shared" si="24"/>
        <v>0</v>
      </c>
      <c r="N69" s="185">
        <v>0</v>
      </c>
      <c r="O69" s="185">
        <f t="shared" si="25"/>
        <v>0</v>
      </c>
      <c r="P69" s="185">
        <v>0</v>
      </c>
      <c r="Q69" s="185">
        <f t="shared" si="26"/>
        <v>0</v>
      </c>
      <c r="R69" s="185"/>
      <c r="S69" s="185" t="s">
        <v>2976</v>
      </c>
      <c r="T69" s="186" t="s">
        <v>2977</v>
      </c>
      <c r="U69" s="161">
        <v>0</v>
      </c>
      <c r="V69" s="161">
        <f t="shared" si="27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2978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0">
        <v>57</v>
      </c>
      <c r="B70" s="181" t="s">
        <v>145</v>
      </c>
      <c r="C70" s="191" t="s">
        <v>127</v>
      </c>
      <c r="D70" s="182" t="s">
        <v>2613</v>
      </c>
      <c r="E70" s="183">
        <v>4</v>
      </c>
      <c r="F70" s="184"/>
      <c r="G70" s="185">
        <f t="shared" si="21"/>
        <v>0</v>
      </c>
      <c r="H70" s="184"/>
      <c r="I70" s="185">
        <f t="shared" si="22"/>
        <v>0</v>
      </c>
      <c r="J70" s="184"/>
      <c r="K70" s="185">
        <f t="shared" si="23"/>
        <v>0</v>
      </c>
      <c r="L70" s="185">
        <v>15</v>
      </c>
      <c r="M70" s="185">
        <f t="shared" si="24"/>
        <v>0</v>
      </c>
      <c r="N70" s="185">
        <v>0</v>
      </c>
      <c r="O70" s="185">
        <f t="shared" si="25"/>
        <v>0</v>
      </c>
      <c r="P70" s="185">
        <v>0</v>
      </c>
      <c r="Q70" s="185">
        <f t="shared" si="26"/>
        <v>0</v>
      </c>
      <c r="R70" s="185"/>
      <c r="S70" s="185" t="s">
        <v>2976</v>
      </c>
      <c r="T70" s="186" t="s">
        <v>2977</v>
      </c>
      <c r="U70" s="161">
        <v>0</v>
      </c>
      <c r="V70" s="161">
        <f t="shared" si="27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2978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80">
        <v>58</v>
      </c>
      <c r="B71" s="181" t="s">
        <v>146</v>
      </c>
      <c r="C71" s="191" t="s">
        <v>147</v>
      </c>
      <c r="D71" s="182" t="s">
        <v>3076</v>
      </c>
      <c r="E71" s="183">
        <v>3</v>
      </c>
      <c r="F71" s="184"/>
      <c r="G71" s="185">
        <f t="shared" si="21"/>
        <v>0</v>
      </c>
      <c r="H71" s="184"/>
      <c r="I71" s="185">
        <f t="shared" si="22"/>
        <v>0</v>
      </c>
      <c r="J71" s="184"/>
      <c r="K71" s="185">
        <f t="shared" si="23"/>
        <v>0</v>
      </c>
      <c r="L71" s="185">
        <v>15</v>
      </c>
      <c r="M71" s="185">
        <f t="shared" si="24"/>
        <v>0</v>
      </c>
      <c r="N71" s="185">
        <v>0</v>
      </c>
      <c r="O71" s="185">
        <f t="shared" si="25"/>
        <v>0</v>
      </c>
      <c r="P71" s="185">
        <v>0</v>
      </c>
      <c r="Q71" s="185">
        <f t="shared" si="26"/>
        <v>0</v>
      </c>
      <c r="R71" s="185"/>
      <c r="S71" s="185" t="s">
        <v>2976</v>
      </c>
      <c r="T71" s="186" t="s">
        <v>2977</v>
      </c>
      <c r="U71" s="161">
        <v>0</v>
      </c>
      <c r="V71" s="161">
        <f t="shared" si="27"/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3031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67" t="s">
        <v>2971</v>
      </c>
      <c r="B72" s="168" t="s">
        <v>2784</v>
      </c>
      <c r="C72" s="188" t="s">
        <v>2785</v>
      </c>
      <c r="D72" s="169"/>
      <c r="E72" s="170"/>
      <c r="F72" s="171"/>
      <c r="G72" s="171">
        <f>SUMIF(AG73:AG79,"&lt;&gt;NOR",G73:G79)</f>
        <v>0</v>
      </c>
      <c r="H72" s="171"/>
      <c r="I72" s="171">
        <f>SUM(I73:I79)</f>
        <v>0</v>
      </c>
      <c r="J72" s="171"/>
      <c r="K72" s="171">
        <f>SUM(K73:K79)</f>
        <v>0</v>
      </c>
      <c r="L72" s="171"/>
      <c r="M72" s="171">
        <f>SUM(M73:M79)</f>
        <v>0</v>
      </c>
      <c r="N72" s="171"/>
      <c r="O72" s="171">
        <f>SUM(O73:O79)</f>
        <v>0</v>
      </c>
      <c r="P72" s="171"/>
      <c r="Q72" s="171">
        <f>SUM(Q73:Q79)</f>
        <v>0</v>
      </c>
      <c r="R72" s="171"/>
      <c r="S72" s="171"/>
      <c r="T72" s="172"/>
      <c r="U72" s="166"/>
      <c r="V72" s="166">
        <f>SUM(V73:V79)</f>
        <v>0</v>
      </c>
      <c r="W72" s="166"/>
      <c r="AG72" t="s">
        <v>2972</v>
      </c>
    </row>
    <row r="73" spans="1:60" ht="22.5" outlineLevel="1" x14ac:dyDescent="0.2">
      <c r="A73" s="180">
        <v>59</v>
      </c>
      <c r="B73" s="181" t="s">
        <v>470</v>
      </c>
      <c r="C73" s="191" t="s">
        <v>148</v>
      </c>
      <c r="D73" s="182" t="s">
        <v>3076</v>
      </c>
      <c r="E73" s="183">
        <v>3</v>
      </c>
      <c r="F73" s="184"/>
      <c r="G73" s="185">
        <f t="shared" ref="G73:G79" si="28">ROUND(E73*F73,2)</f>
        <v>0</v>
      </c>
      <c r="H73" s="184"/>
      <c r="I73" s="185">
        <f t="shared" ref="I73:I79" si="29">ROUND(E73*H73,2)</f>
        <v>0</v>
      </c>
      <c r="J73" s="184"/>
      <c r="K73" s="185">
        <f t="shared" ref="K73:K79" si="30">ROUND(E73*J73,2)</f>
        <v>0</v>
      </c>
      <c r="L73" s="185">
        <v>15</v>
      </c>
      <c r="M73" s="185">
        <f t="shared" ref="M73:M79" si="31">G73*(1+L73/100)</f>
        <v>0</v>
      </c>
      <c r="N73" s="185">
        <v>0</v>
      </c>
      <c r="O73" s="185">
        <f t="shared" ref="O73:O79" si="32">ROUND(E73*N73,2)</f>
        <v>0</v>
      </c>
      <c r="P73" s="185">
        <v>0</v>
      </c>
      <c r="Q73" s="185">
        <f t="shared" ref="Q73:Q79" si="33">ROUND(E73*P73,2)</f>
        <v>0</v>
      </c>
      <c r="R73" s="185"/>
      <c r="S73" s="185" t="s">
        <v>2976</v>
      </c>
      <c r="T73" s="186" t="s">
        <v>2977</v>
      </c>
      <c r="U73" s="161">
        <v>0</v>
      </c>
      <c r="V73" s="161">
        <f t="shared" ref="V73:V79" si="34"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3031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80">
        <v>60</v>
      </c>
      <c r="B74" s="181" t="s">
        <v>471</v>
      </c>
      <c r="C74" s="191" t="s">
        <v>148</v>
      </c>
      <c r="D74" s="182" t="s">
        <v>3076</v>
      </c>
      <c r="E74" s="183">
        <v>1</v>
      </c>
      <c r="F74" s="184"/>
      <c r="G74" s="185">
        <f t="shared" si="28"/>
        <v>0</v>
      </c>
      <c r="H74" s="184"/>
      <c r="I74" s="185">
        <f t="shared" si="29"/>
        <v>0</v>
      </c>
      <c r="J74" s="184"/>
      <c r="K74" s="185">
        <f t="shared" si="30"/>
        <v>0</v>
      </c>
      <c r="L74" s="185">
        <v>15</v>
      </c>
      <c r="M74" s="185">
        <f t="shared" si="31"/>
        <v>0</v>
      </c>
      <c r="N74" s="185">
        <v>0</v>
      </c>
      <c r="O74" s="185">
        <f t="shared" si="32"/>
        <v>0</v>
      </c>
      <c r="P74" s="185">
        <v>0</v>
      </c>
      <c r="Q74" s="185">
        <f t="shared" si="33"/>
        <v>0</v>
      </c>
      <c r="R74" s="185"/>
      <c r="S74" s="185" t="s">
        <v>2976</v>
      </c>
      <c r="T74" s="186" t="s">
        <v>2977</v>
      </c>
      <c r="U74" s="161">
        <v>0</v>
      </c>
      <c r="V74" s="161">
        <f t="shared" si="34"/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149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0">
        <v>61</v>
      </c>
      <c r="B75" s="181" t="s">
        <v>472</v>
      </c>
      <c r="C75" s="191" t="s">
        <v>150</v>
      </c>
      <c r="D75" s="182" t="s">
        <v>3076</v>
      </c>
      <c r="E75" s="183">
        <v>15</v>
      </c>
      <c r="F75" s="184"/>
      <c r="G75" s="185">
        <f t="shared" si="28"/>
        <v>0</v>
      </c>
      <c r="H75" s="184"/>
      <c r="I75" s="185">
        <f t="shared" si="29"/>
        <v>0</v>
      </c>
      <c r="J75" s="184"/>
      <c r="K75" s="185">
        <f t="shared" si="30"/>
        <v>0</v>
      </c>
      <c r="L75" s="185">
        <v>15</v>
      </c>
      <c r="M75" s="185">
        <f t="shared" si="31"/>
        <v>0</v>
      </c>
      <c r="N75" s="185">
        <v>0</v>
      </c>
      <c r="O75" s="185">
        <f t="shared" si="32"/>
        <v>0</v>
      </c>
      <c r="P75" s="185">
        <v>0</v>
      </c>
      <c r="Q75" s="185">
        <f t="shared" si="33"/>
        <v>0</v>
      </c>
      <c r="R75" s="185"/>
      <c r="S75" s="185" t="s">
        <v>2976</v>
      </c>
      <c r="T75" s="186" t="s">
        <v>2977</v>
      </c>
      <c r="U75" s="161">
        <v>0</v>
      </c>
      <c r="V75" s="161">
        <f t="shared" si="34"/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3031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0">
        <v>62</v>
      </c>
      <c r="B76" s="181" t="s">
        <v>474</v>
      </c>
      <c r="C76" s="191" t="s">
        <v>151</v>
      </c>
      <c r="D76" s="182" t="s">
        <v>2297</v>
      </c>
      <c r="E76" s="183">
        <v>4</v>
      </c>
      <c r="F76" s="184"/>
      <c r="G76" s="185">
        <f t="shared" si="28"/>
        <v>0</v>
      </c>
      <c r="H76" s="184"/>
      <c r="I76" s="185">
        <f t="shared" si="29"/>
        <v>0</v>
      </c>
      <c r="J76" s="184"/>
      <c r="K76" s="185">
        <f t="shared" si="30"/>
        <v>0</v>
      </c>
      <c r="L76" s="185">
        <v>15</v>
      </c>
      <c r="M76" s="185">
        <f t="shared" si="31"/>
        <v>0</v>
      </c>
      <c r="N76" s="185">
        <v>0</v>
      </c>
      <c r="O76" s="185">
        <f t="shared" si="32"/>
        <v>0</v>
      </c>
      <c r="P76" s="185">
        <v>0</v>
      </c>
      <c r="Q76" s="185">
        <f t="shared" si="33"/>
        <v>0</v>
      </c>
      <c r="R76" s="185"/>
      <c r="S76" s="185" t="s">
        <v>2976</v>
      </c>
      <c r="T76" s="186" t="s">
        <v>2977</v>
      </c>
      <c r="U76" s="161">
        <v>0</v>
      </c>
      <c r="V76" s="161">
        <f t="shared" si="34"/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2978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80">
        <v>63</v>
      </c>
      <c r="B77" s="181" t="s">
        <v>475</v>
      </c>
      <c r="C77" s="191" t="s">
        <v>129</v>
      </c>
      <c r="D77" s="182" t="s">
        <v>2613</v>
      </c>
      <c r="E77" s="183">
        <v>1</v>
      </c>
      <c r="F77" s="184"/>
      <c r="G77" s="185">
        <f t="shared" si="28"/>
        <v>0</v>
      </c>
      <c r="H77" s="184"/>
      <c r="I77" s="185">
        <f t="shared" si="29"/>
        <v>0</v>
      </c>
      <c r="J77" s="184"/>
      <c r="K77" s="185">
        <f t="shared" si="30"/>
        <v>0</v>
      </c>
      <c r="L77" s="185">
        <v>15</v>
      </c>
      <c r="M77" s="185">
        <f t="shared" si="31"/>
        <v>0</v>
      </c>
      <c r="N77" s="185">
        <v>0</v>
      </c>
      <c r="O77" s="185">
        <f t="shared" si="32"/>
        <v>0</v>
      </c>
      <c r="P77" s="185">
        <v>0</v>
      </c>
      <c r="Q77" s="185">
        <f t="shared" si="33"/>
        <v>0</v>
      </c>
      <c r="R77" s="185"/>
      <c r="S77" s="185" t="s">
        <v>2976</v>
      </c>
      <c r="T77" s="186" t="s">
        <v>2977</v>
      </c>
      <c r="U77" s="161">
        <v>0</v>
      </c>
      <c r="V77" s="161">
        <f t="shared" si="34"/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3031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80">
        <v>64</v>
      </c>
      <c r="B78" s="181" t="s">
        <v>477</v>
      </c>
      <c r="C78" s="191" t="s">
        <v>152</v>
      </c>
      <c r="D78" s="182"/>
      <c r="E78" s="183">
        <v>0</v>
      </c>
      <c r="F78" s="184"/>
      <c r="G78" s="185">
        <f t="shared" si="28"/>
        <v>0</v>
      </c>
      <c r="H78" s="184"/>
      <c r="I78" s="185">
        <f t="shared" si="29"/>
        <v>0</v>
      </c>
      <c r="J78" s="184"/>
      <c r="K78" s="185">
        <f t="shared" si="30"/>
        <v>0</v>
      </c>
      <c r="L78" s="185">
        <v>15</v>
      </c>
      <c r="M78" s="185">
        <f t="shared" si="31"/>
        <v>0</v>
      </c>
      <c r="N78" s="185">
        <v>0</v>
      </c>
      <c r="O78" s="185">
        <f t="shared" si="32"/>
        <v>0</v>
      </c>
      <c r="P78" s="185">
        <v>0</v>
      </c>
      <c r="Q78" s="185">
        <f t="shared" si="33"/>
        <v>0</v>
      </c>
      <c r="R78" s="185"/>
      <c r="S78" s="185" t="s">
        <v>2976</v>
      </c>
      <c r="T78" s="186" t="s">
        <v>2977</v>
      </c>
      <c r="U78" s="161">
        <v>0</v>
      </c>
      <c r="V78" s="161">
        <f t="shared" si="34"/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3031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80">
        <v>65</v>
      </c>
      <c r="B79" s="181" t="s">
        <v>153</v>
      </c>
      <c r="C79" s="191" t="s">
        <v>154</v>
      </c>
      <c r="D79" s="182" t="s">
        <v>3076</v>
      </c>
      <c r="E79" s="183">
        <v>8</v>
      </c>
      <c r="F79" s="184"/>
      <c r="G79" s="185">
        <f t="shared" si="28"/>
        <v>0</v>
      </c>
      <c r="H79" s="184"/>
      <c r="I79" s="185">
        <f t="shared" si="29"/>
        <v>0</v>
      </c>
      <c r="J79" s="184"/>
      <c r="K79" s="185">
        <f t="shared" si="30"/>
        <v>0</v>
      </c>
      <c r="L79" s="185">
        <v>15</v>
      </c>
      <c r="M79" s="185">
        <f t="shared" si="31"/>
        <v>0</v>
      </c>
      <c r="N79" s="185">
        <v>0</v>
      </c>
      <c r="O79" s="185">
        <f t="shared" si="32"/>
        <v>0</v>
      </c>
      <c r="P79" s="185">
        <v>0</v>
      </c>
      <c r="Q79" s="185">
        <f t="shared" si="33"/>
        <v>0</v>
      </c>
      <c r="R79" s="185"/>
      <c r="S79" s="185" t="s">
        <v>2976</v>
      </c>
      <c r="T79" s="186" t="s">
        <v>2977</v>
      </c>
      <c r="U79" s="161">
        <v>0</v>
      </c>
      <c r="V79" s="161">
        <f t="shared" si="34"/>
        <v>0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3031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x14ac:dyDescent="0.2">
      <c r="A80" s="167" t="s">
        <v>2971</v>
      </c>
      <c r="B80" s="168" t="s">
        <v>2788</v>
      </c>
      <c r="C80" s="188" t="s">
        <v>2789</v>
      </c>
      <c r="D80" s="169"/>
      <c r="E80" s="170"/>
      <c r="F80" s="171"/>
      <c r="G80" s="171">
        <f>SUMIF(AG81:AG89,"&lt;&gt;NOR",G81:G89)</f>
        <v>0</v>
      </c>
      <c r="H80" s="171"/>
      <c r="I80" s="171">
        <f>SUM(I81:I89)</f>
        <v>0</v>
      </c>
      <c r="J80" s="171"/>
      <c r="K80" s="171">
        <f>SUM(K81:K89)</f>
        <v>0</v>
      </c>
      <c r="L80" s="171"/>
      <c r="M80" s="171">
        <f>SUM(M81:M89)</f>
        <v>0</v>
      </c>
      <c r="N80" s="171"/>
      <c r="O80" s="171">
        <f>SUM(O81:O89)</f>
        <v>0</v>
      </c>
      <c r="P80" s="171"/>
      <c r="Q80" s="171">
        <f>SUM(Q81:Q89)</f>
        <v>0</v>
      </c>
      <c r="R80" s="171"/>
      <c r="S80" s="171"/>
      <c r="T80" s="172"/>
      <c r="U80" s="166"/>
      <c r="V80" s="166">
        <f>SUM(V81:V89)</f>
        <v>0</v>
      </c>
      <c r="W80" s="166"/>
      <c r="AG80" t="s">
        <v>2972</v>
      </c>
    </row>
    <row r="81" spans="1:60" ht="22.5" outlineLevel="1" x14ac:dyDescent="0.2">
      <c r="A81" s="180">
        <v>66</v>
      </c>
      <c r="B81" s="181" t="s">
        <v>481</v>
      </c>
      <c r="C81" s="191" t="s">
        <v>155</v>
      </c>
      <c r="D81" s="182" t="s">
        <v>3076</v>
      </c>
      <c r="E81" s="183">
        <v>1</v>
      </c>
      <c r="F81" s="184"/>
      <c r="G81" s="185">
        <f t="shared" ref="G81:G89" si="35">ROUND(E81*F81,2)</f>
        <v>0</v>
      </c>
      <c r="H81" s="184"/>
      <c r="I81" s="185">
        <f t="shared" ref="I81:I89" si="36">ROUND(E81*H81,2)</f>
        <v>0</v>
      </c>
      <c r="J81" s="184"/>
      <c r="K81" s="185">
        <f t="shared" ref="K81:K89" si="37">ROUND(E81*J81,2)</f>
        <v>0</v>
      </c>
      <c r="L81" s="185">
        <v>15</v>
      </c>
      <c r="M81" s="185">
        <f t="shared" ref="M81:M89" si="38">G81*(1+L81/100)</f>
        <v>0</v>
      </c>
      <c r="N81" s="185">
        <v>0</v>
      </c>
      <c r="O81" s="185">
        <f t="shared" ref="O81:O89" si="39">ROUND(E81*N81,2)</f>
        <v>0</v>
      </c>
      <c r="P81" s="185">
        <v>0</v>
      </c>
      <c r="Q81" s="185">
        <f t="shared" ref="Q81:Q89" si="40">ROUND(E81*P81,2)</f>
        <v>0</v>
      </c>
      <c r="R81" s="185"/>
      <c r="S81" s="185" t="s">
        <v>2976</v>
      </c>
      <c r="T81" s="186" t="s">
        <v>2977</v>
      </c>
      <c r="U81" s="161">
        <v>0</v>
      </c>
      <c r="V81" s="161">
        <f t="shared" ref="V81:V89" si="41">ROUND(E81*U81,2)</f>
        <v>0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3031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80">
        <v>67</v>
      </c>
      <c r="B82" s="181" t="s">
        <v>483</v>
      </c>
      <c r="C82" s="191" t="s">
        <v>156</v>
      </c>
      <c r="D82" s="182" t="s">
        <v>3076</v>
      </c>
      <c r="E82" s="183">
        <v>1</v>
      </c>
      <c r="F82" s="184"/>
      <c r="G82" s="185">
        <f t="shared" si="35"/>
        <v>0</v>
      </c>
      <c r="H82" s="184"/>
      <c r="I82" s="185">
        <f t="shared" si="36"/>
        <v>0</v>
      </c>
      <c r="J82" s="184"/>
      <c r="K82" s="185">
        <f t="shared" si="37"/>
        <v>0</v>
      </c>
      <c r="L82" s="185">
        <v>15</v>
      </c>
      <c r="M82" s="185">
        <f t="shared" si="38"/>
        <v>0</v>
      </c>
      <c r="N82" s="185">
        <v>0</v>
      </c>
      <c r="O82" s="185">
        <f t="shared" si="39"/>
        <v>0</v>
      </c>
      <c r="P82" s="185">
        <v>0</v>
      </c>
      <c r="Q82" s="185">
        <f t="shared" si="40"/>
        <v>0</v>
      </c>
      <c r="R82" s="185"/>
      <c r="S82" s="185" t="s">
        <v>2976</v>
      </c>
      <c r="T82" s="186" t="s">
        <v>2977</v>
      </c>
      <c r="U82" s="161">
        <v>0</v>
      </c>
      <c r="V82" s="161">
        <f t="shared" si="41"/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2978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80">
        <v>68</v>
      </c>
      <c r="B83" s="181" t="s">
        <v>485</v>
      </c>
      <c r="C83" s="191" t="s">
        <v>157</v>
      </c>
      <c r="D83" s="182" t="s">
        <v>3076</v>
      </c>
      <c r="E83" s="183">
        <v>6</v>
      </c>
      <c r="F83" s="184"/>
      <c r="G83" s="185">
        <f t="shared" si="35"/>
        <v>0</v>
      </c>
      <c r="H83" s="184"/>
      <c r="I83" s="185">
        <f t="shared" si="36"/>
        <v>0</v>
      </c>
      <c r="J83" s="184"/>
      <c r="K83" s="185">
        <f t="shared" si="37"/>
        <v>0</v>
      </c>
      <c r="L83" s="185">
        <v>15</v>
      </c>
      <c r="M83" s="185">
        <f t="shared" si="38"/>
        <v>0</v>
      </c>
      <c r="N83" s="185">
        <v>0</v>
      </c>
      <c r="O83" s="185">
        <f t="shared" si="39"/>
        <v>0</v>
      </c>
      <c r="P83" s="185">
        <v>0</v>
      </c>
      <c r="Q83" s="185">
        <f t="shared" si="40"/>
        <v>0</v>
      </c>
      <c r="R83" s="185"/>
      <c r="S83" s="185" t="s">
        <v>2976</v>
      </c>
      <c r="T83" s="186" t="s">
        <v>2977</v>
      </c>
      <c r="U83" s="161">
        <v>0</v>
      </c>
      <c r="V83" s="161">
        <f t="shared" si="41"/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3031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80">
        <v>69</v>
      </c>
      <c r="B84" s="181" t="s">
        <v>486</v>
      </c>
      <c r="C84" s="191" t="s">
        <v>158</v>
      </c>
      <c r="D84" s="182" t="s">
        <v>3069</v>
      </c>
      <c r="E84" s="183">
        <v>12</v>
      </c>
      <c r="F84" s="184"/>
      <c r="G84" s="185">
        <f t="shared" si="35"/>
        <v>0</v>
      </c>
      <c r="H84" s="184"/>
      <c r="I84" s="185">
        <f t="shared" si="36"/>
        <v>0</v>
      </c>
      <c r="J84" s="184"/>
      <c r="K84" s="185">
        <f t="shared" si="37"/>
        <v>0</v>
      </c>
      <c r="L84" s="185">
        <v>15</v>
      </c>
      <c r="M84" s="185">
        <f t="shared" si="38"/>
        <v>0</v>
      </c>
      <c r="N84" s="185">
        <v>0</v>
      </c>
      <c r="O84" s="185">
        <f t="shared" si="39"/>
        <v>0</v>
      </c>
      <c r="P84" s="185">
        <v>0</v>
      </c>
      <c r="Q84" s="185">
        <f t="shared" si="40"/>
        <v>0</v>
      </c>
      <c r="R84" s="185"/>
      <c r="S84" s="185" t="s">
        <v>2976</v>
      </c>
      <c r="T84" s="186" t="s">
        <v>2977</v>
      </c>
      <c r="U84" s="161">
        <v>0</v>
      </c>
      <c r="V84" s="161">
        <f t="shared" si="41"/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3031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80">
        <v>70</v>
      </c>
      <c r="B85" s="181" t="s">
        <v>159</v>
      </c>
      <c r="C85" s="191" t="s">
        <v>125</v>
      </c>
      <c r="D85" s="182" t="s">
        <v>3069</v>
      </c>
      <c r="E85" s="183">
        <v>12</v>
      </c>
      <c r="F85" s="184"/>
      <c r="G85" s="185">
        <f t="shared" si="35"/>
        <v>0</v>
      </c>
      <c r="H85" s="184"/>
      <c r="I85" s="185">
        <f t="shared" si="36"/>
        <v>0</v>
      </c>
      <c r="J85" s="184"/>
      <c r="K85" s="185">
        <f t="shared" si="37"/>
        <v>0</v>
      </c>
      <c r="L85" s="185">
        <v>15</v>
      </c>
      <c r="M85" s="185">
        <f t="shared" si="38"/>
        <v>0</v>
      </c>
      <c r="N85" s="185">
        <v>0</v>
      </c>
      <c r="O85" s="185">
        <f t="shared" si="39"/>
        <v>0</v>
      </c>
      <c r="P85" s="185">
        <v>0</v>
      </c>
      <c r="Q85" s="185">
        <f t="shared" si="40"/>
        <v>0</v>
      </c>
      <c r="R85" s="185"/>
      <c r="S85" s="185" t="s">
        <v>2976</v>
      </c>
      <c r="T85" s="186" t="s">
        <v>2977</v>
      </c>
      <c r="U85" s="161">
        <v>0</v>
      </c>
      <c r="V85" s="161">
        <f t="shared" si="41"/>
        <v>0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2978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80">
        <v>71</v>
      </c>
      <c r="B86" s="181" t="s">
        <v>160</v>
      </c>
      <c r="C86" s="191" t="s">
        <v>87</v>
      </c>
      <c r="D86" s="182" t="s">
        <v>3069</v>
      </c>
      <c r="E86" s="183">
        <v>12</v>
      </c>
      <c r="F86" s="184"/>
      <c r="G86" s="185">
        <f t="shared" si="35"/>
        <v>0</v>
      </c>
      <c r="H86" s="184"/>
      <c r="I86" s="185">
        <f t="shared" si="36"/>
        <v>0</v>
      </c>
      <c r="J86" s="184"/>
      <c r="K86" s="185">
        <f t="shared" si="37"/>
        <v>0</v>
      </c>
      <c r="L86" s="185">
        <v>15</v>
      </c>
      <c r="M86" s="185">
        <f t="shared" si="38"/>
        <v>0</v>
      </c>
      <c r="N86" s="185">
        <v>0</v>
      </c>
      <c r="O86" s="185">
        <f t="shared" si="39"/>
        <v>0</v>
      </c>
      <c r="P86" s="185">
        <v>0</v>
      </c>
      <c r="Q86" s="185">
        <f t="shared" si="40"/>
        <v>0</v>
      </c>
      <c r="R86" s="185"/>
      <c r="S86" s="185" t="s">
        <v>2976</v>
      </c>
      <c r="T86" s="186" t="s">
        <v>2977</v>
      </c>
      <c r="U86" s="161">
        <v>0</v>
      </c>
      <c r="V86" s="161">
        <f t="shared" si="41"/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3031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80">
        <v>72</v>
      </c>
      <c r="B87" s="181" t="s">
        <v>161</v>
      </c>
      <c r="C87" s="191" t="s">
        <v>162</v>
      </c>
      <c r="D87" s="182" t="s">
        <v>3069</v>
      </c>
      <c r="E87" s="183">
        <v>25</v>
      </c>
      <c r="F87" s="184"/>
      <c r="G87" s="185">
        <f t="shared" si="35"/>
        <v>0</v>
      </c>
      <c r="H87" s="184"/>
      <c r="I87" s="185">
        <f t="shared" si="36"/>
        <v>0</v>
      </c>
      <c r="J87" s="184"/>
      <c r="K87" s="185">
        <f t="shared" si="37"/>
        <v>0</v>
      </c>
      <c r="L87" s="185">
        <v>15</v>
      </c>
      <c r="M87" s="185">
        <f t="shared" si="38"/>
        <v>0</v>
      </c>
      <c r="N87" s="185">
        <v>0</v>
      </c>
      <c r="O87" s="185">
        <f t="shared" si="39"/>
        <v>0</v>
      </c>
      <c r="P87" s="185">
        <v>0</v>
      </c>
      <c r="Q87" s="185">
        <f t="shared" si="40"/>
        <v>0</v>
      </c>
      <c r="R87" s="185"/>
      <c r="S87" s="185" t="s">
        <v>2976</v>
      </c>
      <c r="T87" s="186" t="s">
        <v>2977</v>
      </c>
      <c r="U87" s="161">
        <v>0</v>
      </c>
      <c r="V87" s="161">
        <f t="shared" si="41"/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3031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80">
        <v>73</v>
      </c>
      <c r="B88" s="181" t="s">
        <v>163</v>
      </c>
      <c r="C88" s="191" t="s">
        <v>164</v>
      </c>
      <c r="D88" s="182" t="s">
        <v>3069</v>
      </c>
      <c r="E88" s="183">
        <v>25</v>
      </c>
      <c r="F88" s="184"/>
      <c r="G88" s="185">
        <f t="shared" si="35"/>
        <v>0</v>
      </c>
      <c r="H88" s="184"/>
      <c r="I88" s="185">
        <f t="shared" si="36"/>
        <v>0</v>
      </c>
      <c r="J88" s="184"/>
      <c r="K88" s="185">
        <f t="shared" si="37"/>
        <v>0</v>
      </c>
      <c r="L88" s="185">
        <v>15</v>
      </c>
      <c r="M88" s="185">
        <f t="shared" si="38"/>
        <v>0</v>
      </c>
      <c r="N88" s="185">
        <v>0</v>
      </c>
      <c r="O88" s="185">
        <f t="shared" si="39"/>
        <v>0</v>
      </c>
      <c r="P88" s="185">
        <v>0</v>
      </c>
      <c r="Q88" s="185">
        <f t="shared" si="40"/>
        <v>0</v>
      </c>
      <c r="R88" s="185"/>
      <c r="S88" s="185" t="s">
        <v>2976</v>
      </c>
      <c r="T88" s="186" t="s">
        <v>2977</v>
      </c>
      <c r="U88" s="161">
        <v>0</v>
      </c>
      <c r="V88" s="161">
        <f t="shared" si="41"/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2978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80">
        <v>74</v>
      </c>
      <c r="B89" s="181" t="s">
        <v>165</v>
      </c>
      <c r="C89" s="191" t="s">
        <v>166</v>
      </c>
      <c r="D89" s="182" t="s">
        <v>3076</v>
      </c>
      <c r="E89" s="183">
        <v>1</v>
      </c>
      <c r="F89" s="184"/>
      <c r="G89" s="185">
        <f t="shared" si="35"/>
        <v>0</v>
      </c>
      <c r="H89" s="184"/>
      <c r="I89" s="185">
        <f t="shared" si="36"/>
        <v>0</v>
      </c>
      <c r="J89" s="184"/>
      <c r="K89" s="185">
        <f t="shared" si="37"/>
        <v>0</v>
      </c>
      <c r="L89" s="185">
        <v>15</v>
      </c>
      <c r="M89" s="185">
        <f t="shared" si="38"/>
        <v>0</v>
      </c>
      <c r="N89" s="185">
        <v>0</v>
      </c>
      <c r="O89" s="185">
        <f t="shared" si="39"/>
        <v>0</v>
      </c>
      <c r="P89" s="185">
        <v>0</v>
      </c>
      <c r="Q89" s="185">
        <f t="shared" si="40"/>
        <v>0</v>
      </c>
      <c r="R89" s="185"/>
      <c r="S89" s="185" t="s">
        <v>2976</v>
      </c>
      <c r="T89" s="186" t="s">
        <v>2977</v>
      </c>
      <c r="U89" s="161">
        <v>0</v>
      </c>
      <c r="V89" s="161">
        <f t="shared" si="41"/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3031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x14ac:dyDescent="0.2">
      <c r="A90" s="167" t="s">
        <v>2971</v>
      </c>
      <c r="B90" s="168" t="s">
        <v>2792</v>
      </c>
      <c r="C90" s="188" t="s">
        <v>2793</v>
      </c>
      <c r="D90" s="169"/>
      <c r="E90" s="170"/>
      <c r="F90" s="171"/>
      <c r="G90" s="171">
        <f>SUMIF(AG91:AG112,"&lt;&gt;NOR",G91:G112)</f>
        <v>0</v>
      </c>
      <c r="H90" s="171"/>
      <c r="I90" s="171">
        <f>SUM(I91:I112)</f>
        <v>0</v>
      </c>
      <c r="J90" s="171"/>
      <c r="K90" s="171">
        <f>SUM(K91:K112)</f>
        <v>0</v>
      </c>
      <c r="L90" s="171"/>
      <c r="M90" s="171">
        <f>SUM(M91:M112)</f>
        <v>0</v>
      </c>
      <c r="N90" s="171"/>
      <c r="O90" s="171">
        <f>SUM(O91:O112)</f>
        <v>0</v>
      </c>
      <c r="P90" s="171"/>
      <c r="Q90" s="171">
        <f>SUM(Q91:Q112)</f>
        <v>0</v>
      </c>
      <c r="R90" s="171"/>
      <c r="S90" s="171"/>
      <c r="T90" s="172"/>
      <c r="U90" s="166"/>
      <c r="V90" s="166">
        <f>SUM(V91:V112)</f>
        <v>0</v>
      </c>
      <c r="W90" s="166"/>
      <c r="AG90" t="s">
        <v>2972</v>
      </c>
    </row>
    <row r="91" spans="1:60" ht="22.5" outlineLevel="1" x14ac:dyDescent="0.2">
      <c r="A91" s="180">
        <v>75</v>
      </c>
      <c r="B91" s="181" t="s">
        <v>490</v>
      </c>
      <c r="C91" s="191" t="s">
        <v>167</v>
      </c>
      <c r="D91" s="182" t="s">
        <v>3076</v>
      </c>
      <c r="E91" s="183">
        <v>25</v>
      </c>
      <c r="F91" s="184"/>
      <c r="G91" s="185">
        <f t="shared" ref="G91:G112" si="42">ROUND(E91*F91,2)</f>
        <v>0</v>
      </c>
      <c r="H91" s="184"/>
      <c r="I91" s="185">
        <f t="shared" ref="I91:I112" si="43">ROUND(E91*H91,2)</f>
        <v>0</v>
      </c>
      <c r="J91" s="184"/>
      <c r="K91" s="185">
        <f t="shared" ref="K91:K112" si="44">ROUND(E91*J91,2)</f>
        <v>0</v>
      </c>
      <c r="L91" s="185">
        <v>15</v>
      </c>
      <c r="M91" s="185">
        <f t="shared" ref="M91:M112" si="45">G91*(1+L91/100)</f>
        <v>0</v>
      </c>
      <c r="N91" s="185">
        <v>0</v>
      </c>
      <c r="O91" s="185">
        <f t="shared" ref="O91:O112" si="46">ROUND(E91*N91,2)</f>
        <v>0</v>
      </c>
      <c r="P91" s="185">
        <v>0</v>
      </c>
      <c r="Q91" s="185">
        <f t="shared" ref="Q91:Q112" si="47">ROUND(E91*P91,2)</f>
        <v>0</v>
      </c>
      <c r="R91" s="185"/>
      <c r="S91" s="185" t="s">
        <v>2976</v>
      </c>
      <c r="T91" s="186" t="s">
        <v>2977</v>
      </c>
      <c r="U91" s="161">
        <v>0</v>
      </c>
      <c r="V91" s="161">
        <f t="shared" ref="V91:V112" si="48"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2978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0">
        <v>76</v>
      </c>
      <c r="B92" s="181" t="s">
        <v>492</v>
      </c>
      <c r="C92" s="191" t="s">
        <v>168</v>
      </c>
      <c r="D92" s="182" t="s">
        <v>3076</v>
      </c>
      <c r="E92" s="183">
        <v>25</v>
      </c>
      <c r="F92" s="184"/>
      <c r="G92" s="185">
        <f t="shared" si="42"/>
        <v>0</v>
      </c>
      <c r="H92" s="184"/>
      <c r="I92" s="185">
        <f t="shared" si="43"/>
        <v>0</v>
      </c>
      <c r="J92" s="184"/>
      <c r="K92" s="185">
        <f t="shared" si="44"/>
        <v>0</v>
      </c>
      <c r="L92" s="185">
        <v>15</v>
      </c>
      <c r="M92" s="185">
        <f t="shared" si="45"/>
        <v>0</v>
      </c>
      <c r="N92" s="185">
        <v>0</v>
      </c>
      <c r="O92" s="185">
        <f t="shared" si="46"/>
        <v>0</v>
      </c>
      <c r="P92" s="185">
        <v>0</v>
      </c>
      <c r="Q92" s="185">
        <f t="shared" si="47"/>
        <v>0</v>
      </c>
      <c r="R92" s="185"/>
      <c r="S92" s="185" t="s">
        <v>2976</v>
      </c>
      <c r="T92" s="186" t="s">
        <v>2977</v>
      </c>
      <c r="U92" s="161">
        <v>0</v>
      </c>
      <c r="V92" s="161">
        <f t="shared" si="48"/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2978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80">
        <v>77</v>
      </c>
      <c r="B93" s="181" t="s">
        <v>494</v>
      </c>
      <c r="C93" s="191" t="s">
        <v>169</v>
      </c>
      <c r="D93" s="182" t="s">
        <v>3076</v>
      </c>
      <c r="E93" s="183">
        <v>7</v>
      </c>
      <c r="F93" s="184"/>
      <c r="G93" s="185">
        <f t="shared" si="42"/>
        <v>0</v>
      </c>
      <c r="H93" s="184"/>
      <c r="I93" s="185">
        <f t="shared" si="43"/>
        <v>0</v>
      </c>
      <c r="J93" s="184"/>
      <c r="K93" s="185">
        <f t="shared" si="44"/>
        <v>0</v>
      </c>
      <c r="L93" s="185">
        <v>15</v>
      </c>
      <c r="M93" s="185">
        <f t="shared" si="45"/>
        <v>0</v>
      </c>
      <c r="N93" s="185">
        <v>0</v>
      </c>
      <c r="O93" s="185">
        <f t="shared" si="46"/>
        <v>0</v>
      </c>
      <c r="P93" s="185">
        <v>0</v>
      </c>
      <c r="Q93" s="185">
        <f t="shared" si="47"/>
        <v>0</v>
      </c>
      <c r="R93" s="185"/>
      <c r="S93" s="185" t="s">
        <v>2976</v>
      </c>
      <c r="T93" s="186" t="s">
        <v>2977</v>
      </c>
      <c r="U93" s="161">
        <v>0</v>
      </c>
      <c r="V93" s="161">
        <f t="shared" si="48"/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2978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80">
        <v>78</v>
      </c>
      <c r="B94" s="181" t="s">
        <v>170</v>
      </c>
      <c r="C94" s="191" t="s">
        <v>171</v>
      </c>
      <c r="D94" s="182" t="s">
        <v>3076</v>
      </c>
      <c r="E94" s="183">
        <v>10</v>
      </c>
      <c r="F94" s="184"/>
      <c r="G94" s="185">
        <f t="shared" si="42"/>
        <v>0</v>
      </c>
      <c r="H94" s="184"/>
      <c r="I94" s="185">
        <f t="shared" si="43"/>
        <v>0</v>
      </c>
      <c r="J94" s="184"/>
      <c r="K94" s="185">
        <f t="shared" si="44"/>
        <v>0</v>
      </c>
      <c r="L94" s="185">
        <v>15</v>
      </c>
      <c r="M94" s="185">
        <f t="shared" si="45"/>
        <v>0</v>
      </c>
      <c r="N94" s="185">
        <v>0</v>
      </c>
      <c r="O94" s="185">
        <f t="shared" si="46"/>
        <v>0</v>
      </c>
      <c r="P94" s="185">
        <v>0</v>
      </c>
      <c r="Q94" s="185">
        <f t="shared" si="47"/>
        <v>0</v>
      </c>
      <c r="R94" s="185"/>
      <c r="S94" s="185" t="s">
        <v>2976</v>
      </c>
      <c r="T94" s="186" t="s">
        <v>2977</v>
      </c>
      <c r="U94" s="161">
        <v>0</v>
      </c>
      <c r="V94" s="161">
        <f t="shared" si="48"/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3031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80">
        <v>79</v>
      </c>
      <c r="B95" s="181" t="s">
        <v>172</v>
      </c>
      <c r="C95" s="191" t="s">
        <v>173</v>
      </c>
      <c r="D95" s="182" t="s">
        <v>3069</v>
      </c>
      <c r="E95" s="183">
        <v>40</v>
      </c>
      <c r="F95" s="184"/>
      <c r="G95" s="185">
        <f t="shared" si="42"/>
        <v>0</v>
      </c>
      <c r="H95" s="184"/>
      <c r="I95" s="185">
        <f t="shared" si="43"/>
        <v>0</v>
      </c>
      <c r="J95" s="184"/>
      <c r="K95" s="185">
        <f t="shared" si="44"/>
        <v>0</v>
      </c>
      <c r="L95" s="185">
        <v>15</v>
      </c>
      <c r="M95" s="185">
        <f t="shared" si="45"/>
        <v>0</v>
      </c>
      <c r="N95" s="185">
        <v>0</v>
      </c>
      <c r="O95" s="185">
        <f t="shared" si="46"/>
        <v>0</v>
      </c>
      <c r="P95" s="185">
        <v>0</v>
      </c>
      <c r="Q95" s="185">
        <f t="shared" si="47"/>
        <v>0</v>
      </c>
      <c r="R95" s="185"/>
      <c r="S95" s="185" t="s">
        <v>2976</v>
      </c>
      <c r="T95" s="186" t="s">
        <v>2977</v>
      </c>
      <c r="U95" s="161">
        <v>0</v>
      </c>
      <c r="V95" s="161">
        <f t="shared" si="48"/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2978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80">
        <v>80</v>
      </c>
      <c r="B96" s="181" t="s">
        <v>174</v>
      </c>
      <c r="C96" s="191" t="s">
        <v>175</v>
      </c>
      <c r="D96" s="182" t="s">
        <v>3069</v>
      </c>
      <c r="E96" s="183">
        <v>160</v>
      </c>
      <c r="F96" s="184"/>
      <c r="G96" s="185">
        <f t="shared" si="42"/>
        <v>0</v>
      </c>
      <c r="H96" s="184"/>
      <c r="I96" s="185">
        <f t="shared" si="43"/>
        <v>0</v>
      </c>
      <c r="J96" s="184"/>
      <c r="K96" s="185">
        <f t="shared" si="44"/>
        <v>0</v>
      </c>
      <c r="L96" s="185">
        <v>15</v>
      </c>
      <c r="M96" s="185">
        <f t="shared" si="45"/>
        <v>0</v>
      </c>
      <c r="N96" s="185">
        <v>0</v>
      </c>
      <c r="O96" s="185">
        <f t="shared" si="46"/>
        <v>0</v>
      </c>
      <c r="P96" s="185">
        <v>0</v>
      </c>
      <c r="Q96" s="185">
        <f t="shared" si="47"/>
        <v>0</v>
      </c>
      <c r="R96" s="185"/>
      <c r="S96" s="185" t="s">
        <v>2976</v>
      </c>
      <c r="T96" s="186" t="s">
        <v>2977</v>
      </c>
      <c r="U96" s="161">
        <v>0</v>
      </c>
      <c r="V96" s="161">
        <f t="shared" si="48"/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3031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80">
        <v>81</v>
      </c>
      <c r="B97" s="181" t="s">
        <v>176</v>
      </c>
      <c r="C97" s="191" t="s">
        <v>177</v>
      </c>
      <c r="D97" s="182" t="s">
        <v>3076</v>
      </c>
      <c r="E97" s="183">
        <v>32</v>
      </c>
      <c r="F97" s="184"/>
      <c r="G97" s="185">
        <f t="shared" si="42"/>
        <v>0</v>
      </c>
      <c r="H97" s="184"/>
      <c r="I97" s="185">
        <f t="shared" si="43"/>
        <v>0</v>
      </c>
      <c r="J97" s="184"/>
      <c r="K97" s="185">
        <f t="shared" si="44"/>
        <v>0</v>
      </c>
      <c r="L97" s="185">
        <v>15</v>
      </c>
      <c r="M97" s="185">
        <f t="shared" si="45"/>
        <v>0</v>
      </c>
      <c r="N97" s="185">
        <v>0</v>
      </c>
      <c r="O97" s="185">
        <f t="shared" si="46"/>
        <v>0</v>
      </c>
      <c r="P97" s="185">
        <v>0</v>
      </c>
      <c r="Q97" s="185">
        <f t="shared" si="47"/>
        <v>0</v>
      </c>
      <c r="R97" s="185"/>
      <c r="S97" s="185" t="s">
        <v>2976</v>
      </c>
      <c r="T97" s="186" t="s">
        <v>2977</v>
      </c>
      <c r="U97" s="161">
        <v>0</v>
      </c>
      <c r="V97" s="161">
        <f t="shared" si="48"/>
        <v>0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2978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80">
        <v>82</v>
      </c>
      <c r="B98" s="181" t="s">
        <v>178</v>
      </c>
      <c r="C98" s="191" t="s">
        <v>179</v>
      </c>
      <c r="D98" s="182" t="s">
        <v>3076</v>
      </c>
      <c r="E98" s="183">
        <v>32</v>
      </c>
      <c r="F98" s="184"/>
      <c r="G98" s="185">
        <f t="shared" si="42"/>
        <v>0</v>
      </c>
      <c r="H98" s="184"/>
      <c r="I98" s="185">
        <f t="shared" si="43"/>
        <v>0</v>
      </c>
      <c r="J98" s="184"/>
      <c r="K98" s="185">
        <f t="shared" si="44"/>
        <v>0</v>
      </c>
      <c r="L98" s="185">
        <v>15</v>
      </c>
      <c r="M98" s="185">
        <f t="shared" si="45"/>
        <v>0</v>
      </c>
      <c r="N98" s="185">
        <v>0</v>
      </c>
      <c r="O98" s="185">
        <f t="shared" si="46"/>
        <v>0</v>
      </c>
      <c r="P98" s="185">
        <v>0</v>
      </c>
      <c r="Q98" s="185">
        <f t="shared" si="47"/>
        <v>0</v>
      </c>
      <c r="R98" s="185"/>
      <c r="S98" s="185" t="s">
        <v>2976</v>
      </c>
      <c r="T98" s="186" t="s">
        <v>2977</v>
      </c>
      <c r="U98" s="161">
        <v>0</v>
      </c>
      <c r="V98" s="161">
        <f t="shared" si="48"/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3031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80">
        <v>83</v>
      </c>
      <c r="B99" s="181" t="s">
        <v>180</v>
      </c>
      <c r="C99" s="191" t="s">
        <v>181</v>
      </c>
      <c r="D99" s="182" t="s">
        <v>3076</v>
      </c>
      <c r="E99" s="183">
        <v>32</v>
      </c>
      <c r="F99" s="184"/>
      <c r="G99" s="185">
        <f t="shared" si="42"/>
        <v>0</v>
      </c>
      <c r="H99" s="184"/>
      <c r="I99" s="185">
        <f t="shared" si="43"/>
        <v>0</v>
      </c>
      <c r="J99" s="184"/>
      <c r="K99" s="185">
        <f t="shared" si="44"/>
        <v>0</v>
      </c>
      <c r="L99" s="185">
        <v>15</v>
      </c>
      <c r="M99" s="185">
        <f t="shared" si="45"/>
        <v>0</v>
      </c>
      <c r="N99" s="185">
        <v>0</v>
      </c>
      <c r="O99" s="185">
        <f t="shared" si="46"/>
        <v>0</v>
      </c>
      <c r="P99" s="185">
        <v>0</v>
      </c>
      <c r="Q99" s="185">
        <f t="shared" si="47"/>
        <v>0</v>
      </c>
      <c r="R99" s="185"/>
      <c r="S99" s="185" t="s">
        <v>2976</v>
      </c>
      <c r="T99" s="186" t="s">
        <v>2977</v>
      </c>
      <c r="U99" s="161">
        <v>0</v>
      </c>
      <c r="V99" s="161">
        <f t="shared" si="48"/>
        <v>0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2978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80">
        <v>84</v>
      </c>
      <c r="B100" s="181" t="s">
        <v>182</v>
      </c>
      <c r="C100" s="191" t="s">
        <v>183</v>
      </c>
      <c r="D100" s="182" t="s">
        <v>3076</v>
      </c>
      <c r="E100" s="183">
        <v>32</v>
      </c>
      <c r="F100" s="184"/>
      <c r="G100" s="185">
        <f t="shared" si="42"/>
        <v>0</v>
      </c>
      <c r="H100" s="184"/>
      <c r="I100" s="185">
        <f t="shared" si="43"/>
        <v>0</v>
      </c>
      <c r="J100" s="184"/>
      <c r="K100" s="185">
        <f t="shared" si="44"/>
        <v>0</v>
      </c>
      <c r="L100" s="185">
        <v>15</v>
      </c>
      <c r="M100" s="185">
        <f t="shared" si="45"/>
        <v>0</v>
      </c>
      <c r="N100" s="185">
        <v>0</v>
      </c>
      <c r="O100" s="185">
        <f t="shared" si="46"/>
        <v>0</v>
      </c>
      <c r="P100" s="185">
        <v>0</v>
      </c>
      <c r="Q100" s="185">
        <f t="shared" si="47"/>
        <v>0</v>
      </c>
      <c r="R100" s="185"/>
      <c r="S100" s="185" t="s">
        <v>2976</v>
      </c>
      <c r="T100" s="186" t="s">
        <v>2977</v>
      </c>
      <c r="U100" s="161">
        <v>0</v>
      </c>
      <c r="V100" s="161">
        <f t="shared" si="48"/>
        <v>0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3031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80">
        <v>85</v>
      </c>
      <c r="B101" s="181" t="s">
        <v>2868</v>
      </c>
      <c r="C101" s="191" t="s">
        <v>184</v>
      </c>
      <c r="D101" s="182" t="s">
        <v>3076</v>
      </c>
      <c r="E101" s="183">
        <v>32</v>
      </c>
      <c r="F101" s="184"/>
      <c r="G101" s="185">
        <f t="shared" si="42"/>
        <v>0</v>
      </c>
      <c r="H101" s="184"/>
      <c r="I101" s="185">
        <f t="shared" si="43"/>
        <v>0</v>
      </c>
      <c r="J101" s="184"/>
      <c r="K101" s="185">
        <f t="shared" si="44"/>
        <v>0</v>
      </c>
      <c r="L101" s="185">
        <v>15</v>
      </c>
      <c r="M101" s="185">
        <f t="shared" si="45"/>
        <v>0</v>
      </c>
      <c r="N101" s="185">
        <v>0</v>
      </c>
      <c r="O101" s="185">
        <f t="shared" si="46"/>
        <v>0</v>
      </c>
      <c r="P101" s="185">
        <v>0</v>
      </c>
      <c r="Q101" s="185">
        <f t="shared" si="47"/>
        <v>0</v>
      </c>
      <c r="R101" s="185"/>
      <c r="S101" s="185" t="s">
        <v>2976</v>
      </c>
      <c r="T101" s="186" t="s">
        <v>2977</v>
      </c>
      <c r="U101" s="161">
        <v>0</v>
      </c>
      <c r="V101" s="161">
        <f t="shared" si="48"/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3031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80">
        <v>86</v>
      </c>
      <c r="B102" s="181" t="s">
        <v>2870</v>
      </c>
      <c r="C102" s="191" t="s">
        <v>185</v>
      </c>
      <c r="D102" s="182" t="s">
        <v>3076</v>
      </c>
      <c r="E102" s="183">
        <v>1</v>
      </c>
      <c r="F102" s="184"/>
      <c r="G102" s="185">
        <f t="shared" si="42"/>
        <v>0</v>
      </c>
      <c r="H102" s="184"/>
      <c r="I102" s="185">
        <f t="shared" si="43"/>
        <v>0</v>
      </c>
      <c r="J102" s="184"/>
      <c r="K102" s="185">
        <f t="shared" si="44"/>
        <v>0</v>
      </c>
      <c r="L102" s="185">
        <v>15</v>
      </c>
      <c r="M102" s="185">
        <f t="shared" si="45"/>
        <v>0</v>
      </c>
      <c r="N102" s="185">
        <v>0</v>
      </c>
      <c r="O102" s="185">
        <f t="shared" si="46"/>
        <v>0</v>
      </c>
      <c r="P102" s="185">
        <v>0</v>
      </c>
      <c r="Q102" s="185">
        <f t="shared" si="47"/>
        <v>0</v>
      </c>
      <c r="R102" s="185"/>
      <c r="S102" s="185" t="s">
        <v>2976</v>
      </c>
      <c r="T102" s="186" t="s">
        <v>2977</v>
      </c>
      <c r="U102" s="161">
        <v>0</v>
      </c>
      <c r="V102" s="161">
        <f t="shared" si="48"/>
        <v>0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3031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80">
        <v>87</v>
      </c>
      <c r="B103" s="181" t="s">
        <v>2872</v>
      </c>
      <c r="C103" s="191" t="s">
        <v>186</v>
      </c>
      <c r="D103" s="182" t="s">
        <v>3076</v>
      </c>
      <c r="E103" s="183">
        <v>2</v>
      </c>
      <c r="F103" s="184"/>
      <c r="G103" s="185">
        <f t="shared" si="42"/>
        <v>0</v>
      </c>
      <c r="H103" s="184"/>
      <c r="I103" s="185">
        <f t="shared" si="43"/>
        <v>0</v>
      </c>
      <c r="J103" s="184"/>
      <c r="K103" s="185">
        <f t="shared" si="44"/>
        <v>0</v>
      </c>
      <c r="L103" s="185">
        <v>15</v>
      </c>
      <c r="M103" s="185">
        <f t="shared" si="45"/>
        <v>0</v>
      </c>
      <c r="N103" s="185">
        <v>0</v>
      </c>
      <c r="O103" s="185">
        <f t="shared" si="46"/>
        <v>0</v>
      </c>
      <c r="P103" s="185">
        <v>0</v>
      </c>
      <c r="Q103" s="185">
        <f t="shared" si="47"/>
        <v>0</v>
      </c>
      <c r="R103" s="185"/>
      <c r="S103" s="185" t="s">
        <v>2976</v>
      </c>
      <c r="T103" s="186" t="s">
        <v>2977</v>
      </c>
      <c r="U103" s="161">
        <v>0</v>
      </c>
      <c r="V103" s="161">
        <f t="shared" si="48"/>
        <v>0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3031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80">
        <v>88</v>
      </c>
      <c r="B104" s="181" t="s">
        <v>2874</v>
      </c>
      <c r="C104" s="191" t="s">
        <v>187</v>
      </c>
      <c r="D104" s="182" t="s">
        <v>3076</v>
      </c>
      <c r="E104" s="183">
        <v>3</v>
      </c>
      <c r="F104" s="184"/>
      <c r="G104" s="185">
        <f t="shared" si="42"/>
        <v>0</v>
      </c>
      <c r="H104" s="184"/>
      <c r="I104" s="185">
        <f t="shared" si="43"/>
        <v>0</v>
      </c>
      <c r="J104" s="184"/>
      <c r="K104" s="185">
        <f t="shared" si="44"/>
        <v>0</v>
      </c>
      <c r="L104" s="185">
        <v>15</v>
      </c>
      <c r="M104" s="185">
        <f t="shared" si="45"/>
        <v>0</v>
      </c>
      <c r="N104" s="185">
        <v>0</v>
      </c>
      <c r="O104" s="185">
        <f t="shared" si="46"/>
        <v>0</v>
      </c>
      <c r="P104" s="185">
        <v>0</v>
      </c>
      <c r="Q104" s="185">
        <f t="shared" si="47"/>
        <v>0</v>
      </c>
      <c r="R104" s="185"/>
      <c r="S104" s="185" t="s">
        <v>2976</v>
      </c>
      <c r="T104" s="186" t="s">
        <v>2977</v>
      </c>
      <c r="U104" s="161">
        <v>0</v>
      </c>
      <c r="V104" s="161">
        <f t="shared" si="48"/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3031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80">
        <v>89</v>
      </c>
      <c r="B105" s="181" t="s">
        <v>188</v>
      </c>
      <c r="C105" s="191" t="s">
        <v>189</v>
      </c>
      <c r="D105" s="182" t="s">
        <v>3076</v>
      </c>
      <c r="E105" s="183">
        <v>3</v>
      </c>
      <c r="F105" s="184"/>
      <c r="G105" s="185">
        <f t="shared" si="42"/>
        <v>0</v>
      </c>
      <c r="H105" s="184"/>
      <c r="I105" s="185">
        <f t="shared" si="43"/>
        <v>0</v>
      </c>
      <c r="J105" s="184"/>
      <c r="K105" s="185">
        <f t="shared" si="44"/>
        <v>0</v>
      </c>
      <c r="L105" s="185">
        <v>15</v>
      </c>
      <c r="M105" s="185">
        <f t="shared" si="45"/>
        <v>0</v>
      </c>
      <c r="N105" s="185">
        <v>0</v>
      </c>
      <c r="O105" s="185">
        <f t="shared" si="46"/>
        <v>0</v>
      </c>
      <c r="P105" s="185">
        <v>0</v>
      </c>
      <c r="Q105" s="185">
        <f t="shared" si="47"/>
        <v>0</v>
      </c>
      <c r="R105" s="185"/>
      <c r="S105" s="185" t="s">
        <v>2976</v>
      </c>
      <c r="T105" s="186" t="s">
        <v>2977</v>
      </c>
      <c r="U105" s="161">
        <v>0</v>
      </c>
      <c r="V105" s="161">
        <f t="shared" si="48"/>
        <v>0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2978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80">
        <v>90</v>
      </c>
      <c r="B106" s="181" t="s">
        <v>190</v>
      </c>
      <c r="C106" s="191" t="s">
        <v>191</v>
      </c>
      <c r="D106" s="182" t="s">
        <v>3076</v>
      </c>
      <c r="E106" s="183">
        <v>6</v>
      </c>
      <c r="F106" s="184"/>
      <c r="G106" s="185">
        <f t="shared" si="42"/>
        <v>0</v>
      </c>
      <c r="H106" s="184"/>
      <c r="I106" s="185">
        <f t="shared" si="43"/>
        <v>0</v>
      </c>
      <c r="J106" s="184"/>
      <c r="K106" s="185">
        <f t="shared" si="44"/>
        <v>0</v>
      </c>
      <c r="L106" s="185">
        <v>15</v>
      </c>
      <c r="M106" s="185">
        <f t="shared" si="45"/>
        <v>0</v>
      </c>
      <c r="N106" s="185">
        <v>0</v>
      </c>
      <c r="O106" s="185">
        <f t="shared" si="46"/>
        <v>0</v>
      </c>
      <c r="P106" s="185">
        <v>0</v>
      </c>
      <c r="Q106" s="185">
        <f t="shared" si="47"/>
        <v>0</v>
      </c>
      <c r="R106" s="185"/>
      <c r="S106" s="185" t="s">
        <v>2976</v>
      </c>
      <c r="T106" s="186" t="s">
        <v>2977</v>
      </c>
      <c r="U106" s="161">
        <v>0</v>
      </c>
      <c r="V106" s="161">
        <f t="shared" si="48"/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3031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0">
        <v>91</v>
      </c>
      <c r="B107" s="181" t="s">
        <v>192</v>
      </c>
      <c r="C107" s="191" t="s">
        <v>193</v>
      </c>
      <c r="D107" s="182" t="s">
        <v>3069</v>
      </c>
      <c r="E107" s="183">
        <v>320</v>
      </c>
      <c r="F107" s="184"/>
      <c r="G107" s="185">
        <f t="shared" si="42"/>
        <v>0</v>
      </c>
      <c r="H107" s="184"/>
      <c r="I107" s="185">
        <f t="shared" si="43"/>
        <v>0</v>
      </c>
      <c r="J107" s="184"/>
      <c r="K107" s="185">
        <f t="shared" si="44"/>
        <v>0</v>
      </c>
      <c r="L107" s="185">
        <v>15</v>
      </c>
      <c r="M107" s="185">
        <f t="shared" si="45"/>
        <v>0</v>
      </c>
      <c r="N107" s="185">
        <v>0</v>
      </c>
      <c r="O107" s="185">
        <f t="shared" si="46"/>
        <v>0</v>
      </c>
      <c r="P107" s="185">
        <v>0</v>
      </c>
      <c r="Q107" s="185">
        <f t="shared" si="47"/>
        <v>0</v>
      </c>
      <c r="R107" s="185"/>
      <c r="S107" s="185" t="s">
        <v>2976</v>
      </c>
      <c r="T107" s="186" t="s">
        <v>2977</v>
      </c>
      <c r="U107" s="161">
        <v>0</v>
      </c>
      <c r="V107" s="161">
        <f t="shared" si="48"/>
        <v>0</v>
      </c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2978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80">
        <v>92</v>
      </c>
      <c r="B108" s="181" t="s">
        <v>194</v>
      </c>
      <c r="C108" s="191" t="s">
        <v>195</v>
      </c>
      <c r="D108" s="182" t="s">
        <v>3069</v>
      </c>
      <c r="E108" s="183">
        <v>840</v>
      </c>
      <c r="F108" s="184"/>
      <c r="G108" s="185">
        <f t="shared" si="42"/>
        <v>0</v>
      </c>
      <c r="H108" s="184"/>
      <c r="I108" s="185">
        <f t="shared" si="43"/>
        <v>0</v>
      </c>
      <c r="J108" s="184"/>
      <c r="K108" s="185">
        <f t="shared" si="44"/>
        <v>0</v>
      </c>
      <c r="L108" s="185">
        <v>15</v>
      </c>
      <c r="M108" s="185">
        <f t="shared" si="45"/>
        <v>0</v>
      </c>
      <c r="N108" s="185">
        <v>0</v>
      </c>
      <c r="O108" s="185">
        <f t="shared" si="46"/>
        <v>0</v>
      </c>
      <c r="P108" s="185">
        <v>0</v>
      </c>
      <c r="Q108" s="185">
        <f t="shared" si="47"/>
        <v>0</v>
      </c>
      <c r="R108" s="185"/>
      <c r="S108" s="185" t="s">
        <v>2976</v>
      </c>
      <c r="T108" s="186" t="s">
        <v>2977</v>
      </c>
      <c r="U108" s="161">
        <v>0</v>
      </c>
      <c r="V108" s="161">
        <f t="shared" si="48"/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2978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80">
        <v>93</v>
      </c>
      <c r="B109" s="181" t="s">
        <v>196</v>
      </c>
      <c r="C109" s="191" t="s">
        <v>197</v>
      </c>
      <c r="D109" s="182" t="s">
        <v>2613</v>
      </c>
      <c r="E109" s="183">
        <v>1</v>
      </c>
      <c r="F109" s="184"/>
      <c r="G109" s="185">
        <f t="shared" si="42"/>
        <v>0</v>
      </c>
      <c r="H109" s="184"/>
      <c r="I109" s="185">
        <f t="shared" si="43"/>
        <v>0</v>
      </c>
      <c r="J109" s="184"/>
      <c r="K109" s="185">
        <f t="shared" si="44"/>
        <v>0</v>
      </c>
      <c r="L109" s="185">
        <v>15</v>
      </c>
      <c r="M109" s="185">
        <f t="shared" si="45"/>
        <v>0</v>
      </c>
      <c r="N109" s="185">
        <v>0</v>
      </c>
      <c r="O109" s="185">
        <f t="shared" si="46"/>
        <v>0</v>
      </c>
      <c r="P109" s="185">
        <v>0</v>
      </c>
      <c r="Q109" s="185">
        <f t="shared" si="47"/>
        <v>0</v>
      </c>
      <c r="R109" s="185"/>
      <c r="S109" s="185" t="s">
        <v>2976</v>
      </c>
      <c r="T109" s="186" t="s">
        <v>2977</v>
      </c>
      <c r="U109" s="161">
        <v>0</v>
      </c>
      <c r="V109" s="161">
        <f t="shared" si="48"/>
        <v>0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3031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80">
        <v>94</v>
      </c>
      <c r="B110" s="181" t="s">
        <v>198</v>
      </c>
      <c r="C110" s="191" t="s">
        <v>199</v>
      </c>
      <c r="D110" s="182" t="s">
        <v>3076</v>
      </c>
      <c r="E110" s="183">
        <v>10</v>
      </c>
      <c r="F110" s="184"/>
      <c r="G110" s="185">
        <f t="shared" si="42"/>
        <v>0</v>
      </c>
      <c r="H110" s="184"/>
      <c r="I110" s="185">
        <f t="shared" si="43"/>
        <v>0</v>
      </c>
      <c r="J110" s="184"/>
      <c r="K110" s="185">
        <f t="shared" si="44"/>
        <v>0</v>
      </c>
      <c r="L110" s="185">
        <v>15</v>
      </c>
      <c r="M110" s="185">
        <f t="shared" si="45"/>
        <v>0</v>
      </c>
      <c r="N110" s="185">
        <v>0</v>
      </c>
      <c r="O110" s="185">
        <f t="shared" si="46"/>
        <v>0</v>
      </c>
      <c r="P110" s="185">
        <v>0</v>
      </c>
      <c r="Q110" s="185">
        <f t="shared" si="47"/>
        <v>0</v>
      </c>
      <c r="R110" s="185"/>
      <c r="S110" s="185" t="s">
        <v>2976</v>
      </c>
      <c r="T110" s="186" t="s">
        <v>2977</v>
      </c>
      <c r="U110" s="161">
        <v>0</v>
      </c>
      <c r="V110" s="161">
        <f t="shared" si="48"/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2978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 x14ac:dyDescent="0.2">
      <c r="A111" s="180">
        <v>95</v>
      </c>
      <c r="B111" s="181" t="s">
        <v>2876</v>
      </c>
      <c r="C111" s="191" t="s">
        <v>200</v>
      </c>
      <c r="D111" s="182" t="s">
        <v>2613</v>
      </c>
      <c r="E111" s="183">
        <v>1</v>
      </c>
      <c r="F111" s="184"/>
      <c r="G111" s="185">
        <f t="shared" si="42"/>
        <v>0</v>
      </c>
      <c r="H111" s="184"/>
      <c r="I111" s="185">
        <f t="shared" si="43"/>
        <v>0</v>
      </c>
      <c r="J111" s="184"/>
      <c r="K111" s="185">
        <f t="shared" si="44"/>
        <v>0</v>
      </c>
      <c r="L111" s="185">
        <v>15</v>
      </c>
      <c r="M111" s="185">
        <f t="shared" si="45"/>
        <v>0</v>
      </c>
      <c r="N111" s="185">
        <v>0</v>
      </c>
      <c r="O111" s="185">
        <f t="shared" si="46"/>
        <v>0</v>
      </c>
      <c r="P111" s="185">
        <v>0</v>
      </c>
      <c r="Q111" s="185">
        <f t="shared" si="47"/>
        <v>0</v>
      </c>
      <c r="R111" s="185"/>
      <c r="S111" s="185" t="s">
        <v>2976</v>
      </c>
      <c r="T111" s="186" t="s">
        <v>2977</v>
      </c>
      <c r="U111" s="161">
        <v>0</v>
      </c>
      <c r="V111" s="161">
        <f t="shared" si="48"/>
        <v>0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3031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80">
        <v>96</v>
      </c>
      <c r="B112" s="181" t="s">
        <v>2878</v>
      </c>
      <c r="C112" s="191" t="s">
        <v>201</v>
      </c>
      <c r="D112" s="182" t="s">
        <v>2613</v>
      </c>
      <c r="E112" s="183">
        <v>1</v>
      </c>
      <c r="F112" s="184"/>
      <c r="G112" s="185">
        <f t="shared" si="42"/>
        <v>0</v>
      </c>
      <c r="H112" s="184"/>
      <c r="I112" s="185">
        <f t="shared" si="43"/>
        <v>0</v>
      </c>
      <c r="J112" s="184"/>
      <c r="K112" s="185">
        <f t="shared" si="44"/>
        <v>0</v>
      </c>
      <c r="L112" s="185">
        <v>15</v>
      </c>
      <c r="M112" s="185">
        <f t="shared" si="45"/>
        <v>0</v>
      </c>
      <c r="N112" s="185">
        <v>0</v>
      </c>
      <c r="O112" s="185">
        <f t="shared" si="46"/>
        <v>0</v>
      </c>
      <c r="P112" s="185">
        <v>0</v>
      </c>
      <c r="Q112" s="185">
        <f t="shared" si="47"/>
        <v>0</v>
      </c>
      <c r="R112" s="185"/>
      <c r="S112" s="185" t="s">
        <v>2976</v>
      </c>
      <c r="T112" s="186" t="s">
        <v>2977</v>
      </c>
      <c r="U112" s="161">
        <v>0</v>
      </c>
      <c r="V112" s="161">
        <f t="shared" si="48"/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3031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x14ac:dyDescent="0.2">
      <c r="A113" s="167" t="s">
        <v>2971</v>
      </c>
      <c r="B113" s="168" t="s">
        <v>2795</v>
      </c>
      <c r="C113" s="188" t="s">
        <v>2796</v>
      </c>
      <c r="D113" s="169"/>
      <c r="E113" s="170"/>
      <c r="F113" s="171"/>
      <c r="G113" s="171">
        <f>SUMIF(AG114:AG123,"&lt;&gt;NOR",G114:G123)</f>
        <v>0</v>
      </c>
      <c r="H113" s="171"/>
      <c r="I113" s="171">
        <f>SUM(I114:I123)</f>
        <v>0</v>
      </c>
      <c r="J113" s="171"/>
      <c r="K113" s="171">
        <f>SUM(K114:K123)</f>
        <v>0</v>
      </c>
      <c r="L113" s="171"/>
      <c r="M113" s="171">
        <f>SUM(M114:M123)</f>
        <v>0</v>
      </c>
      <c r="N113" s="171"/>
      <c r="O113" s="171">
        <f>SUM(O114:O123)</f>
        <v>0</v>
      </c>
      <c r="P113" s="171"/>
      <c r="Q113" s="171">
        <f>SUM(Q114:Q123)</f>
        <v>0</v>
      </c>
      <c r="R113" s="171"/>
      <c r="S113" s="171"/>
      <c r="T113" s="172"/>
      <c r="U113" s="166"/>
      <c r="V113" s="166">
        <f>SUM(V114:V123)</f>
        <v>0</v>
      </c>
      <c r="W113" s="166"/>
      <c r="AG113" t="s">
        <v>2972</v>
      </c>
    </row>
    <row r="114" spans="1:60" ht="22.5" outlineLevel="1" x14ac:dyDescent="0.2">
      <c r="A114" s="180">
        <v>97</v>
      </c>
      <c r="B114" s="181" t="s">
        <v>202</v>
      </c>
      <c r="C114" s="191" t="s">
        <v>203</v>
      </c>
      <c r="D114" s="182" t="s">
        <v>3076</v>
      </c>
      <c r="E114" s="183">
        <v>15</v>
      </c>
      <c r="F114" s="184"/>
      <c r="G114" s="185">
        <f t="shared" ref="G114:G123" si="49">ROUND(E114*F114,2)</f>
        <v>0</v>
      </c>
      <c r="H114" s="184"/>
      <c r="I114" s="185">
        <f t="shared" ref="I114:I123" si="50">ROUND(E114*H114,2)</f>
        <v>0</v>
      </c>
      <c r="J114" s="184"/>
      <c r="K114" s="185">
        <f t="shared" ref="K114:K123" si="51">ROUND(E114*J114,2)</f>
        <v>0</v>
      </c>
      <c r="L114" s="185">
        <v>15</v>
      </c>
      <c r="M114" s="185">
        <f t="shared" ref="M114:M123" si="52">G114*(1+L114/100)</f>
        <v>0</v>
      </c>
      <c r="N114" s="185">
        <v>0</v>
      </c>
      <c r="O114" s="185">
        <f t="shared" ref="O114:O123" si="53">ROUND(E114*N114,2)</f>
        <v>0</v>
      </c>
      <c r="P114" s="185">
        <v>0</v>
      </c>
      <c r="Q114" s="185">
        <f t="shared" ref="Q114:Q123" si="54">ROUND(E114*P114,2)</f>
        <v>0</v>
      </c>
      <c r="R114" s="185"/>
      <c r="S114" s="185" t="s">
        <v>2976</v>
      </c>
      <c r="T114" s="186" t="s">
        <v>2977</v>
      </c>
      <c r="U114" s="161">
        <v>0</v>
      </c>
      <c r="V114" s="161">
        <f t="shared" ref="V114:V123" si="55"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3031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2.5" outlineLevel="1" x14ac:dyDescent="0.2">
      <c r="A115" s="180">
        <v>98</v>
      </c>
      <c r="B115" s="181" t="s">
        <v>204</v>
      </c>
      <c r="C115" s="191" t="s">
        <v>205</v>
      </c>
      <c r="D115" s="182" t="s">
        <v>3076</v>
      </c>
      <c r="E115" s="183">
        <v>5</v>
      </c>
      <c r="F115" s="184"/>
      <c r="G115" s="185">
        <f t="shared" si="49"/>
        <v>0</v>
      </c>
      <c r="H115" s="184"/>
      <c r="I115" s="185">
        <f t="shared" si="50"/>
        <v>0</v>
      </c>
      <c r="J115" s="184"/>
      <c r="K115" s="185">
        <f t="shared" si="51"/>
        <v>0</v>
      </c>
      <c r="L115" s="185">
        <v>15</v>
      </c>
      <c r="M115" s="185">
        <f t="shared" si="52"/>
        <v>0</v>
      </c>
      <c r="N115" s="185">
        <v>0</v>
      </c>
      <c r="O115" s="185">
        <f t="shared" si="53"/>
        <v>0</v>
      </c>
      <c r="P115" s="185">
        <v>0</v>
      </c>
      <c r="Q115" s="185">
        <f t="shared" si="54"/>
        <v>0</v>
      </c>
      <c r="R115" s="185"/>
      <c r="S115" s="185" t="s">
        <v>2976</v>
      </c>
      <c r="T115" s="186" t="s">
        <v>2977</v>
      </c>
      <c r="U115" s="161">
        <v>0</v>
      </c>
      <c r="V115" s="161">
        <f t="shared" si="55"/>
        <v>0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3031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80">
        <v>99</v>
      </c>
      <c r="B116" s="181" t="s">
        <v>206</v>
      </c>
      <c r="C116" s="191" t="s">
        <v>207</v>
      </c>
      <c r="D116" s="182" t="s">
        <v>3076</v>
      </c>
      <c r="E116" s="183">
        <v>20</v>
      </c>
      <c r="F116" s="184"/>
      <c r="G116" s="185">
        <f t="shared" si="49"/>
        <v>0</v>
      </c>
      <c r="H116" s="184"/>
      <c r="I116" s="185">
        <f t="shared" si="50"/>
        <v>0</v>
      </c>
      <c r="J116" s="184"/>
      <c r="K116" s="185">
        <f t="shared" si="51"/>
        <v>0</v>
      </c>
      <c r="L116" s="185">
        <v>15</v>
      </c>
      <c r="M116" s="185">
        <f t="shared" si="52"/>
        <v>0</v>
      </c>
      <c r="N116" s="185">
        <v>0</v>
      </c>
      <c r="O116" s="185">
        <f t="shared" si="53"/>
        <v>0</v>
      </c>
      <c r="P116" s="185">
        <v>0</v>
      </c>
      <c r="Q116" s="185">
        <f t="shared" si="54"/>
        <v>0</v>
      </c>
      <c r="R116" s="185"/>
      <c r="S116" s="185" t="s">
        <v>2976</v>
      </c>
      <c r="T116" s="186" t="s">
        <v>2977</v>
      </c>
      <c r="U116" s="161">
        <v>0</v>
      </c>
      <c r="V116" s="161">
        <f t="shared" si="55"/>
        <v>0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2978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80">
        <v>100</v>
      </c>
      <c r="B117" s="181" t="s">
        <v>208</v>
      </c>
      <c r="C117" s="191" t="s">
        <v>209</v>
      </c>
      <c r="D117" s="182" t="s">
        <v>3069</v>
      </c>
      <c r="E117" s="183">
        <v>290</v>
      </c>
      <c r="F117" s="184"/>
      <c r="G117" s="185">
        <f t="shared" si="49"/>
        <v>0</v>
      </c>
      <c r="H117" s="184"/>
      <c r="I117" s="185">
        <f t="shared" si="50"/>
        <v>0</v>
      </c>
      <c r="J117" s="184"/>
      <c r="K117" s="185">
        <f t="shared" si="51"/>
        <v>0</v>
      </c>
      <c r="L117" s="185">
        <v>15</v>
      </c>
      <c r="M117" s="185">
        <f t="shared" si="52"/>
        <v>0</v>
      </c>
      <c r="N117" s="185">
        <v>0</v>
      </c>
      <c r="O117" s="185">
        <f t="shared" si="53"/>
        <v>0</v>
      </c>
      <c r="P117" s="185">
        <v>0</v>
      </c>
      <c r="Q117" s="185">
        <f t="shared" si="54"/>
        <v>0</v>
      </c>
      <c r="R117" s="185"/>
      <c r="S117" s="185" t="s">
        <v>2976</v>
      </c>
      <c r="T117" s="186" t="s">
        <v>2977</v>
      </c>
      <c r="U117" s="161">
        <v>0</v>
      </c>
      <c r="V117" s="161">
        <f t="shared" si="55"/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3031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80">
        <v>101</v>
      </c>
      <c r="B118" s="181" t="s">
        <v>210</v>
      </c>
      <c r="C118" s="191" t="s">
        <v>211</v>
      </c>
      <c r="D118" s="182" t="s">
        <v>3069</v>
      </c>
      <c r="E118" s="183">
        <v>10</v>
      </c>
      <c r="F118" s="184"/>
      <c r="G118" s="185">
        <f t="shared" si="49"/>
        <v>0</v>
      </c>
      <c r="H118" s="184"/>
      <c r="I118" s="185">
        <f t="shared" si="50"/>
        <v>0</v>
      </c>
      <c r="J118" s="184"/>
      <c r="K118" s="185">
        <f t="shared" si="51"/>
        <v>0</v>
      </c>
      <c r="L118" s="185">
        <v>15</v>
      </c>
      <c r="M118" s="185">
        <f t="shared" si="52"/>
        <v>0</v>
      </c>
      <c r="N118" s="185">
        <v>0</v>
      </c>
      <c r="O118" s="185">
        <f t="shared" si="53"/>
        <v>0</v>
      </c>
      <c r="P118" s="185">
        <v>0</v>
      </c>
      <c r="Q118" s="185">
        <f t="shared" si="54"/>
        <v>0</v>
      </c>
      <c r="R118" s="185"/>
      <c r="S118" s="185" t="s">
        <v>2976</v>
      </c>
      <c r="T118" s="186" t="s">
        <v>2977</v>
      </c>
      <c r="U118" s="161">
        <v>0</v>
      </c>
      <c r="V118" s="161">
        <f t="shared" si="55"/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2978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80">
        <v>102</v>
      </c>
      <c r="B119" s="181" t="s">
        <v>212</v>
      </c>
      <c r="C119" s="191" t="s">
        <v>213</v>
      </c>
      <c r="D119" s="182" t="s">
        <v>3069</v>
      </c>
      <c r="E119" s="183">
        <v>280</v>
      </c>
      <c r="F119" s="184"/>
      <c r="G119" s="185">
        <f t="shared" si="49"/>
        <v>0</v>
      </c>
      <c r="H119" s="184"/>
      <c r="I119" s="185">
        <f t="shared" si="50"/>
        <v>0</v>
      </c>
      <c r="J119" s="184"/>
      <c r="K119" s="185">
        <f t="shared" si="51"/>
        <v>0</v>
      </c>
      <c r="L119" s="185">
        <v>15</v>
      </c>
      <c r="M119" s="185">
        <f t="shared" si="52"/>
        <v>0</v>
      </c>
      <c r="N119" s="185">
        <v>0</v>
      </c>
      <c r="O119" s="185">
        <f t="shared" si="53"/>
        <v>0</v>
      </c>
      <c r="P119" s="185">
        <v>0</v>
      </c>
      <c r="Q119" s="185">
        <f t="shared" si="54"/>
        <v>0</v>
      </c>
      <c r="R119" s="185"/>
      <c r="S119" s="185" t="s">
        <v>2976</v>
      </c>
      <c r="T119" s="186" t="s">
        <v>2977</v>
      </c>
      <c r="U119" s="161">
        <v>0</v>
      </c>
      <c r="V119" s="161">
        <f t="shared" si="55"/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2978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80">
        <v>103</v>
      </c>
      <c r="B120" s="181" t="s">
        <v>214</v>
      </c>
      <c r="C120" s="191" t="s">
        <v>215</v>
      </c>
      <c r="D120" s="182" t="s">
        <v>3076</v>
      </c>
      <c r="E120" s="183">
        <v>20</v>
      </c>
      <c r="F120" s="184"/>
      <c r="G120" s="185">
        <f t="shared" si="49"/>
        <v>0</v>
      </c>
      <c r="H120" s="184"/>
      <c r="I120" s="185">
        <f t="shared" si="50"/>
        <v>0</v>
      </c>
      <c r="J120" s="184"/>
      <c r="K120" s="185">
        <f t="shared" si="51"/>
        <v>0</v>
      </c>
      <c r="L120" s="185">
        <v>15</v>
      </c>
      <c r="M120" s="185">
        <f t="shared" si="52"/>
        <v>0</v>
      </c>
      <c r="N120" s="185">
        <v>0</v>
      </c>
      <c r="O120" s="185">
        <f t="shared" si="53"/>
        <v>0</v>
      </c>
      <c r="P120" s="185">
        <v>0</v>
      </c>
      <c r="Q120" s="185">
        <f t="shared" si="54"/>
        <v>0</v>
      </c>
      <c r="R120" s="185"/>
      <c r="S120" s="185" t="s">
        <v>2976</v>
      </c>
      <c r="T120" s="186" t="s">
        <v>2977</v>
      </c>
      <c r="U120" s="161">
        <v>0</v>
      </c>
      <c r="V120" s="161">
        <f t="shared" si="55"/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3031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80">
        <v>104</v>
      </c>
      <c r="B121" s="181" t="s">
        <v>216</v>
      </c>
      <c r="C121" s="191" t="s">
        <v>217</v>
      </c>
      <c r="D121" s="182" t="s">
        <v>3076</v>
      </c>
      <c r="E121" s="183">
        <v>1</v>
      </c>
      <c r="F121" s="184"/>
      <c r="G121" s="185">
        <f t="shared" si="49"/>
        <v>0</v>
      </c>
      <c r="H121" s="184"/>
      <c r="I121" s="185">
        <f t="shared" si="50"/>
        <v>0</v>
      </c>
      <c r="J121" s="184"/>
      <c r="K121" s="185">
        <f t="shared" si="51"/>
        <v>0</v>
      </c>
      <c r="L121" s="185">
        <v>15</v>
      </c>
      <c r="M121" s="185">
        <f t="shared" si="52"/>
        <v>0</v>
      </c>
      <c r="N121" s="185">
        <v>0</v>
      </c>
      <c r="O121" s="185">
        <f t="shared" si="53"/>
        <v>0</v>
      </c>
      <c r="P121" s="185">
        <v>0</v>
      </c>
      <c r="Q121" s="185">
        <f t="shared" si="54"/>
        <v>0</v>
      </c>
      <c r="R121" s="185"/>
      <c r="S121" s="185" t="s">
        <v>2976</v>
      </c>
      <c r="T121" s="186" t="s">
        <v>2977</v>
      </c>
      <c r="U121" s="161">
        <v>0</v>
      </c>
      <c r="V121" s="161">
        <f t="shared" si="55"/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2978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80">
        <v>105</v>
      </c>
      <c r="B122" s="181" t="s">
        <v>218</v>
      </c>
      <c r="C122" s="191" t="s">
        <v>219</v>
      </c>
      <c r="D122" s="182" t="s">
        <v>2613</v>
      </c>
      <c r="E122" s="183">
        <v>1</v>
      </c>
      <c r="F122" s="184"/>
      <c r="G122" s="185">
        <f t="shared" si="49"/>
        <v>0</v>
      </c>
      <c r="H122" s="184"/>
      <c r="I122" s="185">
        <f t="shared" si="50"/>
        <v>0</v>
      </c>
      <c r="J122" s="184"/>
      <c r="K122" s="185">
        <f t="shared" si="51"/>
        <v>0</v>
      </c>
      <c r="L122" s="185">
        <v>15</v>
      </c>
      <c r="M122" s="185">
        <f t="shared" si="52"/>
        <v>0</v>
      </c>
      <c r="N122" s="185">
        <v>0</v>
      </c>
      <c r="O122" s="185">
        <f t="shared" si="53"/>
        <v>0</v>
      </c>
      <c r="P122" s="185">
        <v>0</v>
      </c>
      <c r="Q122" s="185">
        <f t="shared" si="54"/>
        <v>0</v>
      </c>
      <c r="R122" s="185"/>
      <c r="S122" s="185" t="s">
        <v>2976</v>
      </c>
      <c r="T122" s="186" t="s">
        <v>2977</v>
      </c>
      <c r="U122" s="161">
        <v>0</v>
      </c>
      <c r="V122" s="161">
        <f t="shared" si="55"/>
        <v>0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2978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3">
        <v>106</v>
      </c>
      <c r="B123" s="174" t="s">
        <v>220</v>
      </c>
      <c r="C123" s="189" t="s">
        <v>221</v>
      </c>
      <c r="D123" s="175" t="s">
        <v>2613</v>
      </c>
      <c r="E123" s="176">
        <v>1</v>
      </c>
      <c r="F123" s="177"/>
      <c r="G123" s="178">
        <f t="shared" si="49"/>
        <v>0</v>
      </c>
      <c r="H123" s="177"/>
      <c r="I123" s="178">
        <f t="shared" si="50"/>
        <v>0</v>
      </c>
      <c r="J123" s="177"/>
      <c r="K123" s="178">
        <f t="shared" si="51"/>
        <v>0</v>
      </c>
      <c r="L123" s="178">
        <v>15</v>
      </c>
      <c r="M123" s="178">
        <f t="shared" si="52"/>
        <v>0</v>
      </c>
      <c r="N123" s="178">
        <v>0</v>
      </c>
      <c r="O123" s="178">
        <f t="shared" si="53"/>
        <v>0</v>
      </c>
      <c r="P123" s="178">
        <v>0</v>
      </c>
      <c r="Q123" s="178">
        <f t="shared" si="54"/>
        <v>0</v>
      </c>
      <c r="R123" s="178"/>
      <c r="S123" s="178" t="s">
        <v>2976</v>
      </c>
      <c r="T123" s="179" t="s">
        <v>2977</v>
      </c>
      <c r="U123" s="161">
        <v>0</v>
      </c>
      <c r="V123" s="161">
        <f t="shared" si="55"/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3031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x14ac:dyDescent="0.2">
      <c r="A124" s="5"/>
      <c r="B124" s="6"/>
      <c r="C124" s="193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5"/>
      <c r="B125" s="156" t="s">
        <v>2725</v>
      </c>
      <c r="C125" s="194"/>
      <c r="D125" s="157"/>
      <c r="E125" s="158"/>
      <c r="F125" s="158"/>
      <c r="G125" s="187">
        <f>G8+G29+G40+G59+G72+G80+G90+G113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1130</v>
      </c>
    </row>
    <row r="126" spans="1:60" x14ac:dyDescent="0.2">
      <c r="C126" s="195"/>
      <c r="D126" s="143"/>
      <c r="AG126" t="s">
        <v>1131</v>
      </c>
    </row>
    <row r="127" spans="1:60" x14ac:dyDescent="0.2">
      <c r="D127" s="143"/>
    </row>
    <row r="128" spans="1:60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6">
    <mergeCell ref="C61:G61"/>
    <mergeCell ref="A1:G1"/>
    <mergeCell ref="C2:G2"/>
    <mergeCell ref="C3:G3"/>
    <mergeCell ref="C4:G4"/>
    <mergeCell ref="C28:G28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2761</v>
      </c>
      <c r="C4" s="327" t="s">
        <v>2762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2939</v>
      </c>
      <c r="C8" s="188" t="s">
        <v>2940</v>
      </c>
      <c r="D8" s="169"/>
      <c r="E8" s="170"/>
      <c r="F8" s="171"/>
      <c r="G8" s="171">
        <f>SUMIF(AG9:AG17,"&lt;&gt;NOR",G9:G17)</f>
        <v>0</v>
      </c>
      <c r="H8" s="171"/>
      <c r="I8" s="171">
        <f>SUM(I9:I17)</f>
        <v>0</v>
      </c>
      <c r="J8" s="171"/>
      <c r="K8" s="171">
        <f>SUM(K9:K17)</f>
        <v>0</v>
      </c>
      <c r="L8" s="171"/>
      <c r="M8" s="171">
        <f>SUM(M9:M17)</f>
        <v>0</v>
      </c>
      <c r="N8" s="171"/>
      <c r="O8" s="171">
        <f>SUM(O9:O17)</f>
        <v>0</v>
      </c>
      <c r="P8" s="171"/>
      <c r="Q8" s="171">
        <f>SUM(Q9:Q17)</f>
        <v>0</v>
      </c>
      <c r="R8" s="171"/>
      <c r="S8" s="171"/>
      <c r="T8" s="172"/>
      <c r="U8" s="166"/>
      <c r="V8" s="166">
        <f>SUM(V9:V17)</f>
        <v>0</v>
      </c>
      <c r="W8" s="166"/>
      <c r="AG8" t="s">
        <v>2972</v>
      </c>
    </row>
    <row r="9" spans="1:60" outlineLevel="1" x14ac:dyDescent="0.2">
      <c r="A9" s="173">
        <v>1</v>
      </c>
      <c r="B9" s="174" t="s">
        <v>222</v>
      </c>
      <c r="C9" s="189" t="s">
        <v>223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2976</v>
      </c>
      <c r="T9" s="179" t="s">
        <v>224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336" t="s">
        <v>225</v>
      </c>
      <c r="D10" s="337"/>
      <c r="E10" s="337"/>
      <c r="F10" s="337"/>
      <c r="G10" s="33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1168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334" t="s">
        <v>226</v>
      </c>
      <c r="D11" s="335"/>
      <c r="E11" s="335"/>
      <c r="F11" s="335"/>
      <c r="G11" s="335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1168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334" t="s">
        <v>227</v>
      </c>
      <c r="D12" s="335"/>
      <c r="E12" s="335"/>
      <c r="F12" s="335"/>
      <c r="G12" s="335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1168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334" t="s">
        <v>228</v>
      </c>
      <c r="D13" s="335"/>
      <c r="E13" s="335"/>
      <c r="F13" s="335"/>
      <c r="G13" s="33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1168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2</v>
      </c>
      <c r="B14" s="174" t="s">
        <v>229</v>
      </c>
      <c r="C14" s="189" t="s">
        <v>230</v>
      </c>
      <c r="D14" s="175" t="s">
        <v>2613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2976</v>
      </c>
      <c r="T14" s="179" t="s">
        <v>2977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3031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59"/>
      <c r="B15" s="160"/>
      <c r="C15" s="190" t="s">
        <v>231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2980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0" t="s">
        <v>232</v>
      </c>
      <c r="D16" s="162"/>
      <c r="E16" s="163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2980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190" t="s">
        <v>233</v>
      </c>
      <c r="D17" s="162"/>
      <c r="E17" s="163">
        <v>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2980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7" t="s">
        <v>2971</v>
      </c>
      <c r="B18" s="168" t="s">
        <v>2944</v>
      </c>
      <c r="C18" s="188" t="s">
        <v>2723</v>
      </c>
      <c r="D18" s="169"/>
      <c r="E18" s="170"/>
      <c r="F18" s="171"/>
      <c r="G18" s="171">
        <f>SUMIF(AG19:AG23,"&lt;&gt;NOR",G19:G23)</f>
        <v>0</v>
      </c>
      <c r="H18" s="171"/>
      <c r="I18" s="171">
        <f>SUM(I19:I23)</f>
        <v>0</v>
      </c>
      <c r="J18" s="171"/>
      <c r="K18" s="171">
        <f>SUM(K19:K23)</f>
        <v>0</v>
      </c>
      <c r="L18" s="171"/>
      <c r="M18" s="171">
        <f>SUM(M19:M23)</f>
        <v>0</v>
      </c>
      <c r="N18" s="171"/>
      <c r="O18" s="171">
        <f>SUM(O19:O23)</f>
        <v>0</v>
      </c>
      <c r="P18" s="171"/>
      <c r="Q18" s="171">
        <f>SUM(Q19:Q23)</f>
        <v>0</v>
      </c>
      <c r="R18" s="171"/>
      <c r="S18" s="171"/>
      <c r="T18" s="172"/>
      <c r="U18" s="166"/>
      <c r="V18" s="166">
        <f>SUM(V19:V23)</f>
        <v>0</v>
      </c>
      <c r="W18" s="166"/>
      <c r="AG18" t="s">
        <v>2972</v>
      </c>
    </row>
    <row r="19" spans="1:60" outlineLevel="1" x14ac:dyDescent="0.2">
      <c r="A19" s="180">
        <v>3</v>
      </c>
      <c r="B19" s="181" t="s">
        <v>234</v>
      </c>
      <c r="C19" s="191" t="s">
        <v>235</v>
      </c>
      <c r="D19" s="182" t="s">
        <v>236</v>
      </c>
      <c r="E19" s="183">
        <v>32</v>
      </c>
      <c r="F19" s="184"/>
      <c r="G19" s="185">
        <f>ROUND(E19*F19,2)</f>
        <v>0</v>
      </c>
      <c r="H19" s="184"/>
      <c r="I19" s="185">
        <f>ROUND(E19*H19,2)</f>
        <v>0</v>
      </c>
      <c r="J19" s="184"/>
      <c r="K19" s="185">
        <f>ROUND(E19*J19,2)</f>
        <v>0</v>
      </c>
      <c r="L19" s="185">
        <v>15</v>
      </c>
      <c r="M19" s="185">
        <f>G19*(1+L19/100)</f>
        <v>0</v>
      </c>
      <c r="N19" s="185">
        <v>0</v>
      </c>
      <c r="O19" s="185">
        <f>ROUND(E19*N19,2)</f>
        <v>0</v>
      </c>
      <c r="P19" s="185">
        <v>0</v>
      </c>
      <c r="Q19" s="185">
        <f>ROUND(E19*P19,2)</f>
        <v>0</v>
      </c>
      <c r="R19" s="185"/>
      <c r="S19" s="185" t="s">
        <v>2976</v>
      </c>
      <c r="T19" s="186" t="s">
        <v>2977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4</v>
      </c>
      <c r="B20" s="181" t="s">
        <v>237</v>
      </c>
      <c r="C20" s="191" t="s">
        <v>534</v>
      </c>
      <c r="D20" s="182" t="s">
        <v>236</v>
      </c>
      <c r="E20" s="183">
        <v>32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5">
        <v>0</v>
      </c>
      <c r="O20" s="185">
        <f>ROUND(E20*N20,2)</f>
        <v>0</v>
      </c>
      <c r="P20" s="185">
        <v>0</v>
      </c>
      <c r="Q20" s="185">
        <f>ROUND(E20*P20,2)</f>
        <v>0</v>
      </c>
      <c r="R20" s="185"/>
      <c r="S20" s="185" t="s">
        <v>2976</v>
      </c>
      <c r="T20" s="186" t="s">
        <v>2977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0">
        <v>5</v>
      </c>
      <c r="B21" s="181" t="s">
        <v>238</v>
      </c>
      <c r="C21" s="191" t="s">
        <v>239</v>
      </c>
      <c r="D21" s="182" t="s">
        <v>726</v>
      </c>
      <c r="E21" s="183">
        <v>1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85"/>
      <c r="S21" s="185" t="s">
        <v>2976</v>
      </c>
      <c r="T21" s="186" t="s">
        <v>2977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0">
        <v>6</v>
      </c>
      <c r="B22" s="181" t="s">
        <v>240</v>
      </c>
      <c r="C22" s="191" t="s">
        <v>241</v>
      </c>
      <c r="D22" s="182" t="s">
        <v>236</v>
      </c>
      <c r="E22" s="183">
        <v>32</v>
      </c>
      <c r="F22" s="184"/>
      <c r="G22" s="185">
        <f>ROUND(E22*F22,2)</f>
        <v>0</v>
      </c>
      <c r="H22" s="184"/>
      <c r="I22" s="185">
        <f>ROUND(E22*H22,2)</f>
        <v>0</v>
      </c>
      <c r="J22" s="184"/>
      <c r="K22" s="185">
        <f>ROUND(E22*J22,2)</f>
        <v>0</v>
      </c>
      <c r="L22" s="185">
        <v>15</v>
      </c>
      <c r="M22" s="185">
        <f>G22*(1+L22/100)</f>
        <v>0</v>
      </c>
      <c r="N22" s="185">
        <v>0</v>
      </c>
      <c r="O22" s="185">
        <f>ROUND(E22*N22,2)</f>
        <v>0</v>
      </c>
      <c r="P22" s="185">
        <v>0</v>
      </c>
      <c r="Q22" s="185">
        <f>ROUND(E22*P22,2)</f>
        <v>0</v>
      </c>
      <c r="R22" s="185"/>
      <c r="S22" s="185" t="s">
        <v>2976</v>
      </c>
      <c r="T22" s="186" t="s">
        <v>2977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7</v>
      </c>
      <c r="B23" s="174" t="s">
        <v>242</v>
      </c>
      <c r="C23" s="189" t="s">
        <v>243</v>
      </c>
      <c r="D23" s="175" t="s">
        <v>236</v>
      </c>
      <c r="E23" s="176">
        <v>32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2976</v>
      </c>
      <c r="T23" s="179" t="s">
        <v>2977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1134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5"/>
      <c r="B24" s="6"/>
      <c r="C24" s="193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v>15</v>
      </c>
      <c r="AF24">
        <v>21</v>
      </c>
    </row>
    <row r="25" spans="1:60" x14ac:dyDescent="0.2">
      <c r="A25" s="155"/>
      <c r="B25" s="156" t="s">
        <v>2725</v>
      </c>
      <c r="C25" s="194"/>
      <c r="D25" s="157"/>
      <c r="E25" s="158"/>
      <c r="F25" s="158"/>
      <c r="G25" s="187">
        <f>G8+G18</f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f>SUMIF(L7:L23,AE24,G7:G23)</f>
        <v>0</v>
      </c>
      <c r="AF25">
        <f>SUMIF(L7:L23,AF24,G7:G23)</f>
        <v>0</v>
      </c>
      <c r="AG25" t="s">
        <v>1130</v>
      </c>
    </row>
    <row r="26" spans="1:60" x14ac:dyDescent="0.2">
      <c r="C26" s="195"/>
      <c r="D26" s="143"/>
      <c r="AG26" t="s">
        <v>1131</v>
      </c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8">
    <mergeCell ref="C12:G12"/>
    <mergeCell ref="C13:G13"/>
    <mergeCell ref="A1:G1"/>
    <mergeCell ref="C2:G2"/>
    <mergeCell ref="C3:G3"/>
    <mergeCell ref="C4:G4"/>
    <mergeCell ref="C10:G10"/>
    <mergeCell ref="C11:G11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2742</v>
      </c>
      <c r="C3" s="324" t="s">
        <v>3729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2763</v>
      </c>
      <c r="C4" s="327" t="s">
        <v>2763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2799</v>
      </c>
      <c r="C8" s="188" t="s">
        <v>2723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0</v>
      </c>
      <c r="W8" s="166"/>
      <c r="AG8" t="s">
        <v>2972</v>
      </c>
    </row>
    <row r="9" spans="1:60" outlineLevel="1" x14ac:dyDescent="0.2">
      <c r="A9" s="180">
        <v>1</v>
      </c>
      <c r="B9" s="181" t="s">
        <v>244</v>
      </c>
      <c r="C9" s="191" t="s">
        <v>245</v>
      </c>
      <c r="D9" s="182" t="s">
        <v>1484</v>
      </c>
      <c r="E9" s="183">
        <v>1</v>
      </c>
      <c r="F9" s="184"/>
      <c r="G9" s="185">
        <f t="shared" ref="G9:G14" si="0">ROUND(E9*F9,2)</f>
        <v>0</v>
      </c>
      <c r="H9" s="184"/>
      <c r="I9" s="185">
        <f t="shared" ref="I9:I14" si="1">ROUND(E9*H9,2)</f>
        <v>0</v>
      </c>
      <c r="J9" s="184"/>
      <c r="K9" s="185">
        <f t="shared" ref="K9:K14" si="2">ROUND(E9*J9,2)</f>
        <v>0</v>
      </c>
      <c r="L9" s="185">
        <v>15</v>
      </c>
      <c r="M9" s="185">
        <f t="shared" ref="M9:M14" si="3">G9*(1+L9/100)</f>
        <v>0</v>
      </c>
      <c r="N9" s="185">
        <v>0</v>
      </c>
      <c r="O9" s="185">
        <f t="shared" ref="O9:O14" si="4">ROUND(E9*N9,2)</f>
        <v>0</v>
      </c>
      <c r="P9" s="185">
        <v>0</v>
      </c>
      <c r="Q9" s="185">
        <f t="shared" ref="Q9:Q14" si="5">ROUND(E9*P9,2)</f>
        <v>0</v>
      </c>
      <c r="R9" s="185"/>
      <c r="S9" s="185" t="s">
        <v>2976</v>
      </c>
      <c r="T9" s="186" t="s">
        <v>2977</v>
      </c>
      <c r="U9" s="161">
        <v>0</v>
      </c>
      <c r="V9" s="161">
        <f t="shared" ref="V9:V14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780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246</v>
      </c>
      <c r="C10" s="191" t="s">
        <v>247</v>
      </c>
      <c r="D10" s="182" t="s">
        <v>1484</v>
      </c>
      <c r="E10" s="183">
        <v>1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15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2976</v>
      </c>
      <c r="T10" s="186" t="s">
        <v>2977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3031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248</v>
      </c>
      <c r="C11" s="191" t="s">
        <v>249</v>
      </c>
      <c r="D11" s="182" t="s">
        <v>1484</v>
      </c>
      <c r="E11" s="183">
        <v>1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15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2976</v>
      </c>
      <c r="T11" s="186" t="s">
        <v>2977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3031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0">
        <v>4</v>
      </c>
      <c r="B12" s="181" t="s">
        <v>250</v>
      </c>
      <c r="C12" s="191" t="s">
        <v>251</v>
      </c>
      <c r="D12" s="182" t="s">
        <v>1484</v>
      </c>
      <c r="E12" s="183">
        <v>1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2976</v>
      </c>
      <c r="T12" s="186" t="s">
        <v>2977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3031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0">
        <v>5</v>
      </c>
      <c r="B13" s="181" t="s">
        <v>252</v>
      </c>
      <c r="C13" s="191" t="s">
        <v>253</v>
      </c>
      <c r="D13" s="182" t="s">
        <v>1484</v>
      </c>
      <c r="E13" s="183">
        <v>1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2976</v>
      </c>
      <c r="T13" s="186" t="s">
        <v>2977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3031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6</v>
      </c>
      <c r="B14" s="174" t="s">
        <v>254</v>
      </c>
      <c r="C14" s="189" t="s">
        <v>255</v>
      </c>
      <c r="D14" s="175" t="s">
        <v>1484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2976</v>
      </c>
      <c r="T14" s="179" t="s">
        <v>2977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336" t="s">
        <v>1489</v>
      </c>
      <c r="D15" s="337"/>
      <c r="E15" s="337"/>
      <c r="F15" s="337"/>
      <c r="G15" s="33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1168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3">
        <v>7</v>
      </c>
      <c r="B16" s="174" t="s">
        <v>256</v>
      </c>
      <c r="C16" s="189" t="s">
        <v>257</v>
      </c>
      <c r="D16" s="175" t="s">
        <v>1484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2976</v>
      </c>
      <c r="T16" s="179" t="s">
        <v>2977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3031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 x14ac:dyDescent="0.2">
      <c r="A17" s="159"/>
      <c r="B17" s="160"/>
      <c r="C17" s="336" t="s">
        <v>258</v>
      </c>
      <c r="D17" s="337"/>
      <c r="E17" s="337"/>
      <c r="F17" s="337"/>
      <c r="G17" s="33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1168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8</v>
      </c>
      <c r="B18" s="174" t="s">
        <v>259</v>
      </c>
      <c r="C18" s="189" t="s">
        <v>260</v>
      </c>
      <c r="D18" s="175" t="s">
        <v>1484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2976</v>
      </c>
      <c r="T18" s="179" t="s">
        <v>2977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2978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336" t="s">
        <v>261</v>
      </c>
      <c r="D19" s="337"/>
      <c r="E19" s="337"/>
      <c r="F19" s="337"/>
      <c r="G19" s="33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1168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Náklady na ztížené provádění stavebních prací v důsledku nepřerušeného provozu na staveništi nebo v případech nepřerušeného provozu v objektech v nichž se stavební práce provádí.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9</v>
      </c>
      <c r="B20" s="181" t="s">
        <v>262</v>
      </c>
      <c r="C20" s="191" t="s">
        <v>263</v>
      </c>
      <c r="D20" s="182" t="s">
        <v>1484</v>
      </c>
      <c r="E20" s="183">
        <v>1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5">
        <v>0</v>
      </c>
      <c r="O20" s="185">
        <f>ROUND(E20*N20,2)</f>
        <v>0</v>
      </c>
      <c r="P20" s="185">
        <v>0</v>
      </c>
      <c r="Q20" s="185">
        <f>ROUND(E20*P20,2)</f>
        <v>0</v>
      </c>
      <c r="R20" s="185"/>
      <c r="S20" s="185" t="s">
        <v>2976</v>
      </c>
      <c r="T20" s="186" t="s">
        <v>2977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3031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3">
        <v>10</v>
      </c>
      <c r="B21" s="174" t="s">
        <v>264</v>
      </c>
      <c r="C21" s="189" t="s">
        <v>265</v>
      </c>
      <c r="D21" s="175" t="s">
        <v>1392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2976</v>
      </c>
      <c r="T21" s="179" t="s">
        <v>2977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3031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336" t="s">
        <v>266</v>
      </c>
      <c r="D22" s="337"/>
      <c r="E22" s="337"/>
      <c r="F22" s="337"/>
      <c r="G22" s="33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1168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96" t="str">
        <f>C22</f>
        <v>Komunikace 396m2 z betonových silničních panelů včetně podsypu z recyklátu tl.150mm, dle koord. situace.</v>
      </c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11</v>
      </c>
      <c r="B23" s="174" t="s">
        <v>267</v>
      </c>
      <c r="C23" s="189" t="s">
        <v>268</v>
      </c>
      <c r="D23" s="175" t="s">
        <v>1392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2976</v>
      </c>
      <c r="T23" s="179" t="s">
        <v>2977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3031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336" t="s">
        <v>269</v>
      </c>
      <c r="D24" s="337"/>
      <c r="E24" s="337"/>
      <c r="F24" s="337"/>
      <c r="G24" s="33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1168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96" t="str">
        <f>C24</f>
        <v>Neprůhledné oplocení staveniště v.2m vybudované v předstihu před zahájením prací na hranici staveniště a klášterní zahrady. Délka 16,98m+3,0 = 19,98 bm.</v>
      </c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7" t="s">
        <v>2971</v>
      </c>
      <c r="B25" s="168" t="s">
        <v>2800</v>
      </c>
      <c r="C25" s="188" t="s">
        <v>2724</v>
      </c>
      <c r="D25" s="169"/>
      <c r="E25" s="170"/>
      <c r="F25" s="171"/>
      <c r="G25" s="171">
        <f>SUMIF(AG26:AG62,"&lt;&gt;NOR",G26:G62)</f>
        <v>0</v>
      </c>
      <c r="H25" s="171"/>
      <c r="I25" s="171">
        <f>SUM(I26:I62)</f>
        <v>0</v>
      </c>
      <c r="J25" s="171"/>
      <c r="K25" s="171">
        <f>SUM(K26:K62)</f>
        <v>0</v>
      </c>
      <c r="L25" s="171"/>
      <c r="M25" s="171">
        <f>SUM(M26:M62)</f>
        <v>0</v>
      </c>
      <c r="N25" s="171"/>
      <c r="O25" s="171">
        <f>SUM(O26:O62)</f>
        <v>0</v>
      </c>
      <c r="P25" s="171"/>
      <c r="Q25" s="171">
        <f>SUM(Q26:Q62)</f>
        <v>0</v>
      </c>
      <c r="R25" s="171"/>
      <c r="S25" s="171"/>
      <c r="T25" s="172"/>
      <c r="U25" s="166"/>
      <c r="V25" s="166">
        <f>SUM(V26:V62)</f>
        <v>0</v>
      </c>
      <c r="W25" s="166"/>
      <c r="AG25" t="s">
        <v>2972</v>
      </c>
    </row>
    <row r="26" spans="1:60" outlineLevel="1" x14ac:dyDescent="0.2">
      <c r="A26" s="173">
        <v>12</v>
      </c>
      <c r="B26" s="174" t="s">
        <v>270</v>
      </c>
      <c r="C26" s="189" t="s">
        <v>271</v>
      </c>
      <c r="D26" s="175" t="s">
        <v>1484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2976</v>
      </c>
      <c r="T26" s="179" t="s">
        <v>2977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3031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336" t="s">
        <v>272</v>
      </c>
      <c r="D27" s="337"/>
      <c r="E27" s="337"/>
      <c r="F27" s="337"/>
      <c r="G27" s="33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1168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3">
        <v>13</v>
      </c>
      <c r="B28" s="174" t="s">
        <v>273</v>
      </c>
      <c r="C28" s="189" t="s">
        <v>274</v>
      </c>
      <c r="D28" s="175" t="s">
        <v>1484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2976</v>
      </c>
      <c r="T28" s="179" t="s">
        <v>2977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3031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336" t="s">
        <v>275</v>
      </c>
      <c r="D29" s="337"/>
      <c r="E29" s="337"/>
      <c r="F29" s="337"/>
      <c r="G29" s="337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1168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3">
        <v>14</v>
      </c>
      <c r="B30" s="174" t="s">
        <v>276</v>
      </c>
      <c r="C30" s="189" t="s">
        <v>277</v>
      </c>
      <c r="D30" s="175" t="s">
        <v>1484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15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/>
      <c r="S30" s="178" t="s">
        <v>2976</v>
      </c>
      <c r="T30" s="179" t="s">
        <v>2977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59"/>
      <c r="B31" s="160"/>
      <c r="C31" s="336" t="s">
        <v>278</v>
      </c>
      <c r="D31" s="337"/>
      <c r="E31" s="337"/>
      <c r="F31" s="337"/>
      <c r="G31" s="33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1168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96" t="str">
        <f>C31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3">
        <v>15</v>
      </c>
      <c r="B32" s="174" t="s">
        <v>279</v>
      </c>
      <c r="C32" s="189" t="s">
        <v>280</v>
      </c>
      <c r="D32" s="175" t="s">
        <v>1484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2976</v>
      </c>
      <c r="T32" s="179" t="s">
        <v>2977</v>
      </c>
      <c r="U32" s="161">
        <v>0</v>
      </c>
      <c r="V32" s="161">
        <f>ROUND(E32*U32,2)</f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3031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33.75" outlineLevel="1" x14ac:dyDescent="0.2">
      <c r="A33" s="159"/>
      <c r="B33" s="160"/>
      <c r="C33" s="336" t="s">
        <v>281</v>
      </c>
      <c r="D33" s="337"/>
      <c r="E33" s="337"/>
      <c r="F33" s="337"/>
      <c r="G33" s="33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1168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96" t="str">
        <f>C33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3">
        <v>16</v>
      </c>
      <c r="B34" s="174" t="s">
        <v>282</v>
      </c>
      <c r="C34" s="189" t="s">
        <v>283</v>
      </c>
      <c r="D34" s="175" t="s">
        <v>1484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2976</v>
      </c>
      <c r="T34" s="179" t="s">
        <v>2977</v>
      </c>
      <c r="U34" s="161">
        <v>0</v>
      </c>
      <c r="V34" s="161">
        <f>ROUND(E34*U34,2)</f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336" t="s">
        <v>1495</v>
      </c>
      <c r="D35" s="337"/>
      <c r="E35" s="337"/>
      <c r="F35" s="337"/>
      <c r="G35" s="33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1168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96" t="str">
        <f>C35</f>
        <v>Náklady zhotovitele, související s prováděním zkoušek a revizí předepsaných technickými normami nebo objednatelem a které jsou pro provedení díla nezbytné.</v>
      </c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3">
        <v>17</v>
      </c>
      <c r="B36" s="174" t="s">
        <v>284</v>
      </c>
      <c r="C36" s="189" t="s">
        <v>285</v>
      </c>
      <c r="D36" s="175" t="s">
        <v>1484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2976</v>
      </c>
      <c r="T36" s="179" t="s">
        <v>2977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336" t="s">
        <v>286</v>
      </c>
      <c r="D37" s="337"/>
      <c r="E37" s="337"/>
      <c r="F37" s="337"/>
      <c r="G37" s="337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1168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96" t="str">
        <f>C37</f>
        <v>náklady spojené s provedením všech technickými normami předepsaných zkoušek a revizí stavebních konstrukcí nebo stavebních prací.</v>
      </c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3">
        <v>18</v>
      </c>
      <c r="B38" s="174" t="s">
        <v>287</v>
      </c>
      <c r="C38" s="189" t="s">
        <v>288</v>
      </c>
      <c r="D38" s="175" t="s">
        <v>1484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2976</v>
      </c>
      <c r="T38" s="179" t="s">
        <v>2977</v>
      </c>
      <c r="U38" s="161">
        <v>0</v>
      </c>
      <c r="V38" s="161">
        <f>ROUND(E38*U38,2)</f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3031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336" t="s">
        <v>289</v>
      </c>
      <c r="D39" s="337"/>
      <c r="E39" s="337"/>
      <c r="F39" s="337"/>
      <c r="G39" s="33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1168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96" t="str">
        <f>C39</f>
        <v>Náklady na individuální zkoušky dodaných a smontovaných technologických zařízení včetně komplexního vyzkoušení.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3">
        <v>19</v>
      </c>
      <c r="B40" s="174" t="s">
        <v>290</v>
      </c>
      <c r="C40" s="189" t="s">
        <v>291</v>
      </c>
      <c r="D40" s="175" t="s">
        <v>1484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2976</v>
      </c>
      <c r="T40" s="179" t="s">
        <v>2977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3031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336" t="s">
        <v>292</v>
      </c>
      <c r="D41" s="337"/>
      <c r="E41" s="337"/>
      <c r="F41" s="337"/>
      <c r="G41" s="33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1168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96" t="str">
        <f>C41</f>
        <v>Náklady zhotovitele na účast na zkušebním provozu včetně všech rizik vyplývajících z nutnosti zásahu či úprav zkoušeného zařízení.</v>
      </c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3">
        <v>20</v>
      </c>
      <c r="B42" s="174" t="s">
        <v>293</v>
      </c>
      <c r="C42" s="189" t="s">
        <v>294</v>
      </c>
      <c r="D42" s="175" t="s">
        <v>1484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15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2976</v>
      </c>
      <c r="T42" s="179" t="s">
        <v>2977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3031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59"/>
      <c r="B43" s="160"/>
      <c r="C43" s="336" t="s">
        <v>295</v>
      </c>
      <c r="D43" s="337"/>
      <c r="E43" s="337"/>
      <c r="F43" s="337"/>
      <c r="G43" s="337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1168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96" t="str">
        <f>C43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3">
        <v>21</v>
      </c>
      <c r="B44" s="174" t="s">
        <v>296</v>
      </c>
      <c r="C44" s="189" t="s">
        <v>297</v>
      </c>
      <c r="D44" s="175" t="s">
        <v>1484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2976</v>
      </c>
      <c r="T44" s="179" t="s">
        <v>2977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3031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336" t="s">
        <v>63</v>
      </c>
      <c r="D45" s="337"/>
      <c r="E45" s="337"/>
      <c r="F45" s="337"/>
      <c r="G45" s="33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1168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96" t="str">
        <f>C45</f>
        <v>Náklady zhotovitele, které vzniknou v souvislosti s povinnostmi zhotovitele při předání a převzetí díla.</v>
      </c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3">
        <v>22</v>
      </c>
      <c r="B46" s="174" t="s">
        <v>298</v>
      </c>
      <c r="C46" s="189" t="s">
        <v>61</v>
      </c>
      <c r="D46" s="175" t="s">
        <v>1484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2976</v>
      </c>
      <c r="T46" s="179" t="s">
        <v>2977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780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336" t="s">
        <v>299</v>
      </c>
      <c r="D47" s="337"/>
      <c r="E47" s="337"/>
      <c r="F47" s="337"/>
      <c r="G47" s="337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1168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96" t="str">
        <f>C47</f>
        <v>Náklady na vyhotovení dokumentace skutečného provedení stavby a její předání objednateli v požadované formě a požadovaném počtu.</v>
      </c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3">
        <v>23</v>
      </c>
      <c r="B48" s="174" t="s">
        <v>300</v>
      </c>
      <c r="C48" s="189" t="s">
        <v>301</v>
      </c>
      <c r="D48" s="175" t="s">
        <v>1484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2976</v>
      </c>
      <c r="T48" s="179" t="s">
        <v>2977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780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336" t="s">
        <v>1576</v>
      </c>
      <c r="D49" s="337"/>
      <c r="E49" s="337"/>
      <c r="F49" s="337"/>
      <c r="G49" s="33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1168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96" t="str">
        <f>C49</f>
        <v>Náklady na provedení skutečného zaměření stavby v rozsahu nezbytném pro zápis změny do katastru nemovitostí.</v>
      </c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0">
        <v>24</v>
      </c>
      <c r="B50" s="181" t="s">
        <v>302</v>
      </c>
      <c r="C50" s="191" t="s">
        <v>303</v>
      </c>
      <c r="D50" s="182" t="s">
        <v>3076</v>
      </c>
      <c r="E50" s="183">
        <v>1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15</v>
      </c>
      <c r="M50" s="185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5"/>
      <c r="S50" s="185" t="s">
        <v>2976</v>
      </c>
      <c r="T50" s="186" t="s">
        <v>2977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2978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3">
        <v>25</v>
      </c>
      <c r="B51" s="174" t="s">
        <v>304</v>
      </c>
      <c r="C51" s="189" t="s">
        <v>305</v>
      </c>
      <c r="D51" s="175" t="s">
        <v>1392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2976</v>
      </c>
      <c r="T51" s="179" t="s">
        <v>2977</v>
      </c>
      <c r="U51" s="161">
        <v>0</v>
      </c>
      <c r="V51" s="161">
        <f>ROUND(E51*U51,2)</f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3031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33.75" outlineLevel="1" x14ac:dyDescent="0.2">
      <c r="A52" s="159"/>
      <c r="B52" s="160"/>
      <c r="C52" s="336" t="s">
        <v>306</v>
      </c>
      <c r="D52" s="337"/>
      <c r="E52" s="337"/>
      <c r="F52" s="337"/>
      <c r="G52" s="337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1168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96" t="str">
        <f>C52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3">
        <v>26</v>
      </c>
      <c r="B53" s="174" t="s">
        <v>307</v>
      </c>
      <c r="C53" s="189" t="s">
        <v>308</v>
      </c>
      <c r="D53" s="175" t="s">
        <v>1392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2976</v>
      </c>
      <c r="T53" s="179" t="s">
        <v>2977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3031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9"/>
      <c r="B54" s="160"/>
      <c r="C54" s="336" t="s">
        <v>309</v>
      </c>
      <c r="D54" s="337"/>
      <c r="E54" s="337"/>
      <c r="F54" s="337"/>
      <c r="G54" s="337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1168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96" t="str">
        <f>C54</f>
        <v>Náklady na zhotovení a umístění velkoplošného informačního panelu (plachty) označení stavby po dobu výstavby (nin. rozměr 2x3m)  rozměry, prezentovaný text a loga budou v souladu s pravidly publicityposkytovatele dotace.</v>
      </c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3">
        <v>27</v>
      </c>
      <c r="B55" s="174" t="s">
        <v>310</v>
      </c>
      <c r="C55" s="189" t="s">
        <v>311</v>
      </c>
      <c r="D55" s="175" t="s">
        <v>1392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2976</v>
      </c>
      <c r="T55" s="179" t="s">
        <v>2977</v>
      </c>
      <c r="U55" s="161">
        <v>0</v>
      </c>
      <c r="V55" s="161">
        <f>ROUND(E55*U55,2)</f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3031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336" t="s">
        <v>312</v>
      </c>
      <c r="D56" s="337"/>
      <c r="E56" s="337"/>
      <c r="F56" s="337"/>
      <c r="G56" s="33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1168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3">
        <v>28</v>
      </c>
      <c r="B57" s="174" t="s">
        <v>313</v>
      </c>
      <c r="C57" s="189" t="s">
        <v>314</v>
      </c>
      <c r="D57" s="175" t="s">
        <v>1392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15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 t="s">
        <v>2976</v>
      </c>
      <c r="T57" s="179" t="s">
        <v>2977</v>
      </c>
      <c r="U57" s="161">
        <v>0</v>
      </c>
      <c r="V57" s="161">
        <f>ROUND(E57*U57,2)</f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3031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336" t="s">
        <v>315</v>
      </c>
      <c r="D58" s="337"/>
      <c r="E58" s="337"/>
      <c r="F58" s="337"/>
      <c r="G58" s="33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1168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96" t="str">
        <f>C58</f>
        <v>13 ks dřevin, ochranna nedzemní části  geotextilií a obedněním do výšky 2,0m. Ochrana kořenů proti pojezdu mechanizací.</v>
      </c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3">
        <v>29</v>
      </c>
      <c r="B59" s="174" t="s">
        <v>316</v>
      </c>
      <c r="C59" s="189" t="s">
        <v>317</v>
      </c>
      <c r="D59" s="175" t="s">
        <v>1392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2976</v>
      </c>
      <c r="T59" s="179" t="s">
        <v>2977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780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336" t="s">
        <v>318</v>
      </c>
      <c r="D60" s="337"/>
      <c r="E60" s="337"/>
      <c r="F60" s="337"/>
      <c r="G60" s="337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1168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3">
        <v>30</v>
      </c>
      <c r="B61" s="174" t="s">
        <v>319</v>
      </c>
      <c r="C61" s="189" t="s">
        <v>320</v>
      </c>
      <c r="D61" s="175" t="s">
        <v>2297</v>
      </c>
      <c r="E61" s="176">
        <v>60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2976</v>
      </c>
      <c r="T61" s="179" t="s">
        <v>2977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2978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59"/>
      <c r="B62" s="160"/>
      <c r="C62" s="336" t="s">
        <v>321</v>
      </c>
      <c r="D62" s="337"/>
      <c r="E62" s="337"/>
      <c r="F62" s="337"/>
      <c r="G62" s="337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1168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96" t="str">
        <f>C62</f>
        <v>Náklady na  projekční a inženýrské činnosti související z kontrolou dílenské a realizační dokumentace a její ověření autorizovanou osobou zpracovatele dokumentace pro provedení stavby a stavební povolení.</v>
      </c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5"/>
      <c r="B63" s="6"/>
      <c r="C63" s="193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 x14ac:dyDescent="0.2">
      <c r="A64" s="155"/>
      <c r="B64" s="156" t="s">
        <v>2725</v>
      </c>
      <c r="C64" s="194"/>
      <c r="D64" s="157"/>
      <c r="E64" s="158"/>
      <c r="F64" s="158"/>
      <c r="G64" s="187">
        <f>G8+G25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1130</v>
      </c>
    </row>
    <row r="65" spans="3:33" x14ac:dyDescent="0.2">
      <c r="C65" s="195"/>
      <c r="D65" s="143"/>
      <c r="AG65" t="s">
        <v>1131</v>
      </c>
    </row>
    <row r="66" spans="3:33" x14ac:dyDescent="0.2">
      <c r="D66" s="143"/>
    </row>
    <row r="67" spans="3:33" x14ac:dyDescent="0.2">
      <c r="D67" s="143"/>
    </row>
    <row r="68" spans="3:33" x14ac:dyDescent="0.2">
      <c r="D68" s="143"/>
    </row>
    <row r="69" spans="3:33" x14ac:dyDescent="0.2">
      <c r="D69" s="143"/>
    </row>
    <row r="70" spans="3:33" x14ac:dyDescent="0.2">
      <c r="D70" s="143"/>
    </row>
    <row r="71" spans="3:33" x14ac:dyDescent="0.2">
      <c r="D71" s="143"/>
    </row>
    <row r="72" spans="3:33" x14ac:dyDescent="0.2">
      <c r="D72" s="143"/>
    </row>
    <row r="73" spans="3:33" x14ac:dyDescent="0.2">
      <c r="D73" s="143"/>
    </row>
    <row r="74" spans="3:33" x14ac:dyDescent="0.2">
      <c r="D74" s="143"/>
    </row>
    <row r="75" spans="3:33" x14ac:dyDescent="0.2">
      <c r="D75" s="143"/>
    </row>
    <row r="76" spans="3:33" x14ac:dyDescent="0.2">
      <c r="D76" s="143"/>
    </row>
    <row r="77" spans="3:33" x14ac:dyDescent="0.2">
      <c r="D77" s="143"/>
    </row>
    <row r="78" spans="3:33" x14ac:dyDescent="0.2">
      <c r="D78" s="143"/>
    </row>
    <row r="79" spans="3:33" x14ac:dyDescent="0.2">
      <c r="D79" s="143"/>
    </row>
    <row r="80" spans="3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27">
    <mergeCell ref="C62:G62"/>
    <mergeCell ref="C45:G45"/>
    <mergeCell ref="C47:G47"/>
    <mergeCell ref="C49:G49"/>
    <mergeCell ref="C52:G52"/>
    <mergeCell ref="C54:G54"/>
    <mergeCell ref="C56:G56"/>
    <mergeCell ref="C39:G39"/>
    <mergeCell ref="C41:G41"/>
    <mergeCell ref="C58:G58"/>
    <mergeCell ref="C60:G60"/>
    <mergeCell ref="C43:G43"/>
    <mergeCell ref="A1:G1"/>
    <mergeCell ref="C2:G2"/>
    <mergeCell ref="C3:G3"/>
    <mergeCell ref="C4:G4"/>
    <mergeCell ref="C15:G15"/>
    <mergeCell ref="C31:G31"/>
    <mergeCell ref="C33:G33"/>
    <mergeCell ref="C35:G35"/>
    <mergeCell ref="C37:G37"/>
    <mergeCell ref="C17:G17"/>
    <mergeCell ref="C19:G19"/>
    <mergeCell ref="C22:G22"/>
    <mergeCell ref="C24:G24"/>
    <mergeCell ref="C27:G27"/>
    <mergeCell ref="C29:G29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3" t="s">
        <v>2947</v>
      </c>
      <c r="B1" s="323"/>
      <c r="C1" s="323"/>
      <c r="D1" s="323"/>
      <c r="E1" s="323"/>
      <c r="F1" s="323"/>
      <c r="G1" s="323"/>
      <c r="AG1" t="s">
        <v>2948</v>
      </c>
    </row>
    <row r="2" spans="1:60" ht="24.95" customHeight="1" x14ac:dyDescent="0.2">
      <c r="A2" s="144" t="s">
        <v>2703</v>
      </c>
      <c r="B2" s="75" t="s">
        <v>2740</v>
      </c>
      <c r="C2" s="324" t="s">
        <v>3728</v>
      </c>
      <c r="D2" s="325"/>
      <c r="E2" s="325"/>
      <c r="F2" s="325"/>
      <c r="G2" s="326"/>
      <c r="AG2" t="s">
        <v>2776</v>
      </c>
    </row>
    <row r="3" spans="1:60" ht="24.95" customHeight="1" x14ac:dyDescent="0.2">
      <c r="A3" s="144" t="s">
        <v>2704</v>
      </c>
      <c r="B3" s="75" t="s">
        <v>2764</v>
      </c>
      <c r="C3" s="324" t="s">
        <v>3731</v>
      </c>
      <c r="D3" s="325"/>
      <c r="E3" s="325"/>
      <c r="F3" s="325"/>
      <c r="G3" s="326"/>
      <c r="AC3" s="87" t="s">
        <v>2776</v>
      </c>
      <c r="AG3" t="s">
        <v>2949</v>
      </c>
    </row>
    <row r="4" spans="1:60" ht="24.95" customHeight="1" x14ac:dyDescent="0.2">
      <c r="A4" s="145" t="s">
        <v>2705</v>
      </c>
      <c r="B4" s="146" t="s">
        <v>2765</v>
      </c>
      <c r="C4" s="327" t="s">
        <v>2766</v>
      </c>
      <c r="D4" s="328"/>
      <c r="E4" s="328"/>
      <c r="F4" s="328"/>
      <c r="G4" s="329"/>
      <c r="AG4" t="s">
        <v>2950</v>
      </c>
    </row>
    <row r="5" spans="1:60" x14ac:dyDescent="0.2">
      <c r="D5" s="143"/>
    </row>
    <row r="6" spans="1:60" ht="38.25" x14ac:dyDescent="0.2">
      <c r="A6" s="148" t="s">
        <v>2951</v>
      </c>
      <c r="B6" s="150" t="s">
        <v>2952</v>
      </c>
      <c r="C6" s="150" t="s">
        <v>2953</v>
      </c>
      <c r="D6" s="149" t="s">
        <v>2954</v>
      </c>
      <c r="E6" s="148" t="s">
        <v>2955</v>
      </c>
      <c r="F6" s="147" t="s">
        <v>2956</v>
      </c>
      <c r="G6" s="148" t="s">
        <v>2725</v>
      </c>
      <c r="H6" s="151" t="s">
        <v>2726</v>
      </c>
      <c r="I6" s="151" t="s">
        <v>2957</v>
      </c>
      <c r="J6" s="151" t="s">
        <v>2727</v>
      </c>
      <c r="K6" s="151" t="s">
        <v>2958</v>
      </c>
      <c r="L6" s="151" t="s">
        <v>2959</v>
      </c>
      <c r="M6" s="151" t="s">
        <v>2960</v>
      </c>
      <c r="N6" s="151" t="s">
        <v>2961</v>
      </c>
      <c r="O6" s="151" t="s">
        <v>2962</v>
      </c>
      <c r="P6" s="151" t="s">
        <v>2963</v>
      </c>
      <c r="Q6" s="151" t="s">
        <v>2964</v>
      </c>
      <c r="R6" s="151" t="s">
        <v>2965</v>
      </c>
      <c r="S6" s="151" t="s">
        <v>2966</v>
      </c>
      <c r="T6" s="151" t="s">
        <v>2967</v>
      </c>
      <c r="U6" s="151" t="s">
        <v>2968</v>
      </c>
      <c r="V6" s="151" t="s">
        <v>2969</v>
      </c>
      <c r="W6" s="151" t="s">
        <v>2970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7" t="s">
        <v>2971</v>
      </c>
      <c r="B8" s="168" t="s">
        <v>2937</v>
      </c>
      <c r="C8" s="188" t="s">
        <v>2938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0</v>
      </c>
      <c r="P8" s="171"/>
      <c r="Q8" s="171">
        <f>SUM(Q9:Q10)</f>
        <v>0</v>
      </c>
      <c r="R8" s="171"/>
      <c r="S8" s="171"/>
      <c r="T8" s="172"/>
      <c r="U8" s="166"/>
      <c r="V8" s="166">
        <f>SUM(V9:V10)</f>
        <v>0</v>
      </c>
      <c r="W8" s="166"/>
      <c r="AG8" t="s">
        <v>2972</v>
      </c>
    </row>
    <row r="9" spans="1:60" outlineLevel="1" x14ac:dyDescent="0.2">
      <c r="A9" s="173">
        <v>1</v>
      </c>
      <c r="B9" s="174" t="s">
        <v>322</v>
      </c>
      <c r="C9" s="189" t="s">
        <v>323</v>
      </c>
      <c r="D9" s="175" t="s">
        <v>797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2976</v>
      </c>
      <c r="T9" s="179" t="s">
        <v>2977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1186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59"/>
      <c r="B10" s="160"/>
      <c r="C10" s="336" t="s">
        <v>324</v>
      </c>
      <c r="D10" s="337"/>
      <c r="E10" s="337"/>
      <c r="F10" s="337"/>
      <c r="G10" s="33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1168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44kVA Stand-by s rozvaděčem vl. spotřeby,nádrž 14h,spínač ATS ext. AMF a snímač sítě., Kapotáž s výfukovým tlumičem,řídící a kontrolní systém,automatický předehřev a dobíječ akumulátorů.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67" t="s">
        <v>2971</v>
      </c>
      <c r="B11" s="168" t="s">
        <v>2890</v>
      </c>
      <c r="C11" s="188" t="s">
        <v>2891</v>
      </c>
      <c r="D11" s="169"/>
      <c r="E11" s="170"/>
      <c r="F11" s="171"/>
      <c r="G11" s="171">
        <f>SUMIF(AG12:AG13,"&lt;&gt;NOR",G12:G13)</f>
        <v>0</v>
      </c>
      <c r="H11" s="171"/>
      <c r="I11" s="171">
        <f>SUM(I12:I13)</f>
        <v>0</v>
      </c>
      <c r="J11" s="171"/>
      <c r="K11" s="171">
        <f>SUM(K12:K13)</f>
        <v>0</v>
      </c>
      <c r="L11" s="171"/>
      <c r="M11" s="171">
        <f>SUM(M12:M13)</f>
        <v>0</v>
      </c>
      <c r="N11" s="171"/>
      <c r="O11" s="171">
        <f>SUM(O12:O13)</f>
        <v>0</v>
      </c>
      <c r="P11" s="171"/>
      <c r="Q11" s="171">
        <f>SUM(Q12:Q13)</f>
        <v>0</v>
      </c>
      <c r="R11" s="171"/>
      <c r="S11" s="171"/>
      <c r="T11" s="172"/>
      <c r="U11" s="166"/>
      <c r="V11" s="166">
        <f>SUM(V12:V13)</f>
        <v>0</v>
      </c>
      <c r="W11" s="166"/>
      <c r="AG11" t="s">
        <v>2972</v>
      </c>
    </row>
    <row r="12" spans="1:60" outlineLevel="1" x14ac:dyDescent="0.2">
      <c r="A12" s="173">
        <v>2</v>
      </c>
      <c r="B12" s="174" t="s">
        <v>325</v>
      </c>
      <c r="C12" s="189" t="s">
        <v>326</v>
      </c>
      <c r="D12" s="175" t="s">
        <v>3157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2976</v>
      </c>
      <c r="T12" s="179" t="s">
        <v>2977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1186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336" t="s">
        <v>327</v>
      </c>
      <c r="D13" s="337"/>
      <c r="E13" s="337"/>
      <c r="F13" s="337"/>
      <c r="G13" s="337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1168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96" t="str">
        <f>C13</f>
        <v>vnitřní roura 0,8 plech 1.4404 isolace do 1200 st. Venek 0,6 lesk 1.4300,, spoje nýtovány se sponou, komín připevněn k agragátu, montáž</v>
      </c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7" t="s">
        <v>2971</v>
      </c>
      <c r="B14" s="168" t="s">
        <v>2937</v>
      </c>
      <c r="C14" s="188" t="s">
        <v>2938</v>
      </c>
      <c r="D14" s="169"/>
      <c r="E14" s="170"/>
      <c r="F14" s="171"/>
      <c r="G14" s="171">
        <f>SUMIF(AG15:AG16,"&lt;&gt;NOR",G15:G16)</f>
        <v>0</v>
      </c>
      <c r="H14" s="171"/>
      <c r="I14" s="171">
        <f>SUM(I15:I16)</f>
        <v>0</v>
      </c>
      <c r="J14" s="171"/>
      <c r="K14" s="171">
        <f>SUM(K15:K16)</f>
        <v>0</v>
      </c>
      <c r="L14" s="171"/>
      <c r="M14" s="171">
        <f>SUM(M15:M16)</f>
        <v>0</v>
      </c>
      <c r="N14" s="171"/>
      <c r="O14" s="171">
        <f>SUM(O15:O16)</f>
        <v>0</v>
      </c>
      <c r="P14" s="171"/>
      <c r="Q14" s="171">
        <f>SUM(Q15:Q16)</f>
        <v>0</v>
      </c>
      <c r="R14" s="171"/>
      <c r="S14" s="171"/>
      <c r="T14" s="172"/>
      <c r="U14" s="166"/>
      <c r="V14" s="166">
        <f>SUM(V15:V16)</f>
        <v>0</v>
      </c>
      <c r="W14" s="166"/>
      <c r="AG14" t="s">
        <v>2972</v>
      </c>
    </row>
    <row r="15" spans="1:60" outlineLevel="1" x14ac:dyDescent="0.2">
      <c r="A15" s="173">
        <v>3</v>
      </c>
      <c r="B15" s="174" t="s">
        <v>328</v>
      </c>
      <c r="C15" s="189" t="s">
        <v>329</v>
      </c>
      <c r="D15" s="175" t="s">
        <v>726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2976</v>
      </c>
      <c r="T15" s="179" t="s">
        <v>2977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336" t="s">
        <v>330</v>
      </c>
      <c r="D16" s="337"/>
      <c r="E16" s="337"/>
      <c r="F16" s="337"/>
      <c r="G16" s="33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1168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96" t="str">
        <f>C16</f>
        <v>jeřábnické práce, nasunutí přes střechu, pripojení na připravenou silovou a, komunikační kabeláž, uvedení do provozu, kompletní dokumentace, zaškolení, revize</v>
      </c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7" t="s">
        <v>2971</v>
      </c>
      <c r="B17" s="168" t="s">
        <v>2935</v>
      </c>
      <c r="C17" s="188" t="s">
        <v>2936</v>
      </c>
      <c r="D17" s="169"/>
      <c r="E17" s="170"/>
      <c r="F17" s="171"/>
      <c r="G17" s="171">
        <f>SUMIF(AG18:AG19,"&lt;&gt;NOR",G18:G19)</f>
        <v>0</v>
      </c>
      <c r="H17" s="171"/>
      <c r="I17" s="171">
        <f>SUM(I18:I19)</f>
        <v>0</v>
      </c>
      <c r="J17" s="171"/>
      <c r="K17" s="171">
        <f>SUM(K18:K19)</f>
        <v>0</v>
      </c>
      <c r="L17" s="171"/>
      <c r="M17" s="171">
        <f>SUM(M18:M19)</f>
        <v>0</v>
      </c>
      <c r="N17" s="171"/>
      <c r="O17" s="171">
        <f>SUM(O18:O19)</f>
        <v>0</v>
      </c>
      <c r="P17" s="171"/>
      <c r="Q17" s="171">
        <f>SUM(Q18:Q19)</f>
        <v>0</v>
      </c>
      <c r="R17" s="171"/>
      <c r="S17" s="171"/>
      <c r="T17" s="172"/>
      <c r="U17" s="166"/>
      <c r="V17" s="166">
        <f>SUM(V18:V19)</f>
        <v>0</v>
      </c>
      <c r="W17" s="166"/>
      <c r="AG17" t="s">
        <v>2972</v>
      </c>
    </row>
    <row r="18" spans="1:60" outlineLevel="1" x14ac:dyDescent="0.2">
      <c r="A18" s="173">
        <v>4</v>
      </c>
      <c r="B18" s="174" t="s">
        <v>331</v>
      </c>
      <c r="C18" s="189" t="s">
        <v>332</v>
      </c>
      <c r="D18" s="175" t="s">
        <v>797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2976</v>
      </c>
      <c r="T18" s="179" t="s">
        <v>2977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1186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336" t="s">
        <v>333</v>
      </c>
      <c r="D19" s="337"/>
      <c r="E19" s="337"/>
      <c r="F19" s="337"/>
      <c r="G19" s="33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1168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protidešťová žaluzie, potrubí samotížná klapka, 1200x400. Výdech - koleno, redukce,, potrubí, samotížná klapka, protidešťová žal. 1200x400, kotvící materiál, montáž</v>
      </c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5"/>
      <c r="B20" s="6"/>
      <c r="C20" s="193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 x14ac:dyDescent="0.2">
      <c r="A21" s="155"/>
      <c r="B21" s="156" t="s">
        <v>2725</v>
      </c>
      <c r="C21" s="194"/>
      <c r="D21" s="157"/>
      <c r="E21" s="158"/>
      <c r="F21" s="158"/>
      <c r="G21" s="187">
        <f>G8+G11+G14+G17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1130</v>
      </c>
    </row>
    <row r="22" spans="1:60" x14ac:dyDescent="0.2">
      <c r="C22" s="195"/>
      <c r="D22" s="143"/>
      <c r="AG22" t="s">
        <v>1131</v>
      </c>
    </row>
    <row r="23" spans="1:60" x14ac:dyDescent="0.2">
      <c r="D23" s="143"/>
    </row>
    <row r="24" spans="1:60" x14ac:dyDescent="0.2">
      <c r="D24" s="143"/>
    </row>
    <row r="25" spans="1:60" x14ac:dyDescent="0.2">
      <c r="D25" s="143"/>
    </row>
    <row r="26" spans="1:60" x14ac:dyDescent="0.2">
      <c r="D26" s="143"/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 objects="1" scenarios="1"/>
  <mergeCells count="8">
    <mergeCell ref="C16:G16"/>
    <mergeCell ref="C19:G19"/>
    <mergeCell ref="A1:G1"/>
    <mergeCell ref="C2:G2"/>
    <mergeCell ref="C3:G3"/>
    <mergeCell ref="C4:G4"/>
    <mergeCell ref="C10:G10"/>
    <mergeCell ref="C13:G13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01 D.1.1.04 Pol</vt:lpstr>
      <vt:lpstr>01 D.1.4.01 Pol</vt:lpstr>
      <vt:lpstr>01 D.1.4.01 P1</vt:lpstr>
      <vt:lpstr>01 D.1.4.02 Pol</vt:lpstr>
      <vt:lpstr>01 D.1.4.03 Pol</vt:lpstr>
      <vt:lpstr>01 D.1.4.04 Pol</vt:lpstr>
      <vt:lpstr>01 D.1.4.05 Pol</vt:lpstr>
      <vt:lpstr>01 D.1.4.07 Pol</vt:lpstr>
      <vt:lpstr>01 D.1.4.07 P1</vt:lpstr>
      <vt:lpstr>01 D.1.4.08 Pol</vt:lpstr>
      <vt:lpstr>01 D.1.4.10 Pol</vt:lpstr>
      <vt:lpstr>01 VRN Pol</vt:lpstr>
      <vt:lpstr>02 PS01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D.1.1.04 Pol'!Názvy_tisku</vt:lpstr>
      <vt:lpstr>'01 D.1.4.01 P1'!Názvy_tisku</vt:lpstr>
      <vt:lpstr>'01 D.1.4.01 Pol'!Názvy_tisku</vt:lpstr>
      <vt:lpstr>'01 D.1.4.02 Pol'!Názvy_tisku</vt:lpstr>
      <vt:lpstr>'01 D.1.4.03 Pol'!Názvy_tisku</vt:lpstr>
      <vt:lpstr>'01 D.1.4.04 Pol'!Názvy_tisku</vt:lpstr>
      <vt:lpstr>'01 D.1.4.05 Pol'!Názvy_tisku</vt:lpstr>
      <vt:lpstr>'01 D.1.4.07 P1'!Názvy_tisku</vt:lpstr>
      <vt:lpstr>'01 D.1.4.07 Pol'!Názvy_tisku</vt:lpstr>
      <vt:lpstr>'01 D.1.4.08 Pol'!Názvy_tisku</vt:lpstr>
      <vt:lpstr>'01 D.1.4.10 Pol'!Názvy_tisku</vt:lpstr>
      <vt:lpstr>'01 VRN Pol'!Názvy_tisku</vt:lpstr>
      <vt:lpstr>'02 PS01 Pol'!Názvy_tisku</vt:lpstr>
      <vt:lpstr>oadresa</vt:lpstr>
      <vt:lpstr>Stavba!Objednatel</vt:lpstr>
      <vt:lpstr>Stavba!Objekt</vt:lpstr>
      <vt:lpstr>'01 D.1.1.04 Pol'!Oblast_tisku</vt:lpstr>
      <vt:lpstr>'01 D.1.4.01 P1'!Oblast_tisku</vt:lpstr>
      <vt:lpstr>'01 D.1.4.01 Pol'!Oblast_tisku</vt:lpstr>
      <vt:lpstr>'01 D.1.4.02 Pol'!Oblast_tisku</vt:lpstr>
      <vt:lpstr>'01 D.1.4.03 Pol'!Oblast_tisku</vt:lpstr>
      <vt:lpstr>'01 D.1.4.04 Pol'!Oblast_tisku</vt:lpstr>
      <vt:lpstr>'01 D.1.4.05 Pol'!Oblast_tisku</vt:lpstr>
      <vt:lpstr>'01 D.1.4.07 P1'!Oblast_tisku</vt:lpstr>
      <vt:lpstr>'01 D.1.4.07 Pol'!Oblast_tisku</vt:lpstr>
      <vt:lpstr>'01 D.1.4.08 Pol'!Oblast_tisku</vt:lpstr>
      <vt:lpstr>'01 D.1.4.10 Pol'!Oblast_tisku</vt:lpstr>
      <vt:lpstr>'01 VRN Pol'!Oblast_tisku</vt:lpstr>
      <vt:lpstr>'02 PS01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Pelikanova</dc:creator>
  <cp:lastModifiedBy>Ing. Zdeňka Dohnalová</cp:lastModifiedBy>
  <cp:lastPrinted>2014-02-28T09:52:57Z</cp:lastPrinted>
  <dcterms:created xsi:type="dcterms:W3CDTF">2009-04-08T07:15:50Z</dcterms:created>
  <dcterms:modified xsi:type="dcterms:W3CDTF">2019-09-20T13:09:59Z</dcterms:modified>
</cp:coreProperties>
</file>