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Dokumenty\"/>
    </mc:Choice>
  </mc:AlternateContent>
  <bookViews>
    <workbookView xWindow="0" yWindow="0" windowWidth="0" windowHeight="0"/>
  </bookViews>
  <sheets>
    <sheet name="Rekapitulace zakázky" sheetId="1" r:id="rId1"/>
    <sheet name="SO 01 - Stavební úpravy P..." sheetId="2" r:id="rId2"/>
    <sheet name="SO 02 - Stavební úpravy 1.NP" sheetId="3" r:id="rId3"/>
    <sheet name="SO 03 - Stavební úpravy 2.NP" sheetId="4" r:id="rId4"/>
    <sheet name="SO 04 - Zateplení a omítk..." sheetId="5" r:id="rId5"/>
    <sheet name="SO 05 - Drenáž" sheetId="6" r:id="rId6"/>
    <sheet name="SO 06 - Elektroinstalace" sheetId="7" r:id="rId7"/>
    <sheet name="SO 07 - Zdravotně technic..." sheetId="8" r:id="rId8"/>
    <sheet name="VRN - Vedlejší rozpočtové..." sheetId="9" r:id="rId9"/>
    <sheet name="Pokyny pro vyplnění" sheetId="10" r:id="rId10"/>
  </sheets>
  <definedNames>
    <definedName name="_xlnm.Print_Area" localSheetId="0">'Rekapitulace zakázky'!$D$4:$AO$36,'Rekapitulace zakázky'!$C$42:$AQ$63</definedName>
    <definedName name="_xlnm.Print_Titles" localSheetId="0">'Rekapitulace zakázky'!$52:$52</definedName>
    <definedName name="_xlnm._FilterDatabase" localSheetId="1" hidden="1">'SO 01 - Stavební úpravy P...'!$C$95:$K$478</definedName>
    <definedName name="_xlnm.Print_Area" localSheetId="1">'SO 01 - Stavební úpravy P...'!$C$4:$J$39,'SO 01 - Stavební úpravy P...'!$C$45:$J$77,'SO 01 - Stavební úpravy P...'!$C$83:$K$478</definedName>
    <definedName name="_xlnm.Print_Titles" localSheetId="1">'SO 01 - Stavební úpravy P...'!$95:$95</definedName>
    <definedName name="_xlnm._FilterDatabase" localSheetId="2" hidden="1">'SO 02 - Stavební úpravy 1.NP'!$C$98:$K$516</definedName>
    <definedName name="_xlnm.Print_Area" localSheetId="2">'SO 02 - Stavební úpravy 1.NP'!$C$4:$J$39,'SO 02 - Stavební úpravy 1.NP'!$C$45:$J$80,'SO 02 - Stavební úpravy 1.NP'!$C$86:$K$516</definedName>
    <definedName name="_xlnm.Print_Titles" localSheetId="2">'SO 02 - Stavební úpravy 1.NP'!$98:$98</definedName>
    <definedName name="_xlnm._FilterDatabase" localSheetId="3" hidden="1">'SO 03 - Stavební úpravy 2.NP'!$C$99:$K$490</definedName>
    <definedName name="_xlnm.Print_Area" localSheetId="3">'SO 03 - Stavební úpravy 2.NP'!$C$4:$J$39,'SO 03 - Stavební úpravy 2.NP'!$C$45:$J$81,'SO 03 - Stavební úpravy 2.NP'!$C$87:$K$490</definedName>
    <definedName name="_xlnm.Print_Titles" localSheetId="3">'SO 03 - Stavební úpravy 2.NP'!$99:$99</definedName>
    <definedName name="_xlnm._FilterDatabase" localSheetId="4" hidden="1">'SO 04 - Zateplení a omítk...'!$C$86:$K$322</definedName>
    <definedName name="_xlnm.Print_Area" localSheetId="4">'SO 04 - Zateplení a omítk...'!$C$4:$J$39,'SO 04 - Zateplení a omítk...'!$C$45:$J$68,'SO 04 - Zateplení a omítk...'!$C$74:$K$322</definedName>
    <definedName name="_xlnm.Print_Titles" localSheetId="4">'SO 04 - Zateplení a omítk...'!$86:$86</definedName>
    <definedName name="_xlnm._FilterDatabase" localSheetId="5" hidden="1">'SO 05 - Drenáž'!$C$88:$K$213</definedName>
    <definedName name="_xlnm.Print_Area" localSheetId="5">'SO 05 - Drenáž'!$C$4:$J$39,'SO 05 - Drenáž'!$C$45:$J$70,'SO 05 - Drenáž'!$C$76:$K$213</definedName>
    <definedName name="_xlnm.Print_Titles" localSheetId="5">'SO 05 - Drenáž'!$88:$88</definedName>
    <definedName name="_xlnm._FilterDatabase" localSheetId="6" hidden="1">'SO 06 - Elektroinstalace'!$C$81:$K$150</definedName>
    <definedName name="_xlnm.Print_Area" localSheetId="6">'SO 06 - Elektroinstalace'!$C$4:$J$39,'SO 06 - Elektroinstalace'!$C$45:$J$63,'SO 06 - Elektroinstalace'!$C$69:$K$150</definedName>
    <definedName name="_xlnm.Print_Titles" localSheetId="6">'SO 06 - Elektroinstalace'!$81:$81</definedName>
    <definedName name="_xlnm._FilterDatabase" localSheetId="7" hidden="1">'SO 07 - Zdravotně technic...'!$C$98:$K$327</definedName>
    <definedName name="_xlnm.Print_Area" localSheetId="7">'SO 07 - Zdravotně technic...'!$C$4:$J$39,'SO 07 - Zdravotně technic...'!$C$45:$J$80,'SO 07 - Zdravotně technic...'!$C$86:$K$327</definedName>
    <definedName name="_xlnm.Print_Titles" localSheetId="7">'SO 07 - Zdravotně technic...'!$98:$98</definedName>
    <definedName name="_xlnm._FilterDatabase" localSheetId="8" hidden="1">'VRN - Vedlejší rozpočtové...'!$C$83:$K$101</definedName>
    <definedName name="_xlnm.Print_Area" localSheetId="8">'VRN - Vedlejší rozpočtové...'!$C$4:$J$39,'VRN - Vedlejší rozpočtové...'!$C$45:$J$65,'VRN - Vedlejší rozpočtové...'!$C$71:$K$101</definedName>
    <definedName name="_xlnm.Print_Titles" localSheetId="8">'VRN - Vedlejší rozpočtové...'!$83:$83</definedName>
  </definedNames>
  <calcPr/>
</workbook>
</file>

<file path=xl/calcChain.xml><?xml version="1.0" encoding="utf-8"?>
<calcChain xmlns="http://schemas.openxmlformats.org/spreadsheetml/2006/main">
  <c i="9" l="1" r="J37"/>
  <c r="J36"/>
  <c i="1" r="AY62"/>
  <c i="9" r="J35"/>
  <c i="1" r="AX62"/>
  <c i="9" r="BI100"/>
  <c r="BH100"/>
  <c r="BG100"/>
  <c r="BE100"/>
  <c r="T100"/>
  <c r="T99"/>
  <c r="R100"/>
  <c r="R99"/>
  <c r="P100"/>
  <c r="P99"/>
  <c r="BI98"/>
  <c r="BH98"/>
  <c r="BG98"/>
  <c r="BE98"/>
  <c r="T98"/>
  <c r="R98"/>
  <c r="P98"/>
  <c r="BI97"/>
  <c r="BH97"/>
  <c r="BG97"/>
  <c r="BE97"/>
  <c r="T97"/>
  <c r="R97"/>
  <c r="P97"/>
  <c r="BI93"/>
  <c r="BH93"/>
  <c r="BG93"/>
  <c r="BE93"/>
  <c r="T93"/>
  <c r="R93"/>
  <c r="P93"/>
  <c r="BI92"/>
  <c r="BH92"/>
  <c r="BG92"/>
  <c r="BE92"/>
  <c r="T92"/>
  <c r="R92"/>
  <c r="P92"/>
  <c r="BI91"/>
  <c r="BH91"/>
  <c r="BG91"/>
  <c r="BE91"/>
  <c r="T91"/>
  <c r="R91"/>
  <c r="P91"/>
  <c r="BI90"/>
  <c r="BH90"/>
  <c r="BG90"/>
  <c r="BE90"/>
  <c r="T90"/>
  <c r="R90"/>
  <c r="P90"/>
  <c r="BI89"/>
  <c r="BH89"/>
  <c r="BG89"/>
  <c r="BE89"/>
  <c r="T89"/>
  <c r="R89"/>
  <c r="P89"/>
  <c r="BI87"/>
  <c r="BH87"/>
  <c r="BG87"/>
  <c r="BE87"/>
  <c r="T87"/>
  <c r="T86"/>
  <c r="R87"/>
  <c r="R86"/>
  <c r="P87"/>
  <c r="P86"/>
  <c r="J81"/>
  <c r="J80"/>
  <c r="F80"/>
  <c r="F78"/>
  <c r="E76"/>
  <c r="J55"/>
  <c r="J54"/>
  <c r="F54"/>
  <c r="F52"/>
  <c r="E50"/>
  <c r="J18"/>
  <c r="E18"/>
  <c r="F81"/>
  <c r="J17"/>
  <c r="J12"/>
  <c r="J78"/>
  <c r="E7"/>
  <c r="E74"/>
  <c i="8" r="J37"/>
  <c r="J36"/>
  <c i="1" r="AY61"/>
  <c i="8" r="J35"/>
  <c i="1" r="AX61"/>
  <c i="8" r="BI327"/>
  <c r="BH327"/>
  <c r="BG327"/>
  <c r="BE327"/>
  <c r="T327"/>
  <c r="R327"/>
  <c r="P327"/>
  <c r="BI326"/>
  <c r="BH326"/>
  <c r="BG326"/>
  <c r="BE326"/>
  <c r="T326"/>
  <c r="R326"/>
  <c r="P326"/>
  <c r="BI323"/>
  <c r="BH323"/>
  <c r="BG323"/>
  <c r="BE323"/>
  <c r="T323"/>
  <c r="R323"/>
  <c r="P323"/>
  <c r="BI322"/>
  <c r="BH322"/>
  <c r="BG322"/>
  <c r="BE322"/>
  <c r="T322"/>
  <c r="R322"/>
  <c r="P322"/>
  <c r="BI320"/>
  <c r="BH320"/>
  <c r="BG320"/>
  <c r="BE320"/>
  <c r="T320"/>
  <c r="R320"/>
  <c r="P320"/>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3"/>
  <c r="BH303"/>
  <c r="BG303"/>
  <c r="BE303"/>
  <c r="T303"/>
  <c r="R303"/>
  <c r="P303"/>
  <c r="BI302"/>
  <c r="BH302"/>
  <c r="BG302"/>
  <c r="BE302"/>
  <c r="T302"/>
  <c r="R302"/>
  <c r="P302"/>
  <c r="BI301"/>
  <c r="BH301"/>
  <c r="BG301"/>
  <c r="BE301"/>
  <c r="T301"/>
  <c r="R301"/>
  <c r="P301"/>
  <c r="BI298"/>
  <c r="BH298"/>
  <c r="BG298"/>
  <c r="BE298"/>
  <c r="T298"/>
  <c r="R298"/>
  <c r="P298"/>
  <c r="BI296"/>
  <c r="BH296"/>
  <c r="BG296"/>
  <c r="BE296"/>
  <c r="T296"/>
  <c r="R296"/>
  <c r="P296"/>
  <c r="BI295"/>
  <c r="BH295"/>
  <c r="BG295"/>
  <c r="BE295"/>
  <c r="T295"/>
  <c r="R295"/>
  <c r="P295"/>
  <c r="BI294"/>
  <c r="BH294"/>
  <c r="BG294"/>
  <c r="BE294"/>
  <c r="T294"/>
  <c r="R294"/>
  <c r="P294"/>
  <c r="BI293"/>
  <c r="BH293"/>
  <c r="BG293"/>
  <c r="BE293"/>
  <c r="T293"/>
  <c r="R293"/>
  <c r="P293"/>
  <c r="BI290"/>
  <c r="BH290"/>
  <c r="BG290"/>
  <c r="BE290"/>
  <c r="T290"/>
  <c r="R290"/>
  <c r="P290"/>
  <c r="BI288"/>
  <c r="BH288"/>
  <c r="BG288"/>
  <c r="BE288"/>
  <c r="T288"/>
  <c r="R288"/>
  <c r="P288"/>
  <c r="BI286"/>
  <c r="BH286"/>
  <c r="BG286"/>
  <c r="BE286"/>
  <c r="T286"/>
  <c r="R286"/>
  <c r="P286"/>
  <c r="BI283"/>
  <c r="BH283"/>
  <c r="BG283"/>
  <c r="BE283"/>
  <c r="T283"/>
  <c r="R283"/>
  <c r="P283"/>
  <c r="BI282"/>
  <c r="BH282"/>
  <c r="BG282"/>
  <c r="BE282"/>
  <c r="T282"/>
  <c r="R282"/>
  <c r="P282"/>
  <c r="BI281"/>
  <c r="BH281"/>
  <c r="BG281"/>
  <c r="BE281"/>
  <c r="T281"/>
  <c r="R281"/>
  <c r="P281"/>
  <c r="BI280"/>
  <c r="BH280"/>
  <c r="BG280"/>
  <c r="BE280"/>
  <c r="T280"/>
  <c r="R280"/>
  <c r="P280"/>
  <c r="BI278"/>
  <c r="BH278"/>
  <c r="BG278"/>
  <c r="BE278"/>
  <c r="T278"/>
  <c r="R278"/>
  <c r="P278"/>
  <c r="BI277"/>
  <c r="BH277"/>
  <c r="BG277"/>
  <c r="BE277"/>
  <c r="T277"/>
  <c r="R277"/>
  <c r="P277"/>
  <c r="BI275"/>
  <c r="BH275"/>
  <c r="BG275"/>
  <c r="BE275"/>
  <c r="T275"/>
  <c r="R275"/>
  <c r="P275"/>
  <c r="BI274"/>
  <c r="BH274"/>
  <c r="BG274"/>
  <c r="BE274"/>
  <c r="T274"/>
  <c r="R274"/>
  <c r="P274"/>
  <c r="BI272"/>
  <c r="BH272"/>
  <c r="BG272"/>
  <c r="BE272"/>
  <c r="T272"/>
  <c r="R272"/>
  <c r="P272"/>
  <c r="BI270"/>
  <c r="BH270"/>
  <c r="BG270"/>
  <c r="BE270"/>
  <c r="T270"/>
  <c r="R270"/>
  <c r="P270"/>
  <c r="BI268"/>
  <c r="BH268"/>
  <c r="BG268"/>
  <c r="BE268"/>
  <c r="T268"/>
  <c r="R268"/>
  <c r="P268"/>
  <c r="BI266"/>
  <c r="BH266"/>
  <c r="BG266"/>
  <c r="BE266"/>
  <c r="T266"/>
  <c r="R266"/>
  <c r="P266"/>
  <c r="BI265"/>
  <c r="BH265"/>
  <c r="BG265"/>
  <c r="BE265"/>
  <c r="T265"/>
  <c r="R265"/>
  <c r="P265"/>
  <c r="BI263"/>
  <c r="BH263"/>
  <c r="BG263"/>
  <c r="BE263"/>
  <c r="T263"/>
  <c r="R263"/>
  <c r="P263"/>
  <c r="BI261"/>
  <c r="BH261"/>
  <c r="BG261"/>
  <c r="BE261"/>
  <c r="T261"/>
  <c r="R261"/>
  <c r="P261"/>
  <c r="BI259"/>
  <c r="BH259"/>
  <c r="BG259"/>
  <c r="BE259"/>
  <c r="T259"/>
  <c r="R259"/>
  <c r="P259"/>
  <c r="BI256"/>
  <c r="BH256"/>
  <c r="BG256"/>
  <c r="BE256"/>
  <c r="T256"/>
  <c r="R256"/>
  <c r="P256"/>
  <c r="BI255"/>
  <c r="BH255"/>
  <c r="BG255"/>
  <c r="BE255"/>
  <c r="T255"/>
  <c r="R255"/>
  <c r="P255"/>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1"/>
  <c r="BH231"/>
  <c r="BG231"/>
  <c r="BE231"/>
  <c r="T231"/>
  <c r="R231"/>
  <c r="P231"/>
  <c r="BI229"/>
  <c r="BH229"/>
  <c r="BG229"/>
  <c r="BE229"/>
  <c r="T229"/>
  <c r="R229"/>
  <c r="P229"/>
  <c r="BI228"/>
  <c r="BH228"/>
  <c r="BG228"/>
  <c r="BE228"/>
  <c r="T228"/>
  <c r="R228"/>
  <c r="P228"/>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0"/>
  <c r="BH210"/>
  <c r="BG210"/>
  <c r="BE210"/>
  <c r="T210"/>
  <c r="R210"/>
  <c r="P210"/>
  <c r="BI208"/>
  <c r="BH208"/>
  <c r="BG208"/>
  <c r="BE208"/>
  <c r="T208"/>
  <c r="R208"/>
  <c r="P208"/>
  <c r="BI206"/>
  <c r="BH206"/>
  <c r="BG206"/>
  <c r="BE206"/>
  <c r="T206"/>
  <c r="R206"/>
  <c r="P206"/>
  <c r="BI205"/>
  <c r="BH205"/>
  <c r="BG205"/>
  <c r="BE205"/>
  <c r="T205"/>
  <c r="R205"/>
  <c r="P205"/>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5"/>
  <c r="BH185"/>
  <c r="BG185"/>
  <c r="BE185"/>
  <c r="T185"/>
  <c r="R185"/>
  <c r="P185"/>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2"/>
  <c r="BH162"/>
  <c r="BG162"/>
  <c r="BE162"/>
  <c r="T162"/>
  <c r="R162"/>
  <c r="P162"/>
  <c r="BI160"/>
  <c r="BH160"/>
  <c r="BG160"/>
  <c r="BE160"/>
  <c r="T160"/>
  <c r="R160"/>
  <c r="P160"/>
  <c r="BI159"/>
  <c r="BH159"/>
  <c r="BG159"/>
  <c r="BE159"/>
  <c r="T159"/>
  <c r="R159"/>
  <c r="P159"/>
  <c r="BI157"/>
  <c r="BH157"/>
  <c r="BG157"/>
  <c r="BE157"/>
  <c r="T157"/>
  <c r="R157"/>
  <c r="P157"/>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5"/>
  <c r="BH135"/>
  <c r="BG135"/>
  <c r="BE135"/>
  <c r="T135"/>
  <c r="R135"/>
  <c r="P135"/>
  <c r="BI132"/>
  <c r="BH132"/>
  <c r="BG132"/>
  <c r="BE132"/>
  <c r="T132"/>
  <c r="R132"/>
  <c r="P132"/>
  <c r="BI131"/>
  <c r="BH131"/>
  <c r="BG131"/>
  <c r="BE131"/>
  <c r="T131"/>
  <c r="R131"/>
  <c r="P131"/>
  <c r="BI129"/>
  <c r="BH129"/>
  <c r="BG129"/>
  <c r="BE129"/>
  <c r="T129"/>
  <c r="R129"/>
  <c r="P129"/>
  <c r="BI128"/>
  <c r="BH128"/>
  <c r="BG128"/>
  <c r="BE128"/>
  <c r="T128"/>
  <c r="R128"/>
  <c r="P128"/>
  <c r="BI126"/>
  <c r="BH126"/>
  <c r="BG126"/>
  <c r="BE126"/>
  <c r="T126"/>
  <c r="R126"/>
  <c r="P126"/>
  <c r="BI122"/>
  <c r="BH122"/>
  <c r="BG122"/>
  <c r="BE122"/>
  <c r="T122"/>
  <c r="T121"/>
  <c r="R122"/>
  <c r="R121"/>
  <c r="P122"/>
  <c r="P121"/>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J96"/>
  <c r="J95"/>
  <c r="F95"/>
  <c r="F93"/>
  <c r="E91"/>
  <c r="J55"/>
  <c r="J54"/>
  <c r="F54"/>
  <c r="F52"/>
  <c r="E50"/>
  <c r="J18"/>
  <c r="E18"/>
  <c r="F96"/>
  <c r="J17"/>
  <c r="J12"/>
  <c r="J52"/>
  <c r="E7"/>
  <c r="E48"/>
  <c i="7" r="J37"/>
  <c r="J36"/>
  <c i="1" r="AY60"/>
  <c i="7" r="J35"/>
  <c i="1" r="AX60"/>
  <c i="7"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1"/>
  <c r="BH131"/>
  <c r="BG131"/>
  <c r="BE131"/>
  <c r="T131"/>
  <c r="R131"/>
  <c r="P131"/>
  <c r="BI130"/>
  <c r="BH130"/>
  <c r="BG130"/>
  <c r="BE130"/>
  <c r="T130"/>
  <c r="R130"/>
  <c r="P130"/>
  <c r="BI129"/>
  <c r="BH129"/>
  <c r="BG129"/>
  <c r="BE129"/>
  <c r="T129"/>
  <c r="R129"/>
  <c r="P129"/>
  <c r="BI128"/>
  <c r="BH128"/>
  <c r="BG128"/>
  <c r="BE128"/>
  <c r="T128"/>
  <c r="R128"/>
  <c r="P128"/>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BI87"/>
  <c r="BH87"/>
  <c r="BG87"/>
  <c r="BE87"/>
  <c r="T87"/>
  <c r="R87"/>
  <c r="P87"/>
  <c r="BI84"/>
  <c r="BH84"/>
  <c r="BG84"/>
  <c r="BE84"/>
  <c r="T84"/>
  <c r="T83"/>
  <c r="R84"/>
  <c r="R83"/>
  <c r="P84"/>
  <c r="P83"/>
  <c r="J79"/>
  <c r="J78"/>
  <c r="F78"/>
  <c r="F76"/>
  <c r="E74"/>
  <c r="J55"/>
  <c r="J54"/>
  <c r="F54"/>
  <c r="F52"/>
  <c r="E50"/>
  <c r="J18"/>
  <c r="E18"/>
  <c r="F79"/>
  <c r="J17"/>
  <c r="J12"/>
  <c r="J76"/>
  <c r="E7"/>
  <c r="E72"/>
  <c i="6" r="J37"/>
  <c r="J36"/>
  <c i="1" r="AY59"/>
  <c i="6" r="J35"/>
  <c i="1" r="AX59"/>
  <c i="6" r="BI212"/>
  <c r="BH212"/>
  <c r="BG212"/>
  <c r="BE212"/>
  <c r="T212"/>
  <c r="R212"/>
  <c r="P212"/>
  <c r="BI210"/>
  <c r="BH210"/>
  <c r="BG210"/>
  <c r="BE210"/>
  <c r="T210"/>
  <c r="R210"/>
  <c r="P210"/>
  <c r="BI207"/>
  <c r="BH207"/>
  <c r="BG207"/>
  <c r="BE207"/>
  <c r="T207"/>
  <c r="R207"/>
  <c r="P207"/>
  <c r="BI204"/>
  <c r="BH204"/>
  <c r="BG204"/>
  <c r="BE204"/>
  <c r="T204"/>
  <c r="R204"/>
  <c r="P204"/>
  <c r="BI201"/>
  <c r="BH201"/>
  <c r="BG201"/>
  <c r="BE201"/>
  <c r="T201"/>
  <c r="R201"/>
  <c r="P201"/>
  <c r="BI197"/>
  <c r="BH197"/>
  <c r="BG197"/>
  <c r="BE197"/>
  <c r="T197"/>
  <c r="R197"/>
  <c r="P197"/>
  <c r="BI194"/>
  <c r="BH194"/>
  <c r="BG194"/>
  <c r="BE194"/>
  <c r="T194"/>
  <c r="R194"/>
  <c r="P194"/>
  <c r="BI190"/>
  <c r="BH190"/>
  <c r="BG190"/>
  <c r="BE190"/>
  <c r="T190"/>
  <c r="R190"/>
  <c r="P190"/>
  <c r="BI186"/>
  <c r="BH186"/>
  <c r="BG186"/>
  <c r="BE186"/>
  <c r="T186"/>
  <c r="T185"/>
  <c r="R186"/>
  <c r="R185"/>
  <c r="P186"/>
  <c r="P185"/>
  <c r="BI183"/>
  <c r="BH183"/>
  <c r="BG183"/>
  <c r="BE183"/>
  <c r="T183"/>
  <c r="R183"/>
  <c r="P183"/>
  <c r="BI181"/>
  <c r="BH181"/>
  <c r="BG181"/>
  <c r="BE181"/>
  <c r="T181"/>
  <c r="R181"/>
  <c r="P181"/>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5"/>
  <c r="BH155"/>
  <c r="BG155"/>
  <c r="BE155"/>
  <c r="T155"/>
  <c r="R155"/>
  <c r="P155"/>
  <c r="BI153"/>
  <c r="BH153"/>
  <c r="BG153"/>
  <c r="BE153"/>
  <c r="T153"/>
  <c r="R153"/>
  <c r="P153"/>
  <c r="BI151"/>
  <c r="BH151"/>
  <c r="BG151"/>
  <c r="BE151"/>
  <c r="T151"/>
  <c r="R151"/>
  <c r="P151"/>
  <c r="BI147"/>
  <c r="BH147"/>
  <c r="BG147"/>
  <c r="BE147"/>
  <c r="T147"/>
  <c r="R147"/>
  <c r="P147"/>
  <c r="BI146"/>
  <c r="BH146"/>
  <c r="BG146"/>
  <c r="BE146"/>
  <c r="T146"/>
  <c r="R146"/>
  <c r="P146"/>
  <c r="BI142"/>
  <c r="BH142"/>
  <c r="BG142"/>
  <c r="BE142"/>
  <c r="T142"/>
  <c r="R142"/>
  <c r="P142"/>
  <c r="BI134"/>
  <c r="BH134"/>
  <c r="BG134"/>
  <c r="BE134"/>
  <c r="T134"/>
  <c r="R134"/>
  <c r="P134"/>
  <c r="BI131"/>
  <c r="BH131"/>
  <c r="BG131"/>
  <c r="BE131"/>
  <c r="T131"/>
  <c r="R131"/>
  <c r="P131"/>
  <c r="BI124"/>
  <c r="BH124"/>
  <c r="BG124"/>
  <c r="BE124"/>
  <c r="T124"/>
  <c r="R124"/>
  <c r="P124"/>
  <c r="BI118"/>
  <c r="BH118"/>
  <c r="BG118"/>
  <c r="BE118"/>
  <c r="T118"/>
  <c r="R118"/>
  <c r="P118"/>
  <c r="BI115"/>
  <c r="BH115"/>
  <c r="BG115"/>
  <c r="BE115"/>
  <c r="T115"/>
  <c r="R115"/>
  <c r="P115"/>
  <c r="BI111"/>
  <c r="BH111"/>
  <c r="BG111"/>
  <c r="BE111"/>
  <c r="T111"/>
  <c r="R111"/>
  <c r="P111"/>
  <c r="BI110"/>
  <c r="BH110"/>
  <c r="BG110"/>
  <c r="BE110"/>
  <c r="T110"/>
  <c r="R110"/>
  <c r="P110"/>
  <c r="BI109"/>
  <c r="BH109"/>
  <c r="BG109"/>
  <c r="BE109"/>
  <c r="T109"/>
  <c r="R109"/>
  <c r="P109"/>
  <c r="BI105"/>
  <c r="BH105"/>
  <c r="BG105"/>
  <c r="BE105"/>
  <c r="T105"/>
  <c r="R105"/>
  <c r="P105"/>
  <c r="BI103"/>
  <c r="BH103"/>
  <c r="BG103"/>
  <c r="BE103"/>
  <c r="T103"/>
  <c r="R103"/>
  <c r="P103"/>
  <c r="BI98"/>
  <c r="BH98"/>
  <c r="BG98"/>
  <c r="BE98"/>
  <c r="T98"/>
  <c r="R98"/>
  <c r="P98"/>
  <c r="BI94"/>
  <c r="BH94"/>
  <c r="BG94"/>
  <c r="BE94"/>
  <c r="T94"/>
  <c r="R94"/>
  <c r="P94"/>
  <c r="BI92"/>
  <c r="BH92"/>
  <c r="BG92"/>
  <c r="BE92"/>
  <c r="T92"/>
  <c r="R92"/>
  <c r="P92"/>
  <c r="J86"/>
  <c r="J85"/>
  <c r="F85"/>
  <c r="F83"/>
  <c r="E81"/>
  <c r="J55"/>
  <c r="J54"/>
  <c r="F54"/>
  <c r="F52"/>
  <c r="E50"/>
  <c r="J18"/>
  <c r="E18"/>
  <c r="F55"/>
  <c r="J17"/>
  <c r="J12"/>
  <c r="J52"/>
  <c r="E7"/>
  <c r="E79"/>
  <c i="5" r="J37"/>
  <c r="J36"/>
  <c i="1" r="AY58"/>
  <c i="5" r="J35"/>
  <c i="1" r="AX58"/>
  <c i="5" r="BI321"/>
  <c r="BH321"/>
  <c r="BG321"/>
  <c r="BE321"/>
  <c r="T321"/>
  <c r="R321"/>
  <c r="P321"/>
  <c r="BI319"/>
  <c r="BH319"/>
  <c r="BG319"/>
  <c r="BE319"/>
  <c r="T319"/>
  <c r="R319"/>
  <c r="P319"/>
  <c r="BI318"/>
  <c r="BH318"/>
  <c r="BG318"/>
  <c r="BE318"/>
  <c r="T318"/>
  <c r="R318"/>
  <c r="P318"/>
  <c r="BI317"/>
  <c r="BH317"/>
  <c r="BG317"/>
  <c r="BE317"/>
  <c r="T317"/>
  <c r="R317"/>
  <c r="P317"/>
  <c r="BI301"/>
  <c r="BH301"/>
  <c r="BG301"/>
  <c r="BE301"/>
  <c r="T301"/>
  <c r="R301"/>
  <c r="P301"/>
  <c r="BI298"/>
  <c r="BH298"/>
  <c r="BG298"/>
  <c r="BE298"/>
  <c r="T298"/>
  <c r="R298"/>
  <c r="P298"/>
  <c r="BI295"/>
  <c r="BH295"/>
  <c r="BG295"/>
  <c r="BE295"/>
  <c r="T295"/>
  <c r="R295"/>
  <c r="P295"/>
  <c r="BI294"/>
  <c r="BH294"/>
  <c r="BG294"/>
  <c r="BE294"/>
  <c r="T294"/>
  <c r="R294"/>
  <c r="P294"/>
  <c r="BI292"/>
  <c r="BH292"/>
  <c r="BG292"/>
  <c r="BE292"/>
  <c r="T292"/>
  <c r="R292"/>
  <c r="P292"/>
  <c r="BI291"/>
  <c r="BH291"/>
  <c r="BG291"/>
  <c r="BE291"/>
  <c r="T291"/>
  <c r="R291"/>
  <c r="P291"/>
  <c r="BI289"/>
  <c r="BH289"/>
  <c r="BG289"/>
  <c r="BE289"/>
  <c r="T289"/>
  <c r="R289"/>
  <c r="P289"/>
  <c r="BI288"/>
  <c r="BH288"/>
  <c r="BG288"/>
  <c r="BE288"/>
  <c r="T288"/>
  <c r="R288"/>
  <c r="P288"/>
  <c r="BI284"/>
  <c r="BH284"/>
  <c r="BG284"/>
  <c r="BE284"/>
  <c r="T284"/>
  <c r="T283"/>
  <c r="R284"/>
  <c r="R283"/>
  <c r="P284"/>
  <c r="P283"/>
  <c r="BI279"/>
  <c r="BH279"/>
  <c r="BG279"/>
  <c r="BE279"/>
  <c r="T279"/>
  <c r="R279"/>
  <c r="P279"/>
  <c r="BI278"/>
  <c r="BH278"/>
  <c r="BG278"/>
  <c r="BE278"/>
  <c r="T278"/>
  <c r="R278"/>
  <c r="P278"/>
  <c r="BI276"/>
  <c r="BH276"/>
  <c r="BG276"/>
  <c r="BE276"/>
  <c r="T276"/>
  <c r="R276"/>
  <c r="P276"/>
  <c r="BI274"/>
  <c r="BH274"/>
  <c r="BG274"/>
  <c r="BE274"/>
  <c r="T274"/>
  <c r="R274"/>
  <c r="P274"/>
  <c r="BI272"/>
  <c r="BH272"/>
  <c r="BG272"/>
  <c r="BE272"/>
  <c r="T272"/>
  <c r="R272"/>
  <c r="P272"/>
  <c r="BI268"/>
  <c r="BH268"/>
  <c r="BG268"/>
  <c r="BE268"/>
  <c r="T268"/>
  <c r="R268"/>
  <c r="P268"/>
  <c r="BI262"/>
  <c r="BH262"/>
  <c r="BG262"/>
  <c r="BE262"/>
  <c r="T262"/>
  <c r="R262"/>
  <c r="P262"/>
  <c r="BI243"/>
  <c r="BH243"/>
  <c r="BG243"/>
  <c r="BE243"/>
  <c r="T243"/>
  <c r="R243"/>
  <c r="P243"/>
  <c r="BI238"/>
  <c r="BH238"/>
  <c r="BG238"/>
  <c r="BE238"/>
  <c r="T238"/>
  <c r="R238"/>
  <c r="P238"/>
  <c r="BI237"/>
  <c r="BH237"/>
  <c r="BG237"/>
  <c r="BE237"/>
  <c r="T237"/>
  <c r="R237"/>
  <c r="P237"/>
  <c r="BI222"/>
  <c r="BH222"/>
  <c r="BG222"/>
  <c r="BE222"/>
  <c r="T222"/>
  <c r="R222"/>
  <c r="P222"/>
  <c r="BI208"/>
  <c r="BH208"/>
  <c r="BG208"/>
  <c r="BE208"/>
  <c r="T208"/>
  <c r="R208"/>
  <c r="P208"/>
  <c r="BI188"/>
  <c r="BH188"/>
  <c r="BG188"/>
  <c r="BE188"/>
  <c r="T188"/>
  <c r="R188"/>
  <c r="P188"/>
  <c r="BI184"/>
  <c r="BH184"/>
  <c r="BG184"/>
  <c r="BE184"/>
  <c r="T184"/>
  <c r="R184"/>
  <c r="P184"/>
  <c r="BI180"/>
  <c r="BH180"/>
  <c r="BG180"/>
  <c r="BE180"/>
  <c r="T180"/>
  <c r="R180"/>
  <c r="P180"/>
  <c r="BI176"/>
  <c r="BH176"/>
  <c r="BG176"/>
  <c r="BE176"/>
  <c r="T176"/>
  <c r="R176"/>
  <c r="P176"/>
  <c r="BI172"/>
  <c r="BH172"/>
  <c r="BG172"/>
  <c r="BE172"/>
  <c r="T172"/>
  <c r="R172"/>
  <c r="P172"/>
  <c r="BI161"/>
  <c r="BH161"/>
  <c r="BG161"/>
  <c r="BE161"/>
  <c r="T161"/>
  <c r="R161"/>
  <c r="P161"/>
  <c r="BI159"/>
  <c r="BH159"/>
  <c r="BG159"/>
  <c r="BE159"/>
  <c r="T159"/>
  <c r="R159"/>
  <c r="P159"/>
  <c r="BI141"/>
  <c r="BH141"/>
  <c r="BG141"/>
  <c r="BE141"/>
  <c r="T141"/>
  <c r="R141"/>
  <c r="P141"/>
  <c r="BI136"/>
  <c r="BH136"/>
  <c r="BG136"/>
  <c r="BE136"/>
  <c r="T136"/>
  <c r="R136"/>
  <c r="P136"/>
  <c r="BI124"/>
  <c r="BH124"/>
  <c r="BG124"/>
  <c r="BE124"/>
  <c r="T124"/>
  <c r="R124"/>
  <c r="P124"/>
  <c r="BI120"/>
  <c r="BH120"/>
  <c r="BG120"/>
  <c r="BE120"/>
  <c r="T120"/>
  <c r="R120"/>
  <c r="P120"/>
  <c r="BI119"/>
  <c r="BH119"/>
  <c r="BG119"/>
  <c r="BE119"/>
  <c r="T119"/>
  <c r="R119"/>
  <c r="P119"/>
  <c r="BI109"/>
  <c r="BH109"/>
  <c r="BG109"/>
  <c r="BE109"/>
  <c r="T109"/>
  <c r="R109"/>
  <c r="P109"/>
  <c r="BI108"/>
  <c r="BH108"/>
  <c r="BG108"/>
  <c r="BE108"/>
  <c r="T108"/>
  <c r="R108"/>
  <c r="P108"/>
  <c r="BI104"/>
  <c r="BH104"/>
  <c r="BG104"/>
  <c r="BE104"/>
  <c r="T104"/>
  <c r="R104"/>
  <c r="P104"/>
  <c r="BI103"/>
  <c r="BH103"/>
  <c r="BG103"/>
  <c r="BE103"/>
  <c r="T103"/>
  <c r="R103"/>
  <c r="P103"/>
  <c r="BI99"/>
  <c r="BH99"/>
  <c r="BG99"/>
  <c r="BE99"/>
  <c r="T99"/>
  <c r="R99"/>
  <c r="P99"/>
  <c r="BI95"/>
  <c r="BH95"/>
  <c r="BG95"/>
  <c r="BE95"/>
  <c r="T95"/>
  <c r="R95"/>
  <c r="P95"/>
  <c r="BI91"/>
  <c r="BH91"/>
  <c r="BG91"/>
  <c r="BE91"/>
  <c r="T91"/>
  <c r="R91"/>
  <c r="P91"/>
  <c r="BI90"/>
  <c r="BH90"/>
  <c r="BG90"/>
  <c r="BE90"/>
  <c r="T90"/>
  <c r="R90"/>
  <c r="P90"/>
  <c r="J84"/>
  <c r="J83"/>
  <c r="F83"/>
  <c r="F81"/>
  <c r="E79"/>
  <c r="J55"/>
  <c r="J54"/>
  <c r="F54"/>
  <c r="F52"/>
  <c r="E50"/>
  <c r="J18"/>
  <c r="E18"/>
  <c r="F84"/>
  <c r="J17"/>
  <c r="J12"/>
  <c r="J52"/>
  <c r="E7"/>
  <c r="E77"/>
  <c i="4" r="J123"/>
  <c r="J37"/>
  <c r="J36"/>
  <c i="1" r="AY57"/>
  <c i="4" r="J35"/>
  <c i="1" r="AX57"/>
  <c i="4" r="BI490"/>
  <c r="BH490"/>
  <c r="BG490"/>
  <c r="BE490"/>
  <c r="T490"/>
  <c r="R490"/>
  <c r="P490"/>
  <c r="BI465"/>
  <c r="BH465"/>
  <c r="BG465"/>
  <c r="BE465"/>
  <c r="T465"/>
  <c r="R465"/>
  <c r="P465"/>
  <c r="BI448"/>
  <c r="BH448"/>
  <c r="BG448"/>
  <c r="BE448"/>
  <c r="T448"/>
  <c r="R448"/>
  <c r="P448"/>
  <c r="BI445"/>
  <c r="BH445"/>
  <c r="BG445"/>
  <c r="BE445"/>
  <c r="T445"/>
  <c r="R445"/>
  <c r="P445"/>
  <c r="BI442"/>
  <c r="BH442"/>
  <c r="BG442"/>
  <c r="BE442"/>
  <c r="T442"/>
  <c r="R442"/>
  <c r="P442"/>
  <c r="BI438"/>
  <c r="BH438"/>
  <c r="BG438"/>
  <c r="BE438"/>
  <c r="T438"/>
  <c r="R438"/>
  <c r="P438"/>
  <c r="BI435"/>
  <c r="BH435"/>
  <c r="BG435"/>
  <c r="BE435"/>
  <c r="T435"/>
  <c r="R435"/>
  <c r="P435"/>
  <c r="BI433"/>
  <c r="BH433"/>
  <c r="BG433"/>
  <c r="BE433"/>
  <c r="T433"/>
  <c r="R433"/>
  <c r="P433"/>
  <c r="BI431"/>
  <c r="BH431"/>
  <c r="BG431"/>
  <c r="BE431"/>
  <c r="T431"/>
  <c r="R431"/>
  <c r="P431"/>
  <c r="BI429"/>
  <c r="BH429"/>
  <c r="BG429"/>
  <c r="BE429"/>
  <c r="T429"/>
  <c r="R429"/>
  <c r="P429"/>
  <c r="BI427"/>
  <c r="BH427"/>
  <c r="BG427"/>
  <c r="BE427"/>
  <c r="T427"/>
  <c r="R427"/>
  <c r="P427"/>
  <c r="BI426"/>
  <c r="BH426"/>
  <c r="BG426"/>
  <c r="BE426"/>
  <c r="T426"/>
  <c r="R426"/>
  <c r="P426"/>
  <c r="BI425"/>
  <c r="BH425"/>
  <c r="BG425"/>
  <c r="BE425"/>
  <c r="T425"/>
  <c r="R425"/>
  <c r="P425"/>
  <c r="BI418"/>
  <c r="BH418"/>
  <c r="BG418"/>
  <c r="BE418"/>
  <c r="T418"/>
  <c r="R418"/>
  <c r="P418"/>
  <c r="BI415"/>
  <c r="BH415"/>
  <c r="BG415"/>
  <c r="BE415"/>
  <c r="T415"/>
  <c r="R415"/>
  <c r="P415"/>
  <c r="BI413"/>
  <c r="BH413"/>
  <c r="BG413"/>
  <c r="BE413"/>
  <c r="T413"/>
  <c r="R413"/>
  <c r="P413"/>
  <c r="BI410"/>
  <c r="BH410"/>
  <c r="BG410"/>
  <c r="BE410"/>
  <c r="T410"/>
  <c r="R410"/>
  <c r="P410"/>
  <c r="BI406"/>
  <c r="BH406"/>
  <c r="BG406"/>
  <c r="BE406"/>
  <c r="T406"/>
  <c r="R406"/>
  <c r="P406"/>
  <c r="BI403"/>
  <c r="BH403"/>
  <c r="BG403"/>
  <c r="BE403"/>
  <c r="T403"/>
  <c r="R403"/>
  <c r="P403"/>
  <c r="BI399"/>
  <c r="BH399"/>
  <c r="BG399"/>
  <c r="BE399"/>
  <c r="T399"/>
  <c r="R399"/>
  <c r="P399"/>
  <c r="BI397"/>
  <c r="BH397"/>
  <c r="BG397"/>
  <c r="BE397"/>
  <c r="T397"/>
  <c r="R397"/>
  <c r="P397"/>
  <c r="BI394"/>
  <c r="BH394"/>
  <c r="BG394"/>
  <c r="BE394"/>
  <c r="T394"/>
  <c r="R394"/>
  <c r="P394"/>
  <c r="BI393"/>
  <c r="BH393"/>
  <c r="BG393"/>
  <c r="BE393"/>
  <c r="T393"/>
  <c r="R393"/>
  <c r="P393"/>
  <c r="BI389"/>
  <c r="BH389"/>
  <c r="BG389"/>
  <c r="BE389"/>
  <c r="T389"/>
  <c r="R389"/>
  <c r="P389"/>
  <c r="BI386"/>
  <c r="BH386"/>
  <c r="BG386"/>
  <c r="BE386"/>
  <c r="T386"/>
  <c r="R386"/>
  <c r="P386"/>
  <c r="BI384"/>
  <c r="BH384"/>
  <c r="BG384"/>
  <c r="BE384"/>
  <c r="T384"/>
  <c r="R384"/>
  <c r="P384"/>
  <c r="BI383"/>
  <c r="BH383"/>
  <c r="BG383"/>
  <c r="BE383"/>
  <c r="T383"/>
  <c r="R383"/>
  <c r="P383"/>
  <c r="BI381"/>
  <c r="BH381"/>
  <c r="BG381"/>
  <c r="BE381"/>
  <c r="T381"/>
  <c r="R381"/>
  <c r="P381"/>
  <c r="BI377"/>
  <c r="BH377"/>
  <c r="BG377"/>
  <c r="BE377"/>
  <c r="T377"/>
  <c r="R377"/>
  <c r="P377"/>
  <c r="BI373"/>
  <c r="BH373"/>
  <c r="BG373"/>
  <c r="BE373"/>
  <c r="T373"/>
  <c r="R373"/>
  <c r="P373"/>
  <c r="BI372"/>
  <c r="BH372"/>
  <c r="BG372"/>
  <c r="BE372"/>
  <c r="T372"/>
  <c r="R372"/>
  <c r="P372"/>
  <c r="BI365"/>
  <c r="BH365"/>
  <c r="BG365"/>
  <c r="BE365"/>
  <c r="T365"/>
  <c r="R365"/>
  <c r="P365"/>
  <c r="BI362"/>
  <c r="BH362"/>
  <c r="BG362"/>
  <c r="BE362"/>
  <c r="T362"/>
  <c r="R362"/>
  <c r="P362"/>
  <c r="BI360"/>
  <c r="BH360"/>
  <c r="BG360"/>
  <c r="BE360"/>
  <c r="T360"/>
  <c r="R360"/>
  <c r="P360"/>
  <c r="BI358"/>
  <c r="BH358"/>
  <c r="BG358"/>
  <c r="BE358"/>
  <c r="T358"/>
  <c r="R358"/>
  <c r="P358"/>
  <c r="BI356"/>
  <c r="BH356"/>
  <c r="BG356"/>
  <c r="BE356"/>
  <c r="T356"/>
  <c r="R356"/>
  <c r="P356"/>
  <c r="BI354"/>
  <c r="BH354"/>
  <c r="BG354"/>
  <c r="BE354"/>
  <c r="T354"/>
  <c r="R354"/>
  <c r="P354"/>
  <c r="BI353"/>
  <c r="BH353"/>
  <c r="BG353"/>
  <c r="BE353"/>
  <c r="T353"/>
  <c r="R353"/>
  <c r="P353"/>
  <c r="BI348"/>
  <c r="BH348"/>
  <c r="BG348"/>
  <c r="BE348"/>
  <c r="T348"/>
  <c r="R348"/>
  <c r="P348"/>
  <c r="BI345"/>
  <c r="BH345"/>
  <c r="BG345"/>
  <c r="BE345"/>
  <c r="T345"/>
  <c r="R345"/>
  <c r="P345"/>
  <c r="BI344"/>
  <c r="BH344"/>
  <c r="BG344"/>
  <c r="BE344"/>
  <c r="T344"/>
  <c r="R344"/>
  <c r="P344"/>
  <c r="BI341"/>
  <c r="BH341"/>
  <c r="BG341"/>
  <c r="BE341"/>
  <c r="T341"/>
  <c r="R341"/>
  <c r="P341"/>
  <c r="BI339"/>
  <c r="BH339"/>
  <c r="BG339"/>
  <c r="BE339"/>
  <c r="T339"/>
  <c r="R339"/>
  <c r="P339"/>
  <c r="BI333"/>
  <c r="BH333"/>
  <c r="BG333"/>
  <c r="BE333"/>
  <c r="T333"/>
  <c r="R333"/>
  <c r="P333"/>
  <c r="BI331"/>
  <c r="BH331"/>
  <c r="BG331"/>
  <c r="BE331"/>
  <c r="T331"/>
  <c r="R331"/>
  <c r="P331"/>
  <c r="BI326"/>
  <c r="BH326"/>
  <c r="BG326"/>
  <c r="BE326"/>
  <c r="T326"/>
  <c r="R326"/>
  <c r="P326"/>
  <c r="BI319"/>
  <c r="BH319"/>
  <c r="BG319"/>
  <c r="BE319"/>
  <c r="T319"/>
  <c r="R319"/>
  <c r="P319"/>
  <c r="BI314"/>
  <c r="BH314"/>
  <c r="BG314"/>
  <c r="BE314"/>
  <c r="T314"/>
  <c r="R314"/>
  <c r="P314"/>
  <c r="BI313"/>
  <c r="BH313"/>
  <c r="BG313"/>
  <c r="BE313"/>
  <c r="T313"/>
  <c r="R313"/>
  <c r="P313"/>
  <c r="BI311"/>
  <c r="BH311"/>
  <c r="BG311"/>
  <c r="BE311"/>
  <c r="T311"/>
  <c r="R311"/>
  <c r="P311"/>
  <c r="BI308"/>
  <c r="BH308"/>
  <c r="BG308"/>
  <c r="BE308"/>
  <c r="T308"/>
  <c r="R308"/>
  <c r="P308"/>
  <c r="BI306"/>
  <c r="BH306"/>
  <c r="BG306"/>
  <c r="BE306"/>
  <c r="T306"/>
  <c r="R306"/>
  <c r="P306"/>
  <c r="BI305"/>
  <c r="BH305"/>
  <c r="BG305"/>
  <c r="BE305"/>
  <c r="T305"/>
  <c r="R305"/>
  <c r="P305"/>
  <c r="BI304"/>
  <c r="BH304"/>
  <c r="BG304"/>
  <c r="BE304"/>
  <c r="T304"/>
  <c r="R304"/>
  <c r="P304"/>
  <c r="BI302"/>
  <c r="BH302"/>
  <c r="BG302"/>
  <c r="BE302"/>
  <c r="T302"/>
  <c r="R302"/>
  <c r="P302"/>
  <c r="BI301"/>
  <c r="BH301"/>
  <c r="BG301"/>
  <c r="BE301"/>
  <c r="T301"/>
  <c r="R301"/>
  <c r="P301"/>
  <c r="BI299"/>
  <c r="BH299"/>
  <c r="BG299"/>
  <c r="BE299"/>
  <c r="T299"/>
  <c r="R299"/>
  <c r="P299"/>
  <c r="BI297"/>
  <c r="BH297"/>
  <c r="BG297"/>
  <c r="BE297"/>
  <c r="T297"/>
  <c r="R297"/>
  <c r="P297"/>
  <c r="BI296"/>
  <c r="BH296"/>
  <c r="BG296"/>
  <c r="BE296"/>
  <c r="T296"/>
  <c r="R296"/>
  <c r="P296"/>
  <c r="BI294"/>
  <c r="BH294"/>
  <c r="BG294"/>
  <c r="BE294"/>
  <c r="T294"/>
  <c r="R294"/>
  <c r="P294"/>
  <c r="BI293"/>
  <c r="BH293"/>
  <c r="BG293"/>
  <c r="BE293"/>
  <c r="T293"/>
  <c r="R293"/>
  <c r="P293"/>
  <c r="BI292"/>
  <c r="BH292"/>
  <c r="BG292"/>
  <c r="BE292"/>
  <c r="T292"/>
  <c r="R292"/>
  <c r="P292"/>
  <c r="BI290"/>
  <c r="BH290"/>
  <c r="BG290"/>
  <c r="BE290"/>
  <c r="T290"/>
  <c r="R290"/>
  <c r="P290"/>
  <c r="BI289"/>
  <c r="BH289"/>
  <c r="BG289"/>
  <c r="BE289"/>
  <c r="T289"/>
  <c r="R289"/>
  <c r="P289"/>
  <c r="BI285"/>
  <c r="BH285"/>
  <c r="BG285"/>
  <c r="BE285"/>
  <c r="T285"/>
  <c r="R285"/>
  <c r="P285"/>
  <c r="BI278"/>
  <c r="BH278"/>
  <c r="BG278"/>
  <c r="BE278"/>
  <c r="T278"/>
  <c r="T277"/>
  <c r="R278"/>
  <c r="R277"/>
  <c r="P278"/>
  <c r="P277"/>
  <c r="BI275"/>
  <c r="BH275"/>
  <c r="BG275"/>
  <c r="BE275"/>
  <c r="T275"/>
  <c r="R275"/>
  <c r="P275"/>
  <c r="BI273"/>
  <c r="BH273"/>
  <c r="BG273"/>
  <c r="BE273"/>
  <c r="T273"/>
  <c r="R273"/>
  <c r="P273"/>
  <c r="BI269"/>
  <c r="BH269"/>
  <c r="BG269"/>
  <c r="BE269"/>
  <c r="T269"/>
  <c r="R269"/>
  <c r="P269"/>
  <c r="BI263"/>
  <c r="BH263"/>
  <c r="BG263"/>
  <c r="BE263"/>
  <c r="T263"/>
  <c r="R263"/>
  <c r="P263"/>
  <c r="BI257"/>
  <c r="BH257"/>
  <c r="BG257"/>
  <c r="BE257"/>
  <c r="T257"/>
  <c r="R257"/>
  <c r="P257"/>
  <c r="BI255"/>
  <c r="BH255"/>
  <c r="BG255"/>
  <c r="BE255"/>
  <c r="T255"/>
  <c r="R255"/>
  <c r="P255"/>
  <c r="BI251"/>
  <c r="BH251"/>
  <c r="BG251"/>
  <c r="BE251"/>
  <c r="T251"/>
  <c r="R251"/>
  <c r="P251"/>
  <c r="BI245"/>
  <c r="BH245"/>
  <c r="BG245"/>
  <c r="BE245"/>
  <c r="T245"/>
  <c r="R245"/>
  <c r="P245"/>
  <c r="BI242"/>
  <c r="BH242"/>
  <c r="BG242"/>
  <c r="BE242"/>
  <c r="T242"/>
  <c r="R242"/>
  <c r="P242"/>
  <c r="BI240"/>
  <c r="BH240"/>
  <c r="BG240"/>
  <c r="BE240"/>
  <c r="T240"/>
  <c r="R240"/>
  <c r="P240"/>
  <c r="BI235"/>
  <c r="BH235"/>
  <c r="BG235"/>
  <c r="BE235"/>
  <c r="T235"/>
  <c r="R235"/>
  <c r="P235"/>
  <c r="BI232"/>
  <c r="BH232"/>
  <c r="BG232"/>
  <c r="BE232"/>
  <c r="T232"/>
  <c r="R232"/>
  <c r="P232"/>
  <c r="BI231"/>
  <c r="BH231"/>
  <c r="BG231"/>
  <c r="BE231"/>
  <c r="T231"/>
  <c r="R231"/>
  <c r="P231"/>
  <c r="BI229"/>
  <c r="BH229"/>
  <c r="BG229"/>
  <c r="BE229"/>
  <c r="T229"/>
  <c r="R229"/>
  <c r="P229"/>
  <c r="BI226"/>
  <c r="BH226"/>
  <c r="BG226"/>
  <c r="BE226"/>
  <c r="T226"/>
  <c r="R226"/>
  <c r="P226"/>
  <c r="BI224"/>
  <c r="BH224"/>
  <c r="BG224"/>
  <c r="BE224"/>
  <c r="T224"/>
  <c r="R224"/>
  <c r="P224"/>
  <c r="BI223"/>
  <c r="BH223"/>
  <c r="BG223"/>
  <c r="BE223"/>
  <c r="T223"/>
  <c r="R223"/>
  <c r="P223"/>
  <c r="BI219"/>
  <c r="BH219"/>
  <c r="BG219"/>
  <c r="BE219"/>
  <c r="T219"/>
  <c r="R219"/>
  <c r="P219"/>
  <c r="BI211"/>
  <c r="BH211"/>
  <c r="BG211"/>
  <c r="BE211"/>
  <c r="T211"/>
  <c r="R211"/>
  <c r="P211"/>
  <c r="BI203"/>
  <c r="BH203"/>
  <c r="BG203"/>
  <c r="BE203"/>
  <c r="T203"/>
  <c r="R203"/>
  <c r="P203"/>
  <c r="BI200"/>
  <c r="BH200"/>
  <c r="BG200"/>
  <c r="BE200"/>
  <c r="T200"/>
  <c r="R200"/>
  <c r="P200"/>
  <c r="BI198"/>
  <c r="BH198"/>
  <c r="BG198"/>
  <c r="BE198"/>
  <c r="T198"/>
  <c r="R198"/>
  <c r="P198"/>
  <c r="BI195"/>
  <c r="BH195"/>
  <c r="BG195"/>
  <c r="BE195"/>
  <c r="T195"/>
  <c r="R195"/>
  <c r="P195"/>
  <c r="BI192"/>
  <c r="BH192"/>
  <c r="BG192"/>
  <c r="BE192"/>
  <c r="T192"/>
  <c r="R192"/>
  <c r="P192"/>
  <c r="BI188"/>
  <c r="BH188"/>
  <c r="BG188"/>
  <c r="BE188"/>
  <c r="T188"/>
  <c r="T187"/>
  <c r="R188"/>
  <c r="R187"/>
  <c r="P188"/>
  <c r="P187"/>
  <c r="BI185"/>
  <c r="BH185"/>
  <c r="BG185"/>
  <c r="BE185"/>
  <c r="T185"/>
  <c r="R185"/>
  <c r="P185"/>
  <c r="BI181"/>
  <c r="BH181"/>
  <c r="BG181"/>
  <c r="BE181"/>
  <c r="T181"/>
  <c r="R181"/>
  <c r="P181"/>
  <c r="BI179"/>
  <c r="BH179"/>
  <c r="BG179"/>
  <c r="BE179"/>
  <c r="T179"/>
  <c r="R179"/>
  <c r="P179"/>
  <c r="BI177"/>
  <c r="BH177"/>
  <c r="BG177"/>
  <c r="BE177"/>
  <c r="T177"/>
  <c r="R177"/>
  <c r="P177"/>
  <c r="BI175"/>
  <c r="BH175"/>
  <c r="BG175"/>
  <c r="BE175"/>
  <c r="T175"/>
  <c r="R175"/>
  <c r="P175"/>
  <c r="BI170"/>
  <c r="BH170"/>
  <c r="BG170"/>
  <c r="BE170"/>
  <c r="T170"/>
  <c r="R170"/>
  <c r="P170"/>
  <c r="BI165"/>
  <c r="BH165"/>
  <c r="BG165"/>
  <c r="BE165"/>
  <c r="T165"/>
  <c r="R165"/>
  <c r="P165"/>
  <c r="BI161"/>
  <c r="BH161"/>
  <c r="BG161"/>
  <c r="BE161"/>
  <c r="T161"/>
  <c r="R161"/>
  <c r="P161"/>
  <c r="BI160"/>
  <c r="BH160"/>
  <c r="BG160"/>
  <c r="BE160"/>
  <c r="T160"/>
  <c r="R160"/>
  <c r="P160"/>
  <c r="BI159"/>
  <c r="BH159"/>
  <c r="BG159"/>
  <c r="BE159"/>
  <c r="T159"/>
  <c r="R159"/>
  <c r="P159"/>
  <c r="BI157"/>
  <c r="BH157"/>
  <c r="BG157"/>
  <c r="BE157"/>
  <c r="T157"/>
  <c r="R157"/>
  <c r="P157"/>
  <c r="BI155"/>
  <c r="BH155"/>
  <c r="BG155"/>
  <c r="BE155"/>
  <c r="T155"/>
  <c r="R155"/>
  <c r="P155"/>
  <c r="BI152"/>
  <c r="BH152"/>
  <c r="BG152"/>
  <c r="BE152"/>
  <c r="T152"/>
  <c r="R152"/>
  <c r="P152"/>
  <c r="BI148"/>
  <c r="BH148"/>
  <c r="BG148"/>
  <c r="BE148"/>
  <c r="T148"/>
  <c r="R148"/>
  <c r="P148"/>
  <c r="BI130"/>
  <c r="BH130"/>
  <c r="BG130"/>
  <c r="BE130"/>
  <c r="T130"/>
  <c r="R130"/>
  <c r="P130"/>
  <c r="BI126"/>
  <c r="BH126"/>
  <c r="BG126"/>
  <c r="BE126"/>
  <c r="T126"/>
  <c r="R126"/>
  <c r="P126"/>
  <c r="BI125"/>
  <c r="BH125"/>
  <c r="BG125"/>
  <c r="BE125"/>
  <c r="T125"/>
  <c r="R125"/>
  <c r="P125"/>
  <c r="J62"/>
  <c r="BI109"/>
  <c r="BH109"/>
  <c r="BG109"/>
  <c r="BE109"/>
  <c r="T109"/>
  <c r="T102"/>
  <c r="R109"/>
  <c r="R102"/>
  <c r="P109"/>
  <c r="P102"/>
  <c r="BI103"/>
  <c r="BH103"/>
  <c r="BG103"/>
  <c r="BE103"/>
  <c r="T103"/>
  <c r="R103"/>
  <c r="P103"/>
  <c r="J97"/>
  <c r="J96"/>
  <c r="F96"/>
  <c r="F94"/>
  <c r="E92"/>
  <c r="J55"/>
  <c r="J54"/>
  <c r="F54"/>
  <c r="F52"/>
  <c r="E50"/>
  <c r="J18"/>
  <c r="E18"/>
  <c r="F55"/>
  <c r="J17"/>
  <c r="J12"/>
  <c r="J94"/>
  <c r="E7"/>
  <c r="E48"/>
  <c i="3" r="J37"/>
  <c r="J36"/>
  <c i="1" r="AY56"/>
  <c i="3" r="J35"/>
  <c i="1" r="AX56"/>
  <c i="3" r="BI516"/>
  <c r="BH516"/>
  <c r="BG516"/>
  <c r="BE516"/>
  <c r="T516"/>
  <c r="R516"/>
  <c r="P516"/>
  <c r="BI495"/>
  <c r="BH495"/>
  <c r="BG495"/>
  <c r="BE495"/>
  <c r="T495"/>
  <c r="R495"/>
  <c r="P495"/>
  <c r="BI494"/>
  <c r="BH494"/>
  <c r="BG494"/>
  <c r="BE494"/>
  <c r="T494"/>
  <c r="R494"/>
  <c r="P494"/>
  <c r="BI490"/>
  <c r="BH490"/>
  <c r="BG490"/>
  <c r="BE490"/>
  <c r="T490"/>
  <c r="R490"/>
  <c r="P490"/>
  <c r="BI488"/>
  <c r="BH488"/>
  <c r="BG488"/>
  <c r="BE488"/>
  <c r="T488"/>
  <c r="R488"/>
  <c r="P488"/>
  <c r="BI485"/>
  <c r="BH485"/>
  <c r="BG485"/>
  <c r="BE485"/>
  <c r="T485"/>
  <c r="R485"/>
  <c r="P485"/>
  <c r="BI483"/>
  <c r="BH483"/>
  <c r="BG483"/>
  <c r="BE483"/>
  <c r="T483"/>
  <c r="R483"/>
  <c r="P483"/>
  <c r="BI481"/>
  <c r="BH481"/>
  <c r="BG481"/>
  <c r="BE481"/>
  <c r="T481"/>
  <c r="R481"/>
  <c r="P481"/>
  <c r="BI479"/>
  <c r="BH479"/>
  <c r="BG479"/>
  <c r="BE479"/>
  <c r="T479"/>
  <c r="R479"/>
  <c r="P479"/>
  <c r="BI477"/>
  <c r="BH477"/>
  <c r="BG477"/>
  <c r="BE477"/>
  <c r="T477"/>
  <c r="R477"/>
  <c r="P477"/>
  <c r="BI476"/>
  <c r="BH476"/>
  <c r="BG476"/>
  <c r="BE476"/>
  <c r="T476"/>
  <c r="R476"/>
  <c r="P476"/>
  <c r="BI472"/>
  <c r="BH472"/>
  <c r="BG472"/>
  <c r="BE472"/>
  <c r="T472"/>
  <c r="R472"/>
  <c r="P472"/>
  <c r="BI466"/>
  <c r="BH466"/>
  <c r="BG466"/>
  <c r="BE466"/>
  <c r="T466"/>
  <c r="R466"/>
  <c r="P466"/>
  <c r="BI463"/>
  <c r="BH463"/>
  <c r="BG463"/>
  <c r="BE463"/>
  <c r="T463"/>
  <c r="R463"/>
  <c r="P463"/>
  <c r="BI461"/>
  <c r="BH461"/>
  <c r="BG461"/>
  <c r="BE461"/>
  <c r="T461"/>
  <c r="R461"/>
  <c r="P461"/>
  <c r="BI458"/>
  <c r="BH458"/>
  <c r="BG458"/>
  <c r="BE458"/>
  <c r="T458"/>
  <c r="R458"/>
  <c r="P458"/>
  <c r="BI455"/>
  <c r="BH455"/>
  <c r="BG455"/>
  <c r="BE455"/>
  <c r="T455"/>
  <c r="R455"/>
  <c r="P455"/>
  <c r="BI452"/>
  <c r="BH452"/>
  <c r="BG452"/>
  <c r="BE452"/>
  <c r="T452"/>
  <c r="R452"/>
  <c r="P452"/>
  <c r="BI443"/>
  <c r="BH443"/>
  <c r="BG443"/>
  <c r="BE443"/>
  <c r="T443"/>
  <c r="R443"/>
  <c r="P443"/>
  <c r="BI439"/>
  <c r="BH439"/>
  <c r="BG439"/>
  <c r="BE439"/>
  <c r="T439"/>
  <c r="R439"/>
  <c r="P439"/>
  <c r="BI436"/>
  <c r="BH436"/>
  <c r="BG436"/>
  <c r="BE436"/>
  <c r="T436"/>
  <c r="R436"/>
  <c r="P436"/>
  <c r="BI433"/>
  <c r="BH433"/>
  <c r="BG433"/>
  <c r="BE433"/>
  <c r="T433"/>
  <c r="R433"/>
  <c r="P433"/>
  <c r="BI428"/>
  <c r="BH428"/>
  <c r="BG428"/>
  <c r="BE428"/>
  <c r="T428"/>
  <c r="R428"/>
  <c r="P428"/>
  <c r="BI425"/>
  <c r="BH425"/>
  <c r="BG425"/>
  <c r="BE425"/>
  <c r="T425"/>
  <c r="R425"/>
  <c r="P425"/>
  <c r="BI423"/>
  <c r="BH423"/>
  <c r="BG423"/>
  <c r="BE423"/>
  <c r="T423"/>
  <c r="R423"/>
  <c r="P423"/>
  <c r="BI420"/>
  <c r="BH420"/>
  <c r="BG420"/>
  <c r="BE420"/>
  <c r="T420"/>
  <c r="R420"/>
  <c r="P420"/>
  <c r="BI418"/>
  <c r="BH418"/>
  <c r="BG418"/>
  <c r="BE418"/>
  <c r="T418"/>
  <c r="R418"/>
  <c r="P418"/>
  <c r="BI414"/>
  <c r="BH414"/>
  <c r="BG414"/>
  <c r="BE414"/>
  <c r="T414"/>
  <c r="R414"/>
  <c r="P414"/>
  <c r="BI410"/>
  <c r="BH410"/>
  <c r="BG410"/>
  <c r="BE410"/>
  <c r="T410"/>
  <c r="R410"/>
  <c r="P410"/>
  <c r="BI409"/>
  <c r="BH409"/>
  <c r="BG409"/>
  <c r="BE409"/>
  <c r="T409"/>
  <c r="R409"/>
  <c r="P409"/>
  <c r="BI405"/>
  <c r="BH405"/>
  <c r="BG405"/>
  <c r="BE405"/>
  <c r="T405"/>
  <c r="R405"/>
  <c r="P405"/>
  <c r="BI404"/>
  <c r="BH404"/>
  <c r="BG404"/>
  <c r="BE404"/>
  <c r="T404"/>
  <c r="R404"/>
  <c r="P404"/>
  <c r="BI393"/>
  <c r="BH393"/>
  <c r="BG393"/>
  <c r="BE393"/>
  <c r="T393"/>
  <c r="R393"/>
  <c r="P393"/>
  <c r="BI390"/>
  <c r="BH390"/>
  <c r="BG390"/>
  <c r="BE390"/>
  <c r="T390"/>
  <c r="R390"/>
  <c r="P390"/>
  <c r="BI388"/>
  <c r="BH388"/>
  <c r="BG388"/>
  <c r="BE388"/>
  <c r="T388"/>
  <c r="R388"/>
  <c r="P388"/>
  <c r="BI386"/>
  <c r="BH386"/>
  <c r="BG386"/>
  <c r="BE386"/>
  <c r="T386"/>
  <c r="R386"/>
  <c r="P386"/>
  <c r="BI384"/>
  <c r="BH384"/>
  <c r="BG384"/>
  <c r="BE384"/>
  <c r="T384"/>
  <c r="R384"/>
  <c r="P384"/>
  <c r="BI382"/>
  <c r="BH382"/>
  <c r="BG382"/>
  <c r="BE382"/>
  <c r="T382"/>
  <c r="R382"/>
  <c r="P382"/>
  <c r="BI381"/>
  <c r="BH381"/>
  <c r="BG381"/>
  <c r="BE381"/>
  <c r="T381"/>
  <c r="R381"/>
  <c r="P381"/>
  <c r="BI376"/>
  <c r="BH376"/>
  <c r="BG376"/>
  <c r="BE376"/>
  <c r="T376"/>
  <c r="R376"/>
  <c r="P376"/>
  <c r="BI375"/>
  <c r="BH375"/>
  <c r="BG375"/>
  <c r="BE375"/>
  <c r="T375"/>
  <c r="R375"/>
  <c r="P375"/>
  <c r="BI372"/>
  <c r="BH372"/>
  <c r="BG372"/>
  <c r="BE372"/>
  <c r="T372"/>
  <c r="R372"/>
  <c r="P372"/>
  <c r="BI369"/>
  <c r="BH369"/>
  <c r="BG369"/>
  <c r="BE369"/>
  <c r="T369"/>
  <c r="R369"/>
  <c r="P369"/>
  <c r="BI367"/>
  <c r="BH367"/>
  <c r="BG367"/>
  <c r="BE367"/>
  <c r="T367"/>
  <c r="R367"/>
  <c r="P367"/>
  <c r="BI365"/>
  <c r="BH365"/>
  <c r="BG365"/>
  <c r="BE365"/>
  <c r="T365"/>
  <c r="R365"/>
  <c r="P365"/>
  <c r="BI358"/>
  <c r="BH358"/>
  <c r="BG358"/>
  <c r="BE358"/>
  <c r="T358"/>
  <c r="R358"/>
  <c r="P358"/>
  <c r="BI355"/>
  <c r="BH355"/>
  <c r="BG355"/>
  <c r="BE355"/>
  <c r="T355"/>
  <c r="R355"/>
  <c r="P355"/>
  <c r="BI353"/>
  <c r="BH353"/>
  <c r="BG353"/>
  <c r="BE353"/>
  <c r="T353"/>
  <c r="R353"/>
  <c r="P353"/>
  <c r="BI351"/>
  <c r="BH351"/>
  <c r="BG351"/>
  <c r="BE351"/>
  <c r="T351"/>
  <c r="R351"/>
  <c r="P351"/>
  <c r="BI350"/>
  <c r="BH350"/>
  <c r="BG350"/>
  <c r="BE350"/>
  <c r="T350"/>
  <c r="R350"/>
  <c r="P350"/>
  <c r="BI348"/>
  <c r="BH348"/>
  <c r="BG348"/>
  <c r="BE348"/>
  <c r="T348"/>
  <c r="R348"/>
  <c r="P348"/>
  <c r="BI347"/>
  <c r="BH347"/>
  <c r="BG347"/>
  <c r="BE347"/>
  <c r="T347"/>
  <c r="R347"/>
  <c r="P347"/>
  <c r="BI346"/>
  <c r="BH346"/>
  <c r="BG346"/>
  <c r="BE346"/>
  <c r="T346"/>
  <c r="R346"/>
  <c r="P346"/>
  <c r="BI344"/>
  <c r="BH344"/>
  <c r="BG344"/>
  <c r="BE344"/>
  <c r="T344"/>
  <c r="R344"/>
  <c r="P344"/>
  <c r="BI343"/>
  <c r="BH343"/>
  <c r="BG343"/>
  <c r="BE343"/>
  <c r="T343"/>
  <c r="R343"/>
  <c r="P343"/>
  <c r="BI339"/>
  <c r="BH339"/>
  <c r="BG339"/>
  <c r="BE339"/>
  <c r="T339"/>
  <c r="R339"/>
  <c r="P339"/>
  <c r="BI336"/>
  <c r="BH336"/>
  <c r="BG336"/>
  <c r="BE336"/>
  <c r="T336"/>
  <c r="R336"/>
  <c r="P336"/>
  <c r="BI334"/>
  <c r="BH334"/>
  <c r="BG334"/>
  <c r="BE334"/>
  <c r="T334"/>
  <c r="R334"/>
  <c r="P334"/>
  <c r="BI329"/>
  <c r="BH329"/>
  <c r="BG329"/>
  <c r="BE329"/>
  <c r="T329"/>
  <c r="R329"/>
  <c r="P329"/>
  <c r="BI325"/>
  <c r="BH325"/>
  <c r="BG325"/>
  <c r="BE325"/>
  <c r="T325"/>
  <c r="R325"/>
  <c r="P325"/>
  <c r="BI321"/>
  <c r="BH321"/>
  <c r="BG321"/>
  <c r="BE321"/>
  <c r="T321"/>
  <c r="R321"/>
  <c r="P321"/>
  <c r="BI318"/>
  <c r="BH318"/>
  <c r="BG318"/>
  <c r="BE318"/>
  <c r="T318"/>
  <c r="R318"/>
  <c r="P318"/>
  <c r="BI316"/>
  <c r="BH316"/>
  <c r="BG316"/>
  <c r="BE316"/>
  <c r="T316"/>
  <c r="R316"/>
  <c r="P316"/>
  <c r="BI312"/>
  <c r="BH312"/>
  <c r="BG312"/>
  <c r="BE312"/>
  <c r="T312"/>
  <c r="R312"/>
  <c r="P312"/>
  <c r="BI310"/>
  <c r="BH310"/>
  <c r="BG310"/>
  <c r="BE310"/>
  <c r="T310"/>
  <c r="R310"/>
  <c r="P310"/>
  <c r="BI309"/>
  <c r="BH309"/>
  <c r="BG309"/>
  <c r="BE309"/>
  <c r="T309"/>
  <c r="R309"/>
  <c r="P309"/>
  <c r="BI306"/>
  <c r="BH306"/>
  <c r="BG306"/>
  <c r="BE306"/>
  <c r="T306"/>
  <c r="R306"/>
  <c r="P306"/>
  <c r="BI304"/>
  <c r="BH304"/>
  <c r="BG304"/>
  <c r="BE304"/>
  <c r="T304"/>
  <c r="R304"/>
  <c r="P304"/>
  <c r="BI301"/>
  <c r="BH301"/>
  <c r="BG301"/>
  <c r="BE301"/>
  <c r="T301"/>
  <c r="R301"/>
  <c r="P301"/>
  <c r="BI297"/>
  <c r="BH297"/>
  <c r="BG297"/>
  <c r="BE297"/>
  <c r="T297"/>
  <c r="R297"/>
  <c r="P297"/>
  <c r="BI294"/>
  <c r="BH294"/>
  <c r="BG294"/>
  <c r="BE294"/>
  <c r="T294"/>
  <c r="R294"/>
  <c r="P294"/>
  <c r="BI293"/>
  <c r="BH293"/>
  <c r="BG293"/>
  <c r="BE293"/>
  <c r="T293"/>
  <c r="R293"/>
  <c r="P293"/>
  <c r="BI290"/>
  <c r="BH290"/>
  <c r="BG290"/>
  <c r="BE290"/>
  <c r="T290"/>
  <c r="R290"/>
  <c r="P290"/>
  <c r="BI288"/>
  <c r="BH288"/>
  <c r="BG288"/>
  <c r="BE288"/>
  <c r="T288"/>
  <c r="R288"/>
  <c r="P288"/>
  <c r="BI285"/>
  <c r="BH285"/>
  <c r="BG285"/>
  <c r="BE285"/>
  <c r="T285"/>
  <c r="R285"/>
  <c r="P285"/>
  <c r="BI284"/>
  <c r="BH284"/>
  <c r="BG284"/>
  <c r="BE284"/>
  <c r="T284"/>
  <c r="R284"/>
  <c r="P284"/>
  <c r="BI280"/>
  <c r="BH280"/>
  <c r="BG280"/>
  <c r="BE280"/>
  <c r="T280"/>
  <c r="T279"/>
  <c r="R280"/>
  <c r="R279"/>
  <c r="P280"/>
  <c r="P279"/>
  <c r="BI277"/>
  <c r="BH277"/>
  <c r="BG277"/>
  <c r="BE277"/>
  <c r="T277"/>
  <c r="R277"/>
  <c r="P277"/>
  <c r="BI273"/>
  <c r="BH273"/>
  <c r="BG273"/>
  <c r="BE273"/>
  <c r="T273"/>
  <c r="R273"/>
  <c r="P273"/>
  <c r="BI271"/>
  <c r="BH271"/>
  <c r="BG271"/>
  <c r="BE271"/>
  <c r="T271"/>
  <c r="R271"/>
  <c r="P271"/>
  <c r="BI269"/>
  <c r="BH269"/>
  <c r="BG269"/>
  <c r="BE269"/>
  <c r="T269"/>
  <c r="R269"/>
  <c r="P269"/>
  <c r="BI267"/>
  <c r="BH267"/>
  <c r="BG267"/>
  <c r="BE267"/>
  <c r="T267"/>
  <c r="R267"/>
  <c r="P267"/>
  <c r="BI262"/>
  <c r="BH262"/>
  <c r="BG262"/>
  <c r="BE262"/>
  <c r="T262"/>
  <c r="R262"/>
  <c r="P262"/>
  <c r="BI261"/>
  <c r="BH261"/>
  <c r="BG261"/>
  <c r="BE261"/>
  <c r="T261"/>
  <c r="R261"/>
  <c r="P261"/>
  <c r="BI258"/>
  <c r="BH258"/>
  <c r="BG258"/>
  <c r="BE258"/>
  <c r="T258"/>
  <c r="R258"/>
  <c r="P258"/>
  <c r="BI253"/>
  <c r="BH253"/>
  <c r="BG253"/>
  <c r="BE253"/>
  <c r="T253"/>
  <c r="R253"/>
  <c r="P253"/>
  <c r="BI251"/>
  <c r="BH251"/>
  <c r="BG251"/>
  <c r="BE251"/>
  <c r="T251"/>
  <c r="R251"/>
  <c r="P251"/>
  <c r="BI249"/>
  <c r="BH249"/>
  <c r="BG249"/>
  <c r="BE249"/>
  <c r="T249"/>
  <c r="R249"/>
  <c r="P249"/>
  <c r="BI245"/>
  <c r="BH245"/>
  <c r="BG245"/>
  <c r="BE245"/>
  <c r="T245"/>
  <c r="R245"/>
  <c r="P245"/>
  <c r="BI244"/>
  <c r="BH244"/>
  <c r="BG244"/>
  <c r="BE244"/>
  <c r="T244"/>
  <c r="R244"/>
  <c r="P244"/>
  <c r="BI243"/>
  <c r="BH243"/>
  <c r="BG243"/>
  <c r="BE243"/>
  <c r="T243"/>
  <c r="R243"/>
  <c r="P243"/>
  <c r="BI241"/>
  <c r="BH241"/>
  <c r="BG241"/>
  <c r="BE241"/>
  <c r="T241"/>
  <c r="R241"/>
  <c r="P241"/>
  <c r="BI236"/>
  <c r="BH236"/>
  <c r="BG236"/>
  <c r="BE236"/>
  <c r="T236"/>
  <c r="R236"/>
  <c r="P236"/>
  <c r="BI234"/>
  <c r="BH234"/>
  <c r="BG234"/>
  <c r="BE234"/>
  <c r="T234"/>
  <c r="R234"/>
  <c r="P234"/>
  <c r="BI232"/>
  <c r="BH232"/>
  <c r="BG232"/>
  <c r="BE232"/>
  <c r="T232"/>
  <c r="R232"/>
  <c r="P232"/>
  <c r="BI227"/>
  <c r="BH227"/>
  <c r="BG227"/>
  <c r="BE227"/>
  <c r="T227"/>
  <c r="R227"/>
  <c r="P227"/>
  <c r="BI225"/>
  <c r="BH225"/>
  <c r="BG225"/>
  <c r="BE225"/>
  <c r="T225"/>
  <c r="R225"/>
  <c r="P225"/>
  <c r="BI220"/>
  <c r="BH220"/>
  <c r="BG220"/>
  <c r="BE220"/>
  <c r="T220"/>
  <c r="R220"/>
  <c r="P220"/>
  <c r="BI217"/>
  <c r="BH217"/>
  <c r="BG217"/>
  <c r="BE217"/>
  <c r="T217"/>
  <c r="R217"/>
  <c r="P217"/>
  <c r="BI213"/>
  <c r="BH213"/>
  <c r="BG213"/>
  <c r="BE213"/>
  <c r="T213"/>
  <c r="R213"/>
  <c r="P213"/>
  <c r="BI191"/>
  <c r="BH191"/>
  <c r="BG191"/>
  <c r="BE191"/>
  <c r="T191"/>
  <c r="R191"/>
  <c r="P191"/>
  <c r="BI189"/>
  <c r="BH189"/>
  <c r="BG189"/>
  <c r="BE189"/>
  <c r="T189"/>
  <c r="R189"/>
  <c r="P189"/>
  <c r="BI188"/>
  <c r="BH188"/>
  <c r="BG188"/>
  <c r="BE188"/>
  <c r="T188"/>
  <c r="R188"/>
  <c r="P188"/>
  <c r="BI185"/>
  <c r="BH185"/>
  <c r="BG185"/>
  <c r="BE185"/>
  <c r="T185"/>
  <c r="R185"/>
  <c r="P185"/>
  <c r="BI181"/>
  <c r="BH181"/>
  <c r="BG181"/>
  <c r="BE181"/>
  <c r="T181"/>
  <c r="R181"/>
  <c r="P181"/>
  <c r="BI180"/>
  <c r="BH180"/>
  <c r="BG180"/>
  <c r="BE180"/>
  <c r="T180"/>
  <c r="R180"/>
  <c r="P180"/>
  <c r="BI176"/>
  <c r="BH176"/>
  <c r="BG176"/>
  <c r="BE176"/>
  <c r="T176"/>
  <c r="R176"/>
  <c r="P176"/>
  <c r="BI170"/>
  <c r="BH170"/>
  <c r="BG170"/>
  <c r="BE170"/>
  <c r="T170"/>
  <c r="R170"/>
  <c r="P170"/>
  <c r="BI165"/>
  <c r="BH165"/>
  <c r="BG165"/>
  <c r="BE165"/>
  <c r="T165"/>
  <c r="R165"/>
  <c r="P165"/>
  <c r="BI164"/>
  <c r="BH164"/>
  <c r="BG164"/>
  <c r="BE164"/>
  <c r="T164"/>
  <c r="R164"/>
  <c r="P164"/>
  <c r="BI150"/>
  <c r="BH150"/>
  <c r="BG150"/>
  <c r="BE150"/>
  <c r="T150"/>
  <c r="R150"/>
  <c r="P150"/>
  <c r="BI149"/>
  <c r="BH149"/>
  <c r="BG149"/>
  <c r="BE149"/>
  <c r="T149"/>
  <c r="R149"/>
  <c r="P149"/>
  <c r="BI142"/>
  <c r="BH142"/>
  <c r="BG142"/>
  <c r="BE142"/>
  <c r="T142"/>
  <c r="R142"/>
  <c r="P142"/>
  <c r="BI140"/>
  <c r="BH140"/>
  <c r="BG140"/>
  <c r="BE140"/>
  <c r="T140"/>
  <c r="R140"/>
  <c r="P140"/>
  <c r="BI138"/>
  <c r="BH138"/>
  <c r="BG138"/>
  <c r="BE138"/>
  <c r="T138"/>
  <c r="R138"/>
  <c r="P138"/>
  <c r="BI131"/>
  <c r="BH131"/>
  <c r="BG131"/>
  <c r="BE131"/>
  <c r="T131"/>
  <c r="R131"/>
  <c r="P131"/>
  <c r="BI117"/>
  <c r="BH117"/>
  <c r="BG117"/>
  <c r="BE117"/>
  <c r="T117"/>
  <c r="R117"/>
  <c r="P117"/>
  <c r="BI114"/>
  <c r="BH114"/>
  <c r="BG114"/>
  <c r="BE114"/>
  <c r="T114"/>
  <c r="R114"/>
  <c r="P114"/>
  <c r="BI111"/>
  <c r="BH111"/>
  <c r="BG111"/>
  <c r="BE111"/>
  <c r="T111"/>
  <c r="R111"/>
  <c r="P111"/>
  <c r="BI107"/>
  <c r="BH107"/>
  <c r="BG107"/>
  <c r="BE107"/>
  <c r="T107"/>
  <c r="R107"/>
  <c r="P107"/>
  <c r="BI102"/>
  <c r="BH102"/>
  <c r="BG102"/>
  <c r="BE102"/>
  <c r="T102"/>
  <c r="R102"/>
  <c r="P102"/>
  <c r="J96"/>
  <c r="J95"/>
  <c r="F95"/>
  <c r="F93"/>
  <c r="E91"/>
  <c r="J55"/>
  <c r="J54"/>
  <c r="F54"/>
  <c r="F52"/>
  <c r="E50"/>
  <c r="J18"/>
  <c r="E18"/>
  <c r="F55"/>
  <c r="J17"/>
  <c r="J12"/>
  <c r="J52"/>
  <c r="E7"/>
  <c r="E48"/>
  <c i="2" r="J37"/>
  <c r="J36"/>
  <c i="1" r="AY55"/>
  <c i="2" r="J35"/>
  <c i="1" r="AX55"/>
  <c i="2" r="BI476"/>
  <c r="BH476"/>
  <c r="BG476"/>
  <c r="BE476"/>
  <c r="T476"/>
  <c r="R476"/>
  <c r="P476"/>
  <c r="BI475"/>
  <c r="BH475"/>
  <c r="BG475"/>
  <c r="BE475"/>
  <c r="T475"/>
  <c r="R475"/>
  <c r="P475"/>
  <c r="BI449"/>
  <c r="BH449"/>
  <c r="BG449"/>
  <c r="BE449"/>
  <c r="T449"/>
  <c r="R449"/>
  <c r="P449"/>
  <c r="BI445"/>
  <c r="BH445"/>
  <c r="BG445"/>
  <c r="BE445"/>
  <c r="T445"/>
  <c r="R445"/>
  <c r="P445"/>
  <c r="BI441"/>
  <c r="BH441"/>
  <c r="BG441"/>
  <c r="BE441"/>
  <c r="T441"/>
  <c r="R441"/>
  <c r="P441"/>
  <c r="BI438"/>
  <c r="BH438"/>
  <c r="BG438"/>
  <c r="BE438"/>
  <c r="T438"/>
  <c r="R438"/>
  <c r="P438"/>
  <c r="BI436"/>
  <c r="BH436"/>
  <c r="BG436"/>
  <c r="BE436"/>
  <c r="T436"/>
  <c r="R436"/>
  <c r="P436"/>
  <c r="BI434"/>
  <c r="BH434"/>
  <c r="BG434"/>
  <c r="BE434"/>
  <c r="T434"/>
  <c r="R434"/>
  <c r="P434"/>
  <c r="BI432"/>
  <c r="BH432"/>
  <c r="BG432"/>
  <c r="BE432"/>
  <c r="T432"/>
  <c r="R432"/>
  <c r="P432"/>
  <c r="BI430"/>
  <c r="BH430"/>
  <c r="BG430"/>
  <c r="BE430"/>
  <c r="T430"/>
  <c r="R430"/>
  <c r="P430"/>
  <c r="BI429"/>
  <c r="BH429"/>
  <c r="BG429"/>
  <c r="BE429"/>
  <c r="T429"/>
  <c r="R429"/>
  <c r="P429"/>
  <c r="BI418"/>
  <c r="BH418"/>
  <c r="BG418"/>
  <c r="BE418"/>
  <c r="T418"/>
  <c r="R418"/>
  <c r="P418"/>
  <c r="BI415"/>
  <c r="BH415"/>
  <c r="BG415"/>
  <c r="BE415"/>
  <c r="T415"/>
  <c r="R415"/>
  <c r="P415"/>
  <c r="BI413"/>
  <c r="BH413"/>
  <c r="BG413"/>
  <c r="BE413"/>
  <c r="T413"/>
  <c r="R413"/>
  <c r="P413"/>
  <c r="BI399"/>
  <c r="BH399"/>
  <c r="BG399"/>
  <c r="BE399"/>
  <c r="T399"/>
  <c r="R399"/>
  <c r="P399"/>
  <c r="BI397"/>
  <c r="BH397"/>
  <c r="BG397"/>
  <c r="BE397"/>
  <c r="T397"/>
  <c r="R397"/>
  <c r="P397"/>
  <c r="BI395"/>
  <c r="BH395"/>
  <c r="BG395"/>
  <c r="BE395"/>
  <c r="T395"/>
  <c r="R395"/>
  <c r="P395"/>
  <c r="BI392"/>
  <c r="BH392"/>
  <c r="BG392"/>
  <c r="BE392"/>
  <c r="T392"/>
  <c r="R392"/>
  <c r="P392"/>
  <c r="BI388"/>
  <c r="BH388"/>
  <c r="BG388"/>
  <c r="BE388"/>
  <c r="T388"/>
  <c r="R388"/>
  <c r="P388"/>
  <c r="BI385"/>
  <c r="BH385"/>
  <c r="BG385"/>
  <c r="BE385"/>
  <c r="T385"/>
  <c r="R385"/>
  <c r="P385"/>
  <c r="BI374"/>
  <c r="BH374"/>
  <c r="BG374"/>
  <c r="BE374"/>
  <c r="T374"/>
  <c r="R374"/>
  <c r="P374"/>
  <c r="BI371"/>
  <c r="BH371"/>
  <c r="BG371"/>
  <c r="BE371"/>
  <c r="T371"/>
  <c r="R371"/>
  <c r="P371"/>
  <c r="BI369"/>
  <c r="BH369"/>
  <c r="BG369"/>
  <c r="BE369"/>
  <c r="T369"/>
  <c r="R369"/>
  <c r="P369"/>
  <c r="BI363"/>
  <c r="BH363"/>
  <c r="BG363"/>
  <c r="BE363"/>
  <c r="T363"/>
  <c r="R363"/>
  <c r="P363"/>
  <c r="BI361"/>
  <c r="BH361"/>
  <c r="BG361"/>
  <c r="BE361"/>
  <c r="T361"/>
  <c r="R361"/>
  <c r="P361"/>
  <c r="BI356"/>
  <c r="BH356"/>
  <c r="BG356"/>
  <c r="BE356"/>
  <c r="T356"/>
  <c r="R356"/>
  <c r="P356"/>
  <c r="BI353"/>
  <c r="BH353"/>
  <c r="BG353"/>
  <c r="BE353"/>
  <c r="T353"/>
  <c r="R353"/>
  <c r="P353"/>
  <c r="BI351"/>
  <c r="BH351"/>
  <c r="BG351"/>
  <c r="BE351"/>
  <c r="T351"/>
  <c r="R351"/>
  <c r="P351"/>
  <c r="BI349"/>
  <c r="BH349"/>
  <c r="BG349"/>
  <c r="BE349"/>
  <c r="T349"/>
  <c r="R349"/>
  <c r="P349"/>
  <c r="BI348"/>
  <c r="BH348"/>
  <c r="BG348"/>
  <c r="BE348"/>
  <c r="T348"/>
  <c r="R348"/>
  <c r="P348"/>
  <c r="BI347"/>
  <c r="BH347"/>
  <c r="BG347"/>
  <c r="BE347"/>
  <c r="T347"/>
  <c r="R347"/>
  <c r="P347"/>
  <c r="BI345"/>
  <c r="BH345"/>
  <c r="BG345"/>
  <c r="BE345"/>
  <c r="T345"/>
  <c r="R345"/>
  <c r="P345"/>
  <c r="BI344"/>
  <c r="BH344"/>
  <c r="BG344"/>
  <c r="BE344"/>
  <c r="T344"/>
  <c r="R344"/>
  <c r="P344"/>
  <c r="BI342"/>
  <c r="BH342"/>
  <c r="BG342"/>
  <c r="BE342"/>
  <c r="T342"/>
  <c r="R342"/>
  <c r="P342"/>
  <c r="BI339"/>
  <c r="BH339"/>
  <c r="BG339"/>
  <c r="BE339"/>
  <c r="T339"/>
  <c r="R339"/>
  <c r="P339"/>
  <c r="BI338"/>
  <c r="BH338"/>
  <c r="BG338"/>
  <c r="BE338"/>
  <c r="T338"/>
  <c r="R338"/>
  <c r="P338"/>
  <c r="BI335"/>
  <c r="BH335"/>
  <c r="BG335"/>
  <c r="BE335"/>
  <c r="T335"/>
  <c r="R335"/>
  <c r="P335"/>
  <c r="BI333"/>
  <c r="BH333"/>
  <c r="BG333"/>
  <c r="BE333"/>
  <c r="T333"/>
  <c r="R333"/>
  <c r="P333"/>
  <c r="BI330"/>
  <c r="BH330"/>
  <c r="BG330"/>
  <c r="BE330"/>
  <c r="T330"/>
  <c r="R330"/>
  <c r="P330"/>
  <c r="BI328"/>
  <c r="BH328"/>
  <c r="BG328"/>
  <c r="BE328"/>
  <c r="T328"/>
  <c r="R328"/>
  <c r="P328"/>
  <c r="BI324"/>
  <c r="BH324"/>
  <c r="BG324"/>
  <c r="BE324"/>
  <c r="T324"/>
  <c r="R324"/>
  <c r="P324"/>
  <c r="BI322"/>
  <c r="BH322"/>
  <c r="BG322"/>
  <c r="BE322"/>
  <c r="T322"/>
  <c r="R322"/>
  <c r="P322"/>
  <c r="BI321"/>
  <c r="BH321"/>
  <c r="BG321"/>
  <c r="BE321"/>
  <c r="T321"/>
  <c r="R321"/>
  <c r="P321"/>
  <c r="BI318"/>
  <c r="BH318"/>
  <c r="BG318"/>
  <c r="BE318"/>
  <c r="T318"/>
  <c r="R318"/>
  <c r="P318"/>
  <c r="BI316"/>
  <c r="BH316"/>
  <c r="BG316"/>
  <c r="BE316"/>
  <c r="T316"/>
  <c r="R316"/>
  <c r="P316"/>
  <c r="BI312"/>
  <c r="BH312"/>
  <c r="BG312"/>
  <c r="BE312"/>
  <c r="T312"/>
  <c r="R312"/>
  <c r="P312"/>
  <c r="BI308"/>
  <c r="BH308"/>
  <c r="BG308"/>
  <c r="BE308"/>
  <c r="T308"/>
  <c r="R308"/>
  <c r="P308"/>
  <c r="BI305"/>
  <c r="BH305"/>
  <c r="BG305"/>
  <c r="BE305"/>
  <c r="T305"/>
  <c r="R305"/>
  <c r="P305"/>
  <c r="BI303"/>
  <c r="BH303"/>
  <c r="BG303"/>
  <c r="BE303"/>
  <c r="T303"/>
  <c r="R303"/>
  <c r="P303"/>
  <c r="BI299"/>
  <c r="BH299"/>
  <c r="BG299"/>
  <c r="BE299"/>
  <c r="T299"/>
  <c r="R299"/>
  <c r="P299"/>
  <c r="BI295"/>
  <c r="BH295"/>
  <c r="BG295"/>
  <c r="BE295"/>
  <c r="T295"/>
  <c r="R295"/>
  <c r="P295"/>
  <c r="BI292"/>
  <c r="BH292"/>
  <c r="BG292"/>
  <c r="BE292"/>
  <c r="T292"/>
  <c r="R292"/>
  <c r="P292"/>
  <c r="BI288"/>
  <c r="BH288"/>
  <c r="BG288"/>
  <c r="BE288"/>
  <c r="T288"/>
  <c r="R288"/>
  <c r="P288"/>
  <c r="BI284"/>
  <c r="BH284"/>
  <c r="BG284"/>
  <c r="BE284"/>
  <c r="T284"/>
  <c r="T283"/>
  <c r="R284"/>
  <c r="R283"/>
  <c r="P284"/>
  <c r="P283"/>
  <c r="BI281"/>
  <c r="BH281"/>
  <c r="BG281"/>
  <c r="BE281"/>
  <c r="T281"/>
  <c r="R281"/>
  <c r="P281"/>
  <c r="BI277"/>
  <c r="BH277"/>
  <c r="BG277"/>
  <c r="BE277"/>
  <c r="T277"/>
  <c r="R277"/>
  <c r="P277"/>
  <c r="BI275"/>
  <c r="BH275"/>
  <c r="BG275"/>
  <c r="BE275"/>
  <c r="T275"/>
  <c r="R275"/>
  <c r="P275"/>
  <c r="BI273"/>
  <c r="BH273"/>
  <c r="BG273"/>
  <c r="BE273"/>
  <c r="T273"/>
  <c r="R273"/>
  <c r="P273"/>
  <c r="BI271"/>
  <c r="BH271"/>
  <c r="BG271"/>
  <c r="BE271"/>
  <c r="T271"/>
  <c r="R271"/>
  <c r="P271"/>
  <c r="BI268"/>
  <c r="BH268"/>
  <c r="BG268"/>
  <c r="BE268"/>
  <c r="T268"/>
  <c r="R268"/>
  <c r="P268"/>
  <c r="BI263"/>
  <c r="BH263"/>
  <c r="BG263"/>
  <c r="BE263"/>
  <c r="T263"/>
  <c r="R263"/>
  <c r="P263"/>
  <c r="BI260"/>
  <c r="BH260"/>
  <c r="BG260"/>
  <c r="BE260"/>
  <c r="T260"/>
  <c r="R260"/>
  <c r="P260"/>
  <c r="BI257"/>
  <c r="BH257"/>
  <c r="BG257"/>
  <c r="BE257"/>
  <c r="T257"/>
  <c r="R257"/>
  <c r="P257"/>
  <c r="BI253"/>
  <c r="BH253"/>
  <c r="BG253"/>
  <c r="BE253"/>
  <c r="T253"/>
  <c r="R253"/>
  <c r="P253"/>
  <c r="BI251"/>
  <c r="BH251"/>
  <c r="BG251"/>
  <c r="BE251"/>
  <c r="T251"/>
  <c r="R251"/>
  <c r="P251"/>
  <c r="BI247"/>
  <c r="BH247"/>
  <c r="BG247"/>
  <c r="BE247"/>
  <c r="T247"/>
  <c r="R247"/>
  <c r="P247"/>
  <c r="BI246"/>
  <c r="BH246"/>
  <c r="BG246"/>
  <c r="BE246"/>
  <c r="T246"/>
  <c r="R246"/>
  <c r="P246"/>
  <c r="BI245"/>
  <c r="BH245"/>
  <c r="BG245"/>
  <c r="BE245"/>
  <c r="T245"/>
  <c r="R245"/>
  <c r="P245"/>
  <c r="BI242"/>
  <c r="BH242"/>
  <c r="BG242"/>
  <c r="BE242"/>
  <c r="T242"/>
  <c r="R242"/>
  <c r="P242"/>
  <c r="BI240"/>
  <c r="BH240"/>
  <c r="BG240"/>
  <c r="BE240"/>
  <c r="T240"/>
  <c r="R240"/>
  <c r="P240"/>
  <c r="BI238"/>
  <c r="BH238"/>
  <c r="BG238"/>
  <c r="BE238"/>
  <c r="T238"/>
  <c r="R238"/>
  <c r="P238"/>
  <c r="BI234"/>
  <c r="BH234"/>
  <c r="BG234"/>
  <c r="BE234"/>
  <c r="T234"/>
  <c r="R234"/>
  <c r="P234"/>
  <c r="BI231"/>
  <c r="BH231"/>
  <c r="BG231"/>
  <c r="BE231"/>
  <c r="T231"/>
  <c r="R231"/>
  <c r="P231"/>
  <c r="BI229"/>
  <c r="BH229"/>
  <c r="BG229"/>
  <c r="BE229"/>
  <c r="T229"/>
  <c r="R229"/>
  <c r="P229"/>
  <c r="BI225"/>
  <c r="BH225"/>
  <c r="BG225"/>
  <c r="BE225"/>
  <c r="T225"/>
  <c r="R225"/>
  <c r="P225"/>
  <c r="BI221"/>
  <c r="BH221"/>
  <c r="BG221"/>
  <c r="BE221"/>
  <c r="T221"/>
  <c r="R221"/>
  <c r="P221"/>
  <c r="BI217"/>
  <c r="BH217"/>
  <c r="BG217"/>
  <c r="BE217"/>
  <c r="T217"/>
  <c r="R217"/>
  <c r="P217"/>
  <c r="BI215"/>
  <c r="BH215"/>
  <c r="BG215"/>
  <c r="BE215"/>
  <c r="T215"/>
  <c r="R215"/>
  <c r="P215"/>
  <c r="BI213"/>
  <c r="BH213"/>
  <c r="BG213"/>
  <c r="BE213"/>
  <c r="T213"/>
  <c r="R213"/>
  <c r="P213"/>
  <c r="BI210"/>
  <c r="BH210"/>
  <c r="BG210"/>
  <c r="BE210"/>
  <c r="T210"/>
  <c r="R210"/>
  <c r="P210"/>
  <c r="BI196"/>
  <c r="BH196"/>
  <c r="BG196"/>
  <c r="BE196"/>
  <c r="T196"/>
  <c r="R196"/>
  <c r="P196"/>
  <c r="BI170"/>
  <c r="BH170"/>
  <c r="BG170"/>
  <c r="BE170"/>
  <c r="T170"/>
  <c r="R170"/>
  <c r="P170"/>
  <c r="BI144"/>
  <c r="BH144"/>
  <c r="BG144"/>
  <c r="BE144"/>
  <c r="T144"/>
  <c r="R144"/>
  <c r="P144"/>
  <c r="BI143"/>
  <c r="BH143"/>
  <c r="BG143"/>
  <c r="BE143"/>
  <c r="T143"/>
  <c r="R143"/>
  <c r="P143"/>
  <c r="BI139"/>
  <c r="BH139"/>
  <c r="BG139"/>
  <c r="BE139"/>
  <c r="T139"/>
  <c r="R139"/>
  <c r="P139"/>
  <c r="BI135"/>
  <c r="BH135"/>
  <c r="BG135"/>
  <c r="BE135"/>
  <c r="T135"/>
  <c r="R135"/>
  <c r="P135"/>
  <c r="BI134"/>
  <c r="BH134"/>
  <c r="BG134"/>
  <c r="BE134"/>
  <c r="T134"/>
  <c r="R134"/>
  <c r="P134"/>
  <c r="BI131"/>
  <c r="BH131"/>
  <c r="BG131"/>
  <c r="BE131"/>
  <c r="T131"/>
  <c r="R131"/>
  <c r="P131"/>
  <c r="BI126"/>
  <c r="BH126"/>
  <c r="BG126"/>
  <c r="BE126"/>
  <c r="T126"/>
  <c r="R126"/>
  <c r="P126"/>
  <c r="BI123"/>
  <c r="BH123"/>
  <c r="BG123"/>
  <c r="BE123"/>
  <c r="T123"/>
  <c r="R123"/>
  <c r="P123"/>
  <c r="BI120"/>
  <c r="BH120"/>
  <c r="BG120"/>
  <c r="BE120"/>
  <c r="T120"/>
  <c r="R120"/>
  <c r="P120"/>
  <c r="BI116"/>
  <c r="BH116"/>
  <c r="BG116"/>
  <c r="BE116"/>
  <c r="T116"/>
  <c r="R116"/>
  <c r="P116"/>
  <c r="BI103"/>
  <c r="BH103"/>
  <c r="BG103"/>
  <c r="BE103"/>
  <c r="T103"/>
  <c r="R103"/>
  <c r="P103"/>
  <c r="BI99"/>
  <c r="BH99"/>
  <c r="BG99"/>
  <c r="BE99"/>
  <c r="T99"/>
  <c r="R99"/>
  <c r="P99"/>
  <c r="J93"/>
  <c r="J92"/>
  <c r="F92"/>
  <c r="F90"/>
  <c r="E88"/>
  <c r="J55"/>
  <c r="J54"/>
  <c r="F54"/>
  <c r="F52"/>
  <c r="E50"/>
  <c r="J18"/>
  <c r="E18"/>
  <c r="F55"/>
  <c r="J17"/>
  <c r="J12"/>
  <c r="J90"/>
  <c r="E7"/>
  <c r="E48"/>
  <c i="1" r="L50"/>
  <c r="AM50"/>
  <c r="AM49"/>
  <c r="L49"/>
  <c r="AM47"/>
  <c r="L47"/>
  <c r="L45"/>
  <c r="L44"/>
  <c i="9" r="BK100"/>
  <c r="J100"/>
  <c r="BK98"/>
  <c r="J98"/>
  <c r="BK97"/>
  <c r="BK93"/>
  <c r="J93"/>
  <c r="BK92"/>
  <c r="J92"/>
  <c r="BK91"/>
  <c r="BK90"/>
  <c r="J90"/>
  <c r="BK89"/>
  <c r="J89"/>
  <c r="BK87"/>
  <c i="8" r="J302"/>
  <c r="J281"/>
  <c r="BK272"/>
  <c r="BK255"/>
  <c r="J244"/>
  <c r="J215"/>
  <c r="BK205"/>
  <c r="BK200"/>
  <c r="BK194"/>
  <c r="BK192"/>
  <c r="J173"/>
  <c r="J171"/>
  <c r="BK159"/>
  <c r="J108"/>
  <c r="J106"/>
  <c r="J104"/>
  <c i="4" r="BK418"/>
  <c r="BK415"/>
  <c r="BK406"/>
  <c r="J397"/>
  <c r="J393"/>
  <c r="J389"/>
  <c r="BK384"/>
  <c r="J362"/>
  <c r="J360"/>
  <c r="J331"/>
  <c r="J313"/>
  <c r="J302"/>
  <c r="BK293"/>
  <c r="J289"/>
  <c r="J285"/>
  <c r="BK275"/>
  <c r="J263"/>
  <c r="BK251"/>
  <c r="BK240"/>
  <c r="J235"/>
  <c r="BK232"/>
  <c r="BK229"/>
  <c r="J198"/>
  <c r="J192"/>
  <c r="J188"/>
  <c r="BK181"/>
  <c r="J175"/>
  <c r="J170"/>
  <c r="BK161"/>
  <c r="J160"/>
  <c r="J109"/>
  <c i="3" r="BK516"/>
  <c r="BK485"/>
  <c r="J483"/>
  <c r="BK463"/>
  <c r="BK455"/>
  <c r="J452"/>
  <c r="BK439"/>
  <c r="BK433"/>
  <c r="BK425"/>
  <c r="BK420"/>
  <c r="BK418"/>
  <c r="BK414"/>
  <c r="BK404"/>
  <c r="BK388"/>
  <c r="J384"/>
  <c r="J381"/>
  <c r="BK358"/>
  <c r="J353"/>
  <c r="J348"/>
  <c r="J346"/>
  <c r="BK339"/>
  <c r="J336"/>
  <c r="J325"/>
  <c r="BK321"/>
  <c r="J318"/>
  <c r="J312"/>
  <c r="BK310"/>
  <c r="BK301"/>
  <c r="J297"/>
  <c r="J293"/>
  <c r="BK269"/>
  <c r="BK232"/>
  <c r="J225"/>
  <c r="BK181"/>
  <c r="BK165"/>
  <c r="J164"/>
  <c r="BK150"/>
  <c r="J142"/>
  <c r="BK138"/>
  <c r="J114"/>
  <c i="2" r="BK475"/>
  <c r="J449"/>
  <c r="BK434"/>
  <c r="J418"/>
  <c r="J415"/>
  <c r="BK413"/>
  <c r="J395"/>
  <c r="J392"/>
  <c r="J388"/>
  <c r="J369"/>
  <c r="J363"/>
  <c r="J361"/>
  <c r="J356"/>
  <c r="J348"/>
  <c r="BK347"/>
  <c r="J339"/>
  <c r="J335"/>
  <c r="J328"/>
  <c r="BK324"/>
  <c r="BK321"/>
  <c r="J318"/>
  <c r="J316"/>
  <c r="BK312"/>
  <c r="J305"/>
  <c r="J295"/>
  <c r="BK288"/>
  <c r="J277"/>
  <c r="J273"/>
  <c r="J242"/>
  <c r="J231"/>
  <c r="BK225"/>
  <c r="BK135"/>
  <c r="J134"/>
  <c r="J131"/>
  <c r="J99"/>
  <c i="9" r="J97"/>
  <c i="8" r="BK322"/>
  <c r="BK320"/>
  <c r="J318"/>
  <c r="J317"/>
  <c r="J315"/>
  <c r="J312"/>
  <c r="J311"/>
  <c r="BK306"/>
  <c r="BK296"/>
  <c r="J293"/>
  <c r="BK286"/>
  <c r="BK281"/>
  <c r="J275"/>
  <c r="J272"/>
  <c r="J266"/>
  <c r="J263"/>
  <c r="J256"/>
  <c r="J250"/>
  <c r="J248"/>
  <c r="J238"/>
  <c r="J236"/>
  <c r="BK234"/>
  <c r="J231"/>
  <c r="BK223"/>
  <c r="BK221"/>
  <c r="BK213"/>
  <c r="J208"/>
  <c r="J183"/>
  <c r="J181"/>
  <c r="BK180"/>
  <c r="BK177"/>
  <c r="J176"/>
  <c r="J175"/>
  <c r="BK174"/>
  <c r="BK172"/>
  <c r="BK169"/>
  <c r="BK168"/>
  <c r="BK166"/>
  <c r="J157"/>
  <c r="BK155"/>
  <c r="BK153"/>
  <c r="J152"/>
  <c r="BK150"/>
  <c r="BK104"/>
  <c i="7" r="BK142"/>
  <c r="J141"/>
  <c r="BK140"/>
  <c r="J139"/>
  <c r="BK137"/>
  <c r="J135"/>
  <c r="J131"/>
  <c r="J129"/>
  <c r="BK128"/>
  <c r="BK122"/>
  <c r="BK120"/>
  <c r="J117"/>
  <c r="BK105"/>
  <c r="J104"/>
  <c r="BK103"/>
  <c r="J100"/>
  <c r="BK98"/>
  <c r="BK97"/>
  <c r="BK96"/>
  <c r="BK95"/>
  <c r="BK92"/>
  <c r="BK91"/>
  <c r="J89"/>
  <c r="BK87"/>
  <c i="6" r="J212"/>
  <c r="J207"/>
  <c r="J201"/>
  <c r="BK186"/>
  <c r="BK181"/>
  <c r="J177"/>
  <c r="J171"/>
  <c r="BK169"/>
  <c r="J166"/>
  <c r="J160"/>
  <c r="J158"/>
  <c r="J147"/>
  <c r="J142"/>
  <c r="J134"/>
  <c r="J124"/>
  <c r="BK111"/>
  <c r="BK94"/>
  <c i="5" r="BK321"/>
  <c r="J318"/>
  <c r="BK317"/>
  <c r="BK298"/>
  <c r="J295"/>
  <c r="J294"/>
  <c r="J291"/>
  <c r="BK243"/>
  <c r="BK188"/>
  <c r="J184"/>
  <c r="J176"/>
  <c r="BK159"/>
  <c r="J124"/>
  <c r="BK120"/>
  <c r="BK109"/>
  <c r="J108"/>
  <c r="J104"/>
  <c r="BK103"/>
  <c r="J90"/>
  <c i="4" r="BK490"/>
  <c r="BK465"/>
  <c r="BK435"/>
  <c r="BK431"/>
  <c r="J429"/>
  <c r="J415"/>
  <c r="BK386"/>
  <c r="J384"/>
  <c r="BK381"/>
  <c r="BK377"/>
  <c r="BK372"/>
  <c r="J354"/>
  <c r="J348"/>
  <c r="J333"/>
  <c r="BK319"/>
  <c r="BK313"/>
  <c r="J311"/>
  <c r="BK308"/>
  <c r="BK296"/>
  <c r="J294"/>
  <c r="BK292"/>
  <c r="BK289"/>
  <c r="J278"/>
  <c r="BK273"/>
  <c r="BK269"/>
  <c r="J240"/>
  <c r="BK235"/>
  <c r="J224"/>
  <c r="BK203"/>
  <c r="BK185"/>
  <c r="BK177"/>
  <c r="J157"/>
  <c r="J152"/>
  <c r="BK126"/>
  <c r="BK125"/>
  <c r="J103"/>
  <c i="3" r="BK479"/>
  <c r="J458"/>
  <c r="J455"/>
  <c r="J443"/>
  <c r="J423"/>
  <c r="BK390"/>
  <c r="J386"/>
  <c r="J372"/>
  <c r="J367"/>
  <c r="BK353"/>
  <c r="BK344"/>
  <c r="BK343"/>
  <c r="BK336"/>
  <c r="BK304"/>
  <c r="BK297"/>
  <c r="J284"/>
  <c r="BK280"/>
  <c r="J258"/>
  <c r="J249"/>
  <c r="J243"/>
  <c r="BK227"/>
  <c r="BK220"/>
  <c r="BK213"/>
  <c r="BK189"/>
  <c r="J181"/>
  <c r="BK114"/>
  <c r="J107"/>
  <c i="2" r="BK445"/>
  <c r="BK441"/>
  <c r="BK436"/>
  <c r="BK432"/>
  <c r="J429"/>
  <c r="J413"/>
  <c r="BK385"/>
  <c r="BK374"/>
  <c r="BK371"/>
  <c r="BK363"/>
  <c r="BK356"/>
  <c r="BK353"/>
  <c r="J349"/>
  <c r="J347"/>
  <c r="J344"/>
  <c r="BK342"/>
  <c r="BK338"/>
  <c r="BK335"/>
  <c r="J303"/>
  <c r="J299"/>
  <c r="J292"/>
  <c r="J284"/>
  <c r="J281"/>
  <c r="BK271"/>
  <c r="BK268"/>
  <c r="J260"/>
  <c r="J253"/>
  <c r="J247"/>
  <c r="J245"/>
  <c r="BK234"/>
  <c r="BK229"/>
  <c r="BK217"/>
  <c r="J215"/>
  <c r="BK210"/>
  <c r="BK139"/>
  <c r="J135"/>
  <c r="BK120"/>
  <c r="BK99"/>
  <c i="9" r="J91"/>
  <c i="8" r="BK327"/>
  <c r="J323"/>
  <c r="J314"/>
  <c r="J310"/>
  <c r="J309"/>
  <c r="J303"/>
  <c r="J295"/>
  <c r="BK266"/>
  <c r="J261"/>
  <c r="BK254"/>
  <c r="BK242"/>
  <c r="J240"/>
  <c r="BK238"/>
  <c r="BK231"/>
  <c r="J229"/>
  <c r="BK210"/>
  <c r="J196"/>
  <c r="J188"/>
  <c r="J168"/>
  <c r="BK167"/>
  <c r="BK164"/>
  <c r="BK157"/>
  <c r="J150"/>
  <c r="BK145"/>
  <c r="BK139"/>
  <c r="J138"/>
  <c r="J135"/>
  <c r="BK132"/>
  <c r="BK129"/>
  <c r="J126"/>
  <c r="J117"/>
  <c r="BK113"/>
  <c i="7" r="BK150"/>
  <c r="J150"/>
  <c r="J145"/>
  <c r="BK143"/>
  <c r="J142"/>
  <c r="J140"/>
  <c r="BK138"/>
  <c r="BK136"/>
  <c r="J130"/>
  <c r="J128"/>
  <c r="J122"/>
  <c r="BK117"/>
  <c r="BK107"/>
  <c r="J106"/>
  <c r="J102"/>
  <c r="J101"/>
  <c r="J94"/>
  <c r="BK89"/>
  <c i="6" r="BK212"/>
  <c r="J194"/>
  <c r="J181"/>
  <c r="J169"/>
  <c r="BK166"/>
  <c r="BK162"/>
  <c r="BK158"/>
  <c r="BK147"/>
  <c r="J131"/>
  <c r="J115"/>
  <c r="J110"/>
  <c r="J105"/>
  <c r="BK103"/>
  <c i="5" r="BK319"/>
  <c r="BK288"/>
  <c r="J279"/>
  <c r="J276"/>
  <c r="J274"/>
  <c r="BK272"/>
  <c r="BK262"/>
  <c r="BK237"/>
  <c r="J208"/>
  <c r="J180"/>
  <c r="BK176"/>
  <c r="J161"/>
  <c r="BK124"/>
  <c r="J120"/>
  <c r="BK108"/>
  <c r="BK95"/>
  <c i="4" r="J465"/>
  <c r="J448"/>
  <c r="J445"/>
  <c r="BK426"/>
  <c r="J425"/>
  <c r="BK413"/>
  <c r="BK403"/>
  <c r="BK399"/>
  <c r="BK393"/>
  <c r="J383"/>
  <c r="J373"/>
  <c r="BK365"/>
  <c r="BK353"/>
  <c r="BK345"/>
  <c r="BK333"/>
  <c r="BK331"/>
  <c r="BK306"/>
  <c r="BK302"/>
  <c r="J293"/>
  <c r="BK263"/>
  <c r="J251"/>
  <c r="J242"/>
  <c r="J229"/>
  <c r="J226"/>
  <c r="BK224"/>
  <c r="J223"/>
  <c r="BK170"/>
  <c r="BK165"/>
  <c r="J159"/>
  <c r="BK130"/>
  <c r="BK109"/>
  <c i="3" r="BK488"/>
  <c r="BK472"/>
  <c r="J466"/>
  <c r="BK458"/>
  <c r="BK452"/>
  <c r="BK436"/>
  <c r="J428"/>
  <c r="BK423"/>
  <c r="J420"/>
  <c r="BK381"/>
  <c r="J369"/>
  <c r="J365"/>
  <c i="9" r="J87"/>
  <c i="8" r="BK316"/>
  <c r="BK314"/>
  <c r="J306"/>
  <c r="BK295"/>
  <c r="J294"/>
  <c r="J290"/>
  <c r="J288"/>
  <c r="J282"/>
  <c r="J278"/>
  <c r="J277"/>
  <c r="BK275"/>
  <c r="BK274"/>
  <c r="BK270"/>
  <c r="BK263"/>
  <c r="J259"/>
  <c r="BK244"/>
  <c r="J242"/>
  <c r="BK241"/>
  <c r="BK237"/>
  <c r="J228"/>
  <c r="BK227"/>
  <c r="J223"/>
  <c r="BK217"/>
  <c r="J210"/>
  <c r="J198"/>
  <c r="J190"/>
  <c r="J179"/>
  <c r="BK178"/>
  <c r="BK171"/>
  <c r="J170"/>
  <c r="J167"/>
  <c r="J166"/>
  <c r="BK152"/>
  <c r="BK143"/>
  <c r="J142"/>
  <c r="J141"/>
  <c r="J140"/>
  <c r="BK138"/>
  <c r="J132"/>
  <c r="J131"/>
  <c r="J128"/>
  <c r="BK115"/>
  <c i="7" r="BK141"/>
  <c r="J138"/>
  <c r="J137"/>
  <c r="BK135"/>
  <c r="BK131"/>
  <c r="BK129"/>
  <c r="BK123"/>
  <c r="J118"/>
  <c r="J116"/>
  <c r="BK104"/>
  <c r="BK100"/>
  <c r="BK99"/>
  <c r="J96"/>
  <c r="J95"/>
  <c r="BK94"/>
  <c r="J91"/>
  <c r="J90"/>
  <c r="BK88"/>
  <c r="BK84"/>
  <c i="6" r="BK210"/>
  <c r="BK204"/>
  <c r="J197"/>
  <c r="BK194"/>
  <c r="BK190"/>
  <c r="J186"/>
  <c r="BK177"/>
  <c r="BK175"/>
  <c r="J173"/>
  <c r="J162"/>
  <c r="J155"/>
  <c r="J151"/>
  <c r="J146"/>
  <c r="BK124"/>
  <c r="BK115"/>
  <c r="BK110"/>
  <c r="J98"/>
  <c r="J94"/>
  <c r="J92"/>
  <c i="5" r="BK301"/>
  <c r="J292"/>
  <c r="BK289"/>
  <c r="J278"/>
  <c r="BK276"/>
  <c r="BK274"/>
  <c r="J268"/>
  <c r="J237"/>
  <c r="J222"/>
  <c r="BK208"/>
  <c r="J188"/>
  <c r="BK180"/>
  <c r="BK172"/>
  <c r="BK161"/>
  <c r="J136"/>
  <c r="J103"/>
  <c r="BK99"/>
  <c i="4" r="J426"/>
  <c r="BK425"/>
  <c r="BK383"/>
  <c r="J365"/>
  <c r="J356"/>
  <c r="BK344"/>
  <c r="BK326"/>
  <c r="BK314"/>
  <c r="BK304"/>
  <c r="J299"/>
  <c r="J297"/>
  <c r="J273"/>
  <c r="BK257"/>
  <c r="J232"/>
  <c r="BK226"/>
  <c r="J219"/>
  <c r="BK211"/>
  <c r="J203"/>
  <c r="BK200"/>
  <c r="BK195"/>
  <c r="BK179"/>
  <c r="J177"/>
  <c r="BK148"/>
  <c r="J126"/>
  <c r="J125"/>
  <c i="3" r="BK495"/>
  <c r="BK490"/>
  <c r="BK481"/>
  <c r="BK477"/>
  <c r="BK466"/>
  <c r="BK461"/>
  <c r="BK428"/>
  <c r="J409"/>
  <c r="BK386"/>
  <c r="J382"/>
  <c r="BK369"/>
  <c r="BK367"/>
  <c r="J355"/>
  <c r="BK351"/>
  <c r="J350"/>
  <c r="J344"/>
  <c r="J334"/>
  <c r="BK325"/>
  <c r="BK312"/>
  <c r="J306"/>
  <c r="J301"/>
  <c r="BK288"/>
  <c r="BK273"/>
  <c r="J271"/>
  <c r="J269"/>
  <c r="J262"/>
  <c r="BK261"/>
  <c r="J251"/>
  <c r="BK249"/>
  <c r="J244"/>
  <c r="J236"/>
  <c r="BK217"/>
  <c r="BK185"/>
  <c r="J150"/>
  <c r="J131"/>
  <c i="2" r="BK476"/>
  <c r="J475"/>
  <c r="J445"/>
  <c r="J441"/>
  <c r="J438"/>
  <c r="J436"/>
  <c r="J434"/>
  <c r="BK430"/>
  <c r="BK415"/>
  <c r="J399"/>
  <c r="BK397"/>
  <c r="BK395"/>
  <c r="BK345"/>
  <c r="J330"/>
  <c r="BK328"/>
  <c r="BK322"/>
  <c r="BK318"/>
  <c r="BK303"/>
  <c r="BK281"/>
  <c r="BK275"/>
  <c r="J271"/>
  <c r="BK263"/>
  <c r="J246"/>
  <c r="BK245"/>
  <c r="J210"/>
  <c r="BK134"/>
  <c r="BK131"/>
  <c r="J123"/>
  <c r="J116"/>
  <c r="BK103"/>
  <c i="8" r="BK326"/>
  <c r="J322"/>
  <c r="J320"/>
  <c r="BK318"/>
  <c r="BK317"/>
  <c r="J316"/>
  <c r="J313"/>
  <c r="BK312"/>
  <c r="BK301"/>
  <c r="BK293"/>
  <c r="BK280"/>
  <c r="J265"/>
  <c r="BK256"/>
  <c r="J254"/>
  <c r="BK252"/>
  <c r="J246"/>
  <c r="BK235"/>
  <c r="J234"/>
  <c r="BK225"/>
  <c r="J217"/>
  <c r="BK215"/>
  <c r="BK202"/>
  <c r="J200"/>
  <c r="BK190"/>
  <c r="BK185"/>
  <c r="BK183"/>
  <c r="BK173"/>
  <c r="J172"/>
  <c r="BK170"/>
  <c r="J149"/>
  <c r="BK146"/>
  <c r="J145"/>
  <c r="J143"/>
  <c r="BK126"/>
  <c r="J122"/>
  <c i="7" r="J147"/>
  <c r="J146"/>
  <c r="J143"/>
  <c r="J136"/>
  <c r="BK130"/>
  <c r="J123"/>
  <c r="J121"/>
  <c r="J120"/>
  <c r="BK119"/>
  <c r="BK118"/>
  <c r="J98"/>
  <c r="J97"/>
  <c r="BK90"/>
  <c r="J87"/>
  <c r="J84"/>
  <c i="6" r="BK197"/>
  <c r="J183"/>
  <c r="J175"/>
  <c r="BK173"/>
  <c r="BK171"/>
  <c r="BK164"/>
  <c r="BK151"/>
  <c r="BK134"/>
  <c r="J118"/>
  <c r="J109"/>
  <c r="BK92"/>
  <c i="5" r="BK295"/>
  <c r="BK294"/>
  <c r="BK292"/>
  <c r="J288"/>
  <c r="BK284"/>
  <c r="BK279"/>
  <c r="J272"/>
  <c r="J238"/>
  <c r="BK184"/>
  <c r="J141"/>
  <c r="BK136"/>
  <c r="J119"/>
  <c r="BK104"/>
  <c r="BK90"/>
  <c i="4" r="J490"/>
  <c r="BK445"/>
  <c r="J442"/>
  <c r="J438"/>
  <c r="J435"/>
  <c r="BK433"/>
  <c r="J431"/>
  <c r="BK429"/>
  <c r="J418"/>
  <c r="J413"/>
  <c r="BK410"/>
  <c r="J399"/>
  <c r="BK394"/>
  <c r="J386"/>
  <c r="BK373"/>
  <c r="BK362"/>
  <c r="BK360"/>
  <c r="J358"/>
  <c r="BK354"/>
  <c r="BK348"/>
  <c r="BK341"/>
  <c r="J339"/>
  <c r="J319"/>
  <c r="J314"/>
  <c r="J305"/>
  <c r="J304"/>
  <c r="J301"/>
  <c r="BK294"/>
  <c r="BK290"/>
  <c r="J275"/>
  <c r="J257"/>
  <c r="BK255"/>
  <c r="BK242"/>
  <c r="BK231"/>
  <c r="BK219"/>
  <c r="J211"/>
  <c r="BK192"/>
  <c r="BK188"/>
  <c r="J181"/>
  <c r="J179"/>
  <c r="BK175"/>
  <c r="J161"/>
  <c r="BK160"/>
  <c r="BK157"/>
  <c r="BK155"/>
  <c i="3" r="BK494"/>
  <c r="BK483"/>
  <c r="J477"/>
  <c r="J476"/>
  <c r="J472"/>
  <c r="J461"/>
  <c r="J439"/>
  <c r="J425"/>
  <c r="J414"/>
  <c r="BK409"/>
  <c r="J393"/>
  <c r="BK376"/>
  <c r="BK375"/>
  <c r="BK372"/>
  <c r="J358"/>
  <c r="BK350"/>
  <c r="BK347"/>
  <c r="J329"/>
  <c r="J316"/>
  <c r="BK309"/>
  <c r="BK306"/>
  <c r="J294"/>
  <c r="BK290"/>
  <c r="J285"/>
  <c r="BK284"/>
  <c r="J267"/>
  <c r="BK262"/>
  <c r="J253"/>
  <c r="BK236"/>
  <c r="BK225"/>
  <c r="J188"/>
  <c r="BK176"/>
  <c r="J170"/>
  <c r="BK149"/>
  <c r="BK131"/>
  <c r="BK107"/>
  <c i="2" r="J432"/>
  <c r="BK392"/>
  <c r="BK339"/>
  <c r="BK330"/>
  <c r="J312"/>
  <c r="J308"/>
  <c r="BK305"/>
  <c r="BK277"/>
  <c r="J275"/>
  <c r="BK273"/>
  <c r="J251"/>
  <c r="BK242"/>
  <c r="J238"/>
  <c r="BK221"/>
  <c r="J217"/>
  <c r="J213"/>
  <c r="J144"/>
  <c r="J103"/>
  <c i="8" r="BK315"/>
  <c r="BK313"/>
  <c r="BK311"/>
  <c r="BK310"/>
  <c r="BK308"/>
  <c r="J307"/>
  <c r="BK302"/>
  <c r="J298"/>
  <c r="BK288"/>
  <c r="BK282"/>
  <c r="J280"/>
  <c r="J274"/>
  <c r="J270"/>
  <c r="BK268"/>
  <c r="J252"/>
  <c r="BK250"/>
  <c r="BK240"/>
  <c r="BK239"/>
  <c r="J235"/>
  <c r="BK228"/>
  <c r="J227"/>
  <c r="J221"/>
  <c r="J219"/>
  <c r="J206"/>
  <c r="BK204"/>
  <c r="BK181"/>
  <c r="BK176"/>
  <c r="J169"/>
  <c r="J160"/>
  <c r="J155"/>
  <c r="BK154"/>
  <c r="J153"/>
  <c r="BK140"/>
  <c r="J139"/>
  <c r="BK135"/>
  <c r="BK131"/>
  <c r="BK128"/>
  <c r="BK117"/>
  <c r="J115"/>
  <c r="J113"/>
  <c r="J111"/>
  <c r="BK110"/>
  <c r="BK108"/>
  <c r="J102"/>
  <c i="7" r="BK148"/>
  <c r="BK145"/>
  <c r="BK144"/>
  <c r="J144"/>
  <c r="BK139"/>
  <c r="BK121"/>
  <c r="BK106"/>
  <c r="J103"/>
  <c r="BK102"/>
  <c r="J99"/>
  <c r="BK93"/>
  <c r="J88"/>
  <c i="6" r="J204"/>
  <c r="BK201"/>
  <c r="J190"/>
  <c r="BK160"/>
  <c r="BK155"/>
  <c r="J153"/>
  <c r="BK131"/>
  <c r="BK118"/>
  <c r="J103"/>
  <c i="5" r="J321"/>
  <c r="J319"/>
  <c r="BK318"/>
  <c r="J317"/>
  <c r="J301"/>
  <c r="BK291"/>
  <c r="BK268"/>
  <c r="J262"/>
  <c r="J243"/>
  <c r="BK238"/>
  <c r="J159"/>
  <c r="BK119"/>
  <c r="BK91"/>
  <c i="4" r="BK448"/>
  <c r="J433"/>
  <c r="BK427"/>
  <c r="J394"/>
  <c r="BK389"/>
  <c r="J381"/>
  <c r="J372"/>
  <c r="J353"/>
  <c r="J345"/>
  <c r="J344"/>
  <c r="BK339"/>
  <c r="J326"/>
  <c r="BK311"/>
  <c r="BK305"/>
  <c r="BK301"/>
  <c r="BK299"/>
  <c r="J292"/>
  <c r="J269"/>
  <c r="J245"/>
  <c r="BK198"/>
  <c r="J195"/>
  <c r="BK152"/>
  <c r="J130"/>
  <c r="BK103"/>
  <c i="3" r="J516"/>
  <c r="J494"/>
  <c r="J490"/>
  <c r="J488"/>
  <c r="J485"/>
  <c r="J463"/>
  <c r="BK443"/>
  <c r="J436"/>
  <c r="J433"/>
  <c r="BK410"/>
  <c r="J405"/>
  <c r="J404"/>
  <c r="J388"/>
  <c r="BK382"/>
  <c r="J376"/>
  <c r="J375"/>
  <c r="BK355"/>
  <c r="J351"/>
  <c r="BK348"/>
  <c r="J347"/>
  <c r="BK346"/>
  <c r="J343"/>
  <c r="J339"/>
  <c r="BK334"/>
  <c r="BK329"/>
  <c r="J321"/>
  <c r="J304"/>
  <c r="BK293"/>
  <c r="BK285"/>
  <c r="J277"/>
  <c r="BK267"/>
  <c r="BK258"/>
  <c r="BK251"/>
  <c r="BK245"/>
  <c r="BK244"/>
  <c r="J220"/>
  <c r="J217"/>
  <c r="J191"/>
  <c r="J189"/>
  <c r="BK188"/>
  <c r="J185"/>
  <c r="BK164"/>
  <c r="BK142"/>
  <c r="BK111"/>
  <c r="J102"/>
  <c i="2" r="J257"/>
  <c r="BK251"/>
  <c r="J240"/>
  <c r="J234"/>
  <c r="J229"/>
  <c r="BK215"/>
  <c r="BK213"/>
  <c r="BK196"/>
  <c r="BK144"/>
  <c r="BK143"/>
  <c r="BK126"/>
  <c r="J120"/>
  <c r="BK116"/>
  <c i="1" r="AS54"/>
  <c i="8" r="J327"/>
  <c r="J326"/>
  <c r="BK323"/>
  <c r="BK303"/>
  <c r="BK298"/>
  <c r="J296"/>
  <c r="BK294"/>
  <c r="J286"/>
  <c r="J283"/>
  <c r="BK277"/>
  <c r="BK261"/>
  <c r="BK248"/>
  <c r="J241"/>
  <c r="BK236"/>
  <c r="BK229"/>
  <c r="BK208"/>
  <c r="BK206"/>
  <c r="BK198"/>
  <c r="J192"/>
  <c r="BK188"/>
  <c r="J180"/>
  <c r="BK179"/>
  <c r="J178"/>
  <c r="BK175"/>
  <c r="J162"/>
  <c r="J146"/>
  <c r="J129"/>
  <c r="BK119"/>
  <c r="BK106"/>
  <c i="7" r="J148"/>
  <c r="BK147"/>
  <c r="BK146"/>
  <c r="J119"/>
  <c r="BK116"/>
  <c r="J107"/>
  <c r="J105"/>
  <c r="BK101"/>
  <c r="J93"/>
  <c r="J92"/>
  <c i="6" r="J210"/>
  <c r="BK207"/>
  <c r="BK183"/>
  <c r="J164"/>
  <c r="BK153"/>
  <c r="BK146"/>
  <c r="BK142"/>
  <c r="J111"/>
  <c r="BK109"/>
  <c r="BK105"/>
  <c r="BK98"/>
  <c i="5" r="J298"/>
  <c r="J289"/>
  <c r="J284"/>
  <c r="BK278"/>
  <c r="BK222"/>
  <c r="J172"/>
  <c r="BK141"/>
  <c r="J109"/>
  <c r="J99"/>
  <c r="J95"/>
  <c r="J91"/>
  <c i="4" r="BK442"/>
  <c r="BK438"/>
  <c r="J427"/>
  <c r="J410"/>
  <c r="J406"/>
  <c r="J403"/>
  <c r="BK397"/>
  <c r="J377"/>
  <c r="BK358"/>
  <c r="BK356"/>
  <c r="J341"/>
  <c r="J308"/>
  <c r="J306"/>
  <c r="BK297"/>
  <c r="J296"/>
  <c r="J290"/>
  <c r="BK285"/>
  <c r="BK278"/>
  <c r="J255"/>
  <c r="BK245"/>
  <c r="J231"/>
  <c r="BK223"/>
  <c r="J200"/>
  <c r="J185"/>
  <c r="J165"/>
  <c r="BK159"/>
  <c r="J155"/>
  <c r="J148"/>
  <c i="3" r="J495"/>
  <c r="J481"/>
  <c r="J479"/>
  <c r="BK476"/>
  <c r="J418"/>
  <c r="J410"/>
  <c r="BK405"/>
  <c r="BK393"/>
  <c r="J390"/>
  <c r="BK384"/>
  <c r="BK365"/>
  <c r="BK318"/>
  <c r="BK316"/>
  <c r="BK294"/>
  <c r="J288"/>
  <c r="J273"/>
  <c r="BK271"/>
  <c r="BK241"/>
  <c r="BK234"/>
  <c r="J180"/>
  <c r="J176"/>
  <c r="J165"/>
  <c r="BK140"/>
  <c r="BK117"/>
  <c i="2" r="J476"/>
  <c r="BK449"/>
  <c r="BK438"/>
  <c r="J430"/>
  <c r="BK429"/>
  <c r="BK399"/>
  <c r="J385"/>
  <c r="J374"/>
  <c r="J353"/>
  <c r="J351"/>
  <c r="BK349"/>
  <c r="BK348"/>
  <c r="BK344"/>
  <c r="J342"/>
  <c r="BK333"/>
  <c r="J324"/>
  <c r="BK308"/>
  <c r="J288"/>
  <c r="J268"/>
  <c r="BK257"/>
  <c r="BK246"/>
  <c r="BK240"/>
  <c r="BK238"/>
  <c r="BK231"/>
  <c r="J225"/>
  <c r="J196"/>
  <c r="BK170"/>
  <c r="J143"/>
  <c i="8" r="BK309"/>
  <c r="J308"/>
  <c r="BK307"/>
  <c r="J301"/>
  <c r="BK290"/>
  <c r="BK283"/>
  <c r="BK278"/>
  <c r="J268"/>
  <c r="BK265"/>
  <c r="BK259"/>
  <c r="J255"/>
  <c r="BK246"/>
  <c r="J239"/>
  <c r="J237"/>
  <c r="J225"/>
  <c r="BK219"/>
  <c r="J213"/>
  <c r="J205"/>
  <c r="J204"/>
  <c r="J202"/>
  <c r="BK196"/>
  <c r="J194"/>
  <c r="J185"/>
  <c r="J177"/>
  <c r="J174"/>
  <c r="J164"/>
  <c r="BK162"/>
  <c r="BK160"/>
  <c r="J159"/>
  <c r="J154"/>
  <c r="BK149"/>
  <c r="BK142"/>
  <c r="BK141"/>
  <c r="BK122"/>
  <c r="J119"/>
  <c r="BK111"/>
  <c r="J110"/>
  <c r="BK102"/>
  <c i="7" r="BK149"/>
  <c r="J149"/>
  <c i="3" r="J310"/>
  <c r="J309"/>
  <c r="J290"/>
  <c r="J280"/>
  <c r="BK277"/>
  <c r="J261"/>
  <c r="BK253"/>
  <c r="J245"/>
  <c r="BK243"/>
  <c r="J241"/>
  <c r="J234"/>
  <c r="J232"/>
  <c r="J227"/>
  <c r="J213"/>
  <c r="BK191"/>
  <c r="BK180"/>
  <c r="BK170"/>
  <c r="J149"/>
  <c r="J140"/>
  <c r="J138"/>
  <c r="J117"/>
  <c r="J111"/>
  <c r="BK102"/>
  <c i="2" r="BK418"/>
  <c r="J397"/>
  <c r="BK388"/>
  <c r="J371"/>
  <c r="BK369"/>
  <c r="BK361"/>
  <c r="BK351"/>
  <c r="J345"/>
  <c r="J338"/>
  <c r="J333"/>
  <c r="J322"/>
  <c r="J321"/>
  <c r="BK316"/>
  <c r="BK299"/>
  <c r="BK295"/>
  <c r="BK292"/>
  <c r="BK284"/>
  <c r="J263"/>
  <c r="BK260"/>
  <c r="BK253"/>
  <c r="BK247"/>
  <c r="J221"/>
  <c r="J170"/>
  <c r="J139"/>
  <c r="J126"/>
  <c r="BK123"/>
  <c l="1" r="BK98"/>
  <c r="R98"/>
  <c r="BK115"/>
  <c r="J115"/>
  <c r="J62"/>
  <c r="T115"/>
  <c r="R250"/>
  <c r="BK287"/>
  <c r="J287"/>
  <c r="J68"/>
  <c r="BK320"/>
  <c r="J320"/>
  <c r="J70"/>
  <c r="R332"/>
  <c r="T373"/>
  <c r="P448"/>
  <c i="7" r="BK86"/>
  <c r="J86"/>
  <c r="J62"/>
  <c i="8" r="R125"/>
  <c r="R124"/>
  <c i="2" r="T133"/>
  <c r="T270"/>
  <c r="BK307"/>
  <c r="J307"/>
  <c r="J69"/>
  <c r="BK332"/>
  <c r="J332"/>
  <c r="J71"/>
  <c r="BK355"/>
  <c r="J355"/>
  <c r="J72"/>
  <c r="R355"/>
  <c r="BK417"/>
  <c r="J417"/>
  <c r="J74"/>
  <c r="BK448"/>
  <c r="J448"/>
  <c r="J76"/>
  <c i="3" r="T130"/>
  <c r="T248"/>
  <c r="R283"/>
  <c r="P320"/>
  <c r="BK371"/>
  <c r="J371"/>
  <c r="J74"/>
  <c r="R371"/>
  <c r="P427"/>
  <c r="BK487"/>
  <c r="J487"/>
  <c r="J78"/>
  <c r="T487"/>
  <c i="4" r="P124"/>
  <c r="P101"/>
  <c r="BK174"/>
  <c r="J174"/>
  <c r="J65"/>
  <c r="T202"/>
  <c r="R244"/>
  <c r="R284"/>
  <c r="BK343"/>
  <c r="J343"/>
  <c r="J75"/>
  <c r="BK388"/>
  <c r="J388"/>
  <c r="J77"/>
  <c r="R447"/>
  <c i="5" r="R89"/>
  <c r="BK293"/>
  <c r="J293"/>
  <c r="J67"/>
  <c i="6" r="T91"/>
  <c r="R150"/>
  <c r="BK172"/>
  <c r="J172"/>
  <c r="J66"/>
  <c r="P189"/>
  <c r="P188"/>
  <c i="7" r="R86"/>
  <c r="R85"/>
  <c r="R82"/>
  <c i="8" r="R187"/>
  <c i="3" r="BK130"/>
  <c r="J130"/>
  <c r="J62"/>
  <c r="T187"/>
  <c r="P266"/>
  <c r="BK292"/>
  <c r="J292"/>
  <c r="J69"/>
  <c r="R308"/>
  <c r="P338"/>
  <c r="R357"/>
  <c r="R392"/>
  <c r="BK465"/>
  <c r="J465"/>
  <c r="J77"/>
  <c r="P493"/>
  <c i="4" r="R124"/>
  <c r="R101"/>
  <c r="T164"/>
  <c r="R202"/>
  <c r="T244"/>
  <c r="R310"/>
  <c r="BK364"/>
  <c r="J364"/>
  <c r="J76"/>
  <c r="P388"/>
  <c r="BK447"/>
  <c r="J447"/>
  <c r="J80"/>
  <c i="5" r="T261"/>
  <c r="BK287"/>
  <c r="J287"/>
  <c r="J65"/>
  <c r="P293"/>
  <c i="6" r="P133"/>
  <c r="T150"/>
  <c r="BK168"/>
  <c r="J168"/>
  <c r="J65"/>
  <c r="T168"/>
  <c r="BK189"/>
  <c r="J189"/>
  <c r="J69"/>
  <c i="7" r="P86"/>
  <c r="P85"/>
  <c r="P82"/>
  <c i="1" r="AU60"/>
  <c i="8" r="R258"/>
  <c i="2" r="R133"/>
  <c r="BK270"/>
  <c r="J270"/>
  <c r="J65"/>
  <c r="P307"/>
  <c r="R320"/>
  <c r="P373"/>
  <c r="T417"/>
  <c r="P440"/>
  <c r="T440"/>
  <c i="3" r="BK101"/>
  <c r="J101"/>
  <c r="J61"/>
  <c r="R130"/>
  <c r="P248"/>
  <c r="T292"/>
  <c r="R320"/>
  <c r="T338"/>
  <c r="BK392"/>
  <c r="J392"/>
  <c r="J75"/>
  <c r="T427"/>
  <c r="BK493"/>
  <c r="J493"/>
  <c r="J79"/>
  <c i="4" r="P164"/>
  <c r="T174"/>
  <c r="P202"/>
  <c r="BK244"/>
  <c r="J244"/>
  <c r="J71"/>
  <c r="P284"/>
  <c r="T310"/>
  <c r="P364"/>
  <c r="T388"/>
  <c r="P447"/>
  <c i="5" r="BK89"/>
  <c r="R261"/>
  <c r="P287"/>
  <c r="T287"/>
  <c r="R290"/>
  <c i="6" r="BK133"/>
  <c r="J133"/>
  <c r="J62"/>
  <c r="BK150"/>
  <c r="J150"/>
  <c r="J63"/>
  <c r="T157"/>
  <c r="R172"/>
  <c r="R189"/>
  <c r="R188"/>
  <c i="8" r="R305"/>
  <c i="2" r="P98"/>
  <c r="T98"/>
  <c r="P115"/>
  <c r="R115"/>
  <c r="BK250"/>
  <c r="J250"/>
  <c r="J64"/>
  <c r="P270"/>
  <c r="R287"/>
  <c r="P320"/>
  <c r="T332"/>
  <c r="R373"/>
  <c r="T448"/>
  <c i="3" r="R101"/>
  <c r="P187"/>
  <c r="BK266"/>
  <c r="J266"/>
  <c r="J65"/>
  <c r="T283"/>
  <c r="P308"/>
  <c r="T308"/>
  <c r="R338"/>
  <c r="P392"/>
  <c r="R465"/>
  <c r="R487"/>
  <c i="4" r="BK164"/>
  <c r="J164"/>
  <c r="J64"/>
  <c r="R164"/>
  <c r="P191"/>
  <c r="T191"/>
  <c r="P228"/>
  <c r="R228"/>
  <c r="BK284"/>
  <c r="J284"/>
  <c r="J73"/>
  <c r="P310"/>
  <c r="P343"/>
  <c r="T364"/>
  <c r="P417"/>
  <c r="R417"/>
  <c r="BK437"/>
  <c r="J437"/>
  <c r="J79"/>
  <c r="R437"/>
  <c i="5" r="BK261"/>
  <c r="J261"/>
  <c r="J62"/>
  <c r="T293"/>
  <c i="6" r="P91"/>
  <c r="R133"/>
  <c r="BK157"/>
  <c r="J157"/>
  <c r="J64"/>
  <c r="P168"/>
  <c r="T172"/>
  <c i="8" r="R101"/>
  <c r="R100"/>
  <c r="T125"/>
  <c r="T124"/>
  <c r="T137"/>
  <c r="T134"/>
  <c r="P148"/>
  <c r="P156"/>
  <c r="R165"/>
  <c r="BK212"/>
  <c r="J212"/>
  <c r="J72"/>
  <c r="T325"/>
  <c i="3" r="T101"/>
  <c r="T100"/>
  <c r="R187"/>
  <c r="T266"/>
  <c r="R292"/>
  <c r="T320"/>
  <c r="T357"/>
  <c r="T392"/>
  <c r="P465"/>
  <c r="R493"/>
  <c i="4" r="T124"/>
  <c r="T101"/>
  <c r="P174"/>
  <c r="R191"/>
  <c r="BK228"/>
  <c r="J228"/>
  <c r="J70"/>
  <c r="P244"/>
  <c r="BK310"/>
  <c r="J310"/>
  <c r="J74"/>
  <c r="R343"/>
  <c r="R364"/>
  <c r="BK417"/>
  <c r="J417"/>
  <c r="J78"/>
  <c r="T417"/>
  <c r="P437"/>
  <c r="T437"/>
  <c i="5" r="P89"/>
  <c r="P88"/>
  <c r="P261"/>
  <c r="R287"/>
  <c r="BK290"/>
  <c r="J290"/>
  <c r="J66"/>
  <c r="P290"/>
  <c r="T290"/>
  <c i="6" r="BK91"/>
  <c r="J91"/>
  <c r="J61"/>
  <c r="T133"/>
  <c r="R157"/>
  <c r="R168"/>
  <c i="8" r="T101"/>
  <c r="T100"/>
  <c r="BK137"/>
  <c r="J137"/>
  <c r="J66"/>
  <c r="BK144"/>
  <c r="J144"/>
  <c r="J67"/>
  <c r="BK148"/>
  <c r="J148"/>
  <c r="J68"/>
  <c r="T148"/>
  <c r="R156"/>
  <c r="P165"/>
  <c r="P187"/>
  <c r="R212"/>
  <c r="P233"/>
  <c r="T258"/>
  <c i="2" r="P133"/>
  <c r="T250"/>
  <c r="T287"/>
  <c r="T307"/>
  <c r="P332"/>
  <c r="BK373"/>
  <c r="J373"/>
  <c r="J73"/>
  <c r="P417"/>
  <c r="R448"/>
  <c i="3" r="P130"/>
  <c r="BK248"/>
  <c r="J248"/>
  <c r="J64"/>
  <c r="R266"/>
  <c r="BK283"/>
  <c r="P292"/>
  <c r="BK320"/>
  <c r="J320"/>
  <c r="J71"/>
  <c r="BK357"/>
  <c r="J357"/>
  <c r="J73"/>
  <c r="T371"/>
  <c r="R427"/>
  <c r="T493"/>
  <c i="4" r="BK124"/>
  <c r="J124"/>
  <c r="J63"/>
  <c r="R174"/>
  <c r="BK191"/>
  <c r="BK202"/>
  <c r="J202"/>
  <c r="J69"/>
  <c r="T228"/>
  <c r="T284"/>
  <c r="T343"/>
  <c r="R388"/>
  <c r="T447"/>
  <c i="5" r="T89"/>
  <c r="T88"/>
  <c r="R293"/>
  <c i="6" r="R91"/>
  <c r="R90"/>
  <c r="R89"/>
  <c r="P150"/>
  <c r="P157"/>
  <c r="P172"/>
  <c r="T189"/>
  <c r="T188"/>
  <c i="7" r="T86"/>
  <c r="T85"/>
  <c r="T82"/>
  <c i="8" r="P101"/>
  <c r="P100"/>
  <c r="P125"/>
  <c r="P124"/>
  <c r="R137"/>
  <c r="R134"/>
  <c r="R144"/>
  <c r="R148"/>
  <c r="BK165"/>
  <c r="J165"/>
  <c r="J70"/>
  <c r="BK187"/>
  <c r="J187"/>
  <c r="J71"/>
  <c r="P212"/>
  <c r="BK233"/>
  <c r="J233"/>
  <c r="J73"/>
  <c r="R233"/>
  <c r="P258"/>
  <c r="P285"/>
  <c r="T285"/>
  <c r="P292"/>
  <c r="T292"/>
  <c r="BK300"/>
  <c r="J300"/>
  <c r="J77"/>
  <c r="BK305"/>
  <c r="J305"/>
  <c r="J78"/>
  <c i="2" r="BK133"/>
  <c r="J133"/>
  <c r="J63"/>
  <c r="P250"/>
  <c r="R270"/>
  <c r="P287"/>
  <c r="P286"/>
  <c r="R307"/>
  <c r="T320"/>
  <c r="P355"/>
  <c r="T355"/>
  <c r="R417"/>
  <c r="BK440"/>
  <c r="J440"/>
  <c r="J75"/>
  <c r="R440"/>
  <c i="3" r="P101"/>
  <c r="P100"/>
  <c r="BK187"/>
  <c r="J187"/>
  <c r="J63"/>
  <c r="R248"/>
  <c r="P283"/>
  <c r="BK308"/>
  <c r="J308"/>
  <c r="J70"/>
  <c r="BK338"/>
  <c r="J338"/>
  <c r="J72"/>
  <c r="P357"/>
  <c r="P371"/>
  <c r="BK427"/>
  <c r="J427"/>
  <c r="J76"/>
  <c r="T465"/>
  <c r="P487"/>
  <c i="8" r="BK101"/>
  <c r="J101"/>
  <c r="J61"/>
  <c r="BK125"/>
  <c r="J125"/>
  <c r="J64"/>
  <c r="P137"/>
  <c r="P134"/>
  <c r="P144"/>
  <c r="T144"/>
  <c r="BK156"/>
  <c r="J156"/>
  <c r="J69"/>
  <c r="T156"/>
  <c r="T165"/>
  <c r="T187"/>
  <c r="T212"/>
  <c r="T233"/>
  <c r="BK258"/>
  <c r="J258"/>
  <c r="J74"/>
  <c r="BK285"/>
  <c r="J285"/>
  <c r="J75"/>
  <c r="R285"/>
  <c r="BK292"/>
  <c r="J292"/>
  <c r="J76"/>
  <c r="R292"/>
  <c r="P300"/>
  <c r="R300"/>
  <c r="T300"/>
  <c r="P305"/>
  <c r="T305"/>
  <c r="BK325"/>
  <c r="J325"/>
  <c r="J79"/>
  <c r="P325"/>
  <c r="R325"/>
  <c i="9" r="BK88"/>
  <c r="J88"/>
  <c r="J62"/>
  <c r="P88"/>
  <c r="P85"/>
  <c r="P84"/>
  <c i="1" r="AU62"/>
  <c i="9" r="R88"/>
  <c r="R85"/>
  <c r="R84"/>
  <c r="T88"/>
  <c r="T85"/>
  <c r="T84"/>
  <c r="BK96"/>
  <c r="J96"/>
  <c r="J63"/>
  <c r="P96"/>
  <c r="R96"/>
  <c r="T96"/>
  <c i="2" r="F93"/>
  <c r="BF134"/>
  <c r="BF196"/>
  <c r="BF225"/>
  <c r="BF231"/>
  <c r="BF245"/>
  <c r="BF275"/>
  <c r="BF277"/>
  <c r="BF281"/>
  <c r="BF305"/>
  <c r="BF324"/>
  <c r="BF328"/>
  <c r="BF330"/>
  <c r="BF335"/>
  <c r="BF348"/>
  <c r="BF349"/>
  <c r="BF356"/>
  <c r="BF363"/>
  <c r="BF413"/>
  <c i="3" r="F96"/>
  <c r="BF176"/>
  <c r="BF188"/>
  <c r="BF189"/>
  <c r="BF220"/>
  <c r="BF249"/>
  <c r="BF267"/>
  <c r="BF271"/>
  <c r="BF329"/>
  <c i="8" r="F55"/>
  <c r="BF113"/>
  <c r="BF132"/>
  <c r="BF139"/>
  <c r="BF153"/>
  <c r="BF167"/>
  <c r="BF168"/>
  <c r="BF180"/>
  <c r="BF188"/>
  <c r="BF208"/>
  <c r="BF225"/>
  <c r="BF248"/>
  <c r="BF254"/>
  <c r="BF272"/>
  <c r="BF274"/>
  <c r="BF293"/>
  <c r="BF294"/>
  <c r="BF298"/>
  <c r="BF303"/>
  <c i="2" r="BF131"/>
  <c r="BF215"/>
  <c r="BF242"/>
  <c r="BF247"/>
  <c r="BF251"/>
  <c r="BF299"/>
  <c r="BF308"/>
  <c r="BF347"/>
  <c r="BF371"/>
  <c r="BF385"/>
  <c r="BF392"/>
  <c r="BF418"/>
  <c i="3" r="BF102"/>
  <c r="BF149"/>
  <c r="BF185"/>
  <c r="BF191"/>
  <c r="BF217"/>
  <c r="BF243"/>
  <c r="BF245"/>
  <c r="BF251"/>
  <c r="BF280"/>
  <c r="BF284"/>
  <c r="BF306"/>
  <c r="BF321"/>
  <c r="BF325"/>
  <c r="BF339"/>
  <c r="BF347"/>
  <c r="BF350"/>
  <c r="BF367"/>
  <c r="BF376"/>
  <c r="BF386"/>
  <c r="BF428"/>
  <c r="BF433"/>
  <c r="BF436"/>
  <c r="BF443"/>
  <c r="BF466"/>
  <c i="4" r="BF125"/>
  <c r="BF177"/>
  <c r="BF192"/>
  <c r="BF211"/>
  <c r="BF235"/>
  <c r="BF240"/>
  <c r="BF257"/>
  <c r="BF263"/>
  <c r="BF269"/>
  <c r="BF313"/>
  <c r="BF319"/>
  <c r="BF344"/>
  <c r="BF354"/>
  <c r="BF372"/>
  <c r="BF383"/>
  <c r="BF386"/>
  <c r="BF389"/>
  <c r="BF413"/>
  <c r="BF415"/>
  <c i="5" r="BF99"/>
  <c r="BF109"/>
  <c r="BF119"/>
  <c r="BF180"/>
  <c r="BF188"/>
  <c r="BF272"/>
  <c r="BF301"/>
  <c i="6" r="J83"/>
  <c r="BF92"/>
  <c r="BF166"/>
  <c r="BF171"/>
  <c r="BF197"/>
  <c r="BF204"/>
  <c i="7" r="E48"/>
  <c r="F55"/>
  <c r="BF84"/>
  <c r="BF87"/>
  <c r="BF97"/>
  <c r="BF102"/>
  <c r="BF148"/>
  <c i="8" r="J93"/>
  <c r="BF115"/>
  <c r="BF122"/>
  <c r="BF131"/>
  <c r="BF142"/>
  <c r="BF143"/>
  <c r="BF166"/>
  <c r="BF172"/>
  <c r="BF178"/>
  <c r="BF181"/>
  <c r="BF200"/>
  <c r="BF210"/>
  <c r="BF215"/>
  <c r="BF217"/>
  <c r="BF255"/>
  <c r="BF278"/>
  <c r="BF302"/>
  <c r="BF311"/>
  <c r="BF312"/>
  <c r="BF316"/>
  <c r="BF323"/>
  <c i="2" r="J52"/>
  <c r="BF99"/>
  <c r="BF135"/>
  <c r="BF170"/>
  <c r="BF221"/>
  <c r="BF234"/>
  <c r="BF246"/>
  <c i="3" r="BF165"/>
  <c r="BF213"/>
  <c r="BF232"/>
  <c r="BF253"/>
  <c r="BF301"/>
  <c r="BF353"/>
  <c r="BF365"/>
  <c r="BF420"/>
  <c r="BF452"/>
  <c r="BF458"/>
  <c r="BF476"/>
  <c r="BF479"/>
  <c r="BF481"/>
  <c r="BF516"/>
  <c i="4" r="E90"/>
  <c r="BF157"/>
  <c r="BF160"/>
  <c r="BF165"/>
  <c r="BF170"/>
  <c r="BF175"/>
  <c r="BF219"/>
  <c r="BF229"/>
  <c r="BF242"/>
  <c r="BF275"/>
  <c r="BF302"/>
  <c r="BF306"/>
  <c r="BF314"/>
  <c r="BF341"/>
  <c r="BF373"/>
  <c r="BF384"/>
  <c r="BF445"/>
  <c i="5" r="F55"/>
  <c r="J81"/>
  <c r="BF237"/>
  <c r="BF289"/>
  <c r="BF292"/>
  <c r="BF319"/>
  <c r="BF321"/>
  <c i="6" r="BF103"/>
  <c r="BF105"/>
  <c r="BF109"/>
  <c r="BF111"/>
  <c r="BF134"/>
  <c r="BF146"/>
  <c r="BF162"/>
  <c r="BF169"/>
  <c r="BF175"/>
  <c r="BF186"/>
  <c i="7" r="BF92"/>
  <c r="BF96"/>
  <c r="BF122"/>
  <c r="BF129"/>
  <c r="BF138"/>
  <c r="BF141"/>
  <c r="BF143"/>
  <c r="BF144"/>
  <c r="BF146"/>
  <c r="BF147"/>
  <c i="8" r="E89"/>
  <c r="BF102"/>
  <c r="BF106"/>
  <c r="BF110"/>
  <c r="BF145"/>
  <c r="BF149"/>
  <c r="BF157"/>
  <c r="BF164"/>
  <c r="BF170"/>
  <c r="BF173"/>
  <c r="BF183"/>
  <c r="BF196"/>
  <c r="BF236"/>
  <c r="BF256"/>
  <c r="BF263"/>
  <c r="BF322"/>
  <c i="2" r="E86"/>
  <c r="BF120"/>
  <c r="BF123"/>
  <c r="BF126"/>
  <c r="BF229"/>
  <c r="BF238"/>
  <c r="BF271"/>
  <c r="BF303"/>
  <c r="BF342"/>
  <c r="BF345"/>
  <c r="BF374"/>
  <c r="BF397"/>
  <c r="BF449"/>
  <c i="3" r="J93"/>
  <c r="BF111"/>
  <c r="BF114"/>
  <c r="BF138"/>
  <c r="BF140"/>
  <c r="BF150"/>
  <c r="BF180"/>
  <c r="BF227"/>
  <c r="BF244"/>
  <c r="BF258"/>
  <c r="BF269"/>
  <c r="BF277"/>
  <c r="BF288"/>
  <c r="BF297"/>
  <c r="BF334"/>
  <c r="BF336"/>
  <c r="BF343"/>
  <c r="BF344"/>
  <c r="BF346"/>
  <c r="BF355"/>
  <c r="BF369"/>
  <c r="BF381"/>
  <c r="BF455"/>
  <c r="BF488"/>
  <c r="BK279"/>
  <c r="J279"/>
  <c r="J66"/>
  <c i="4" r="BF152"/>
  <c r="BF224"/>
  <c r="BF292"/>
  <c r="BF296"/>
  <c r="BF381"/>
  <c r="BF435"/>
  <c r="BF438"/>
  <c r="BF448"/>
  <c r="BF490"/>
  <c r="BK102"/>
  <c r="J102"/>
  <c r="J61"/>
  <c r="BK277"/>
  <c r="J277"/>
  <c r="J72"/>
  <c i="5" r="BF90"/>
  <c r="BF95"/>
  <c r="BF108"/>
  <c r="BF120"/>
  <c r="BF124"/>
  <c r="BF159"/>
  <c r="BF172"/>
  <c r="BF176"/>
  <c r="BF268"/>
  <c r="BF274"/>
  <c r="BF278"/>
  <c r="BF279"/>
  <c r="BF295"/>
  <c i="6" r="E48"/>
  <c r="BF98"/>
  <c r="BF131"/>
  <c r="BF142"/>
  <c r="BF151"/>
  <c r="BF160"/>
  <c r="BF194"/>
  <c i="7" r="BF93"/>
  <c r="BF95"/>
  <c r="BF106"/>
  <c r="BF116"/>
  <c r="BF120"/>
  <c r="BF150"/>
  <c r="BK83"/>
  <c r="J83"/>
  <c r="J60"/>
  <c i="8" r="BF129"/>
  <c r="BF150"/>
  <c r="BF152"/>
  <c r="BF159"/>
  <c r="BF162"/>
  <c r="BF179"/>
  <c r="BF192"/>
  <c r="BF205"/>
  <c r="BF213"/>
  <c r="BF237"/>
  <c r="BF240"/>
  <c r="BF244"/>
  <c r="BF246"/>
  <c r="BF259"/>
  <c r="BF261"/>
  <c r="BF265"/>
  <c r="BF268"/>
  <c r="BF270"/>
  <c r="BF286"/>
  <c r="BF288"/>
  <c r="BF295"/>
  <c r="BF306"/>
  <c r="BF327"/>
  <c i="2" r="BF143"/>
  <c r="BF144"/>
  <c r="BF240"/>
  <c r="BF273"/>
  <c r="BF288"/>
  <c r="BF292"/>
  <c r="BF295"/>
  <c r="BF312"/>
  <c r="BF321"/>
  <c r="BF338"/>
  <c r="BF344"/>
  <c r="BF395"/>
  <c r="BF429"/>
  <c r="BF476"/>
  <c i="3" r="E89"/>
  <c r="BF107"/>
  <c r="BF142"/>
  <c r="BF164"/>
  <c r="BF225"/>
  <c r="BF241"/>
  <c r="BF293"/>
  <c r="BF294"/>
  <c r="BF304"/>
  <c r="BF316"/>
  <c r="BF318"/>
  <c r="BF348"/>
  <c r="BF410"/>
  <c r="BF423"/>
  <c r="BF472"/>
  <c i="4" r="BF103"/>
  <c r="BF109"/>
  <c r="BF130"/>
  <c r="BF155"/>
  <c r="BF161"/>
  <c r="BF181"/>
  <c r="BF185"/>
  <c r="BF188"/>
  <c r="BF245"/>
  <c r="BF285"/>
  <c r="BF289"/>
  <c r="BF293"/>
  <c r="BF301"/>
  <c r="BF305"/>
  <c r="BF311"/>
  <c r="BF331"/>
  <c r="BF339"/>
  <c r="BF362"/>
  <c r="BF377"/>
  <c r="BF394"/>
  <c r="BF403"/>
  <c r="BF406"/>
  <c r="BF410"/>
  <c r="BF418"/>
  <c r="BF426"/>
  <c r="BK187"/>
  <c r="J187"/>
  <c r="J66"/>
  <c i="5" r="E48"/>
  <c r="BF141"/>
  <c r="BF262"/>
  <c r="BF288"/>
  <c r="BF298"/>
  <c r="BF317"/>
  <c r="BK283"/>
  <c r="J283"/>
  <c r="J63"/>
  <c i="6" r="F86"/>
  <c r="BF153"/>
  <c r="BF164"/>
  <c r="BF183"/>
  <c r="BF201"/>
  <c r="BF207"/>
  <c i="7" r="BF88"/>
  <c r="BF89"/>
  <c r="BF98"/>
  <c r="BF101"/>
  <c r="BF103"/>
  <c r="BF104"/>
  <c r="BF128"/>
  <c r="BF140"/>
  <c r="BF149"/>
  <c i="8" r="BF117"/>
  <c r="BF135"/>
  <c r="BF140"/>
  <c r="BF141"/>
  <c r="BF155"/>
  <c r="BF174"/>
  <c r="BF185"/>
  <c r="BF229"/>
  <c r="BF231"/>
  <c r="BF238"/>
  <c r="BF266"/>
  <c r="BF309"/>
  <c r="BF317"/>
  <c r="BF318"/>
  <c i="9" r="E48"/>
  <c r="F55"/>
  <c i="3" r="BF351"/>
  <c r="BF372"/>
  <c r="BF375"/>
  <c r="BF382"/>
  <c r="BF388"/>
  <c r="BF390"/>
  <c r="BF393"/>
  <c r="BF404"/>
  <c r="BF405"/>
  <c r="BF439"/>
  <c r="BF463"/>
  <c r="BF477"/>
  <c r="BF483"/>
  <c r="BF494"/>
  <c i="4" r="F97"/>
  <c r="BF179"/>
  <c r="BF200"/>
  <c r="BF231"/>
  <c r="BF232"/>
  <c r="BF255"/>
  <c r="BF273"/>
  <c r="BF278"/>
  <c r="BF299"/>
  <c r="BF308"/>
  <c r="BF326"/>
  <c r="BF429"/>
  <c r="BF431"/>
  <c r="BF442"/>
  <c r="BF465"/>
  <c i="5" r="BF103"/>
  <c r="BF104"/>
  <c r="BF161"/>
  <c r="BF243"/>
  <c r="BF294"/>
  <c i="6" r="BF94"/>
  <c r="BF115"/>
  <c r="BF118"/>
  <c r="BF155"/>
  <c r="BF158"/>
  <c r="BF210"/>
  <c r="BF212"/>
  <c r="BK185"/>
  <c r="J185"/>
  <c r="J67"/>
  <c i="7" r="J52"/>
  <c r="BF90"/>
  <c r="BF91"/>
  <c r="BF94"/>
  <c r="BF99"/>
  <c r="BF100"/>
  <c r="BF105"/>
  <c r="BF117"/>
  <c r="BF118"/>
  <c r="BF135"/>
  <c r="BF137"/>
  <c r="BF142"/>
  <c r="BF145"/>
  <c i="8" r="BF119"/>
  <c r="BF126"/>
  <c r="BF128"/>
  <c r="BF146"/>
  <c r="BF169"/>
  <c r="BF177"/>
  <c r="BF202"/>
  <c r="BF204"/>
  <c r="BF206"/>
  <c r="BF219"/>
  <c r="BF221"/>
  <c r="BF223"/>
  <c r="BF252"/>
  <c r="BF280"/>
  <c r="BF281"/>
  <c r="BF282"/>
  <c r="BF296"/>
  <c r="BF307"/>
  <c r="BF315"/>
  <c r="BF320"/>
  <c r="BF326"/>
  <c i="2" r="BF103"/>
  <c r="BF316"/>
  <c r="BF318"/>
  <c r="BF339"/>
  <c r="BF351"/>
  <c r="BF353"/>
  <c r="BF369"/>
  <c r="BF415"/>
  <c r="BF430"/>
  <c r="BF434"/>
  <c r="BF436"/>
  <c r="BF438"/>
  <c r="BF441"/>
  <c r="BF475"/>
  <c r="BK283"/>
  <c r="J283"/>
  <c r="J66"/>
  <c i="3" r="BF117"/>
  <c r="BF131"/>
  <c r="BF170"/>
  <c r="BF234"/>
  <c r="BF261"/>
  <c r="BF285"/>
  <c r="BF290"/>
  <c r="BF309"/>
  <c r="BF310"/>
  <c r="BF312"/>
  <c r="BF358"/>
  <c r="BF384"/>
  <c r="BF414"/>
  <c r="BF418"/>
  <c r="BF425"/>
  <c r="BF485"/>
  <c i="4" r="J52"/>
  <c r="BF148"/>
  <c r="BF159"/>
  <c r="BF195"/>
  <c r="BF198"/>
  <c r="BF251"/>
  <c r="BF333"/>
  <c r="BF358"/>
  <c r="BF360"/>
  <c r="BF365"/>
  <c r="BF393"/>
  <c r="BF397"/>
  <c r="BF425"/>
  <c r="BF427"/>
  <c r="BF433"/>
  <c i="5" r="BF91"/>
  <c r="BF136"/>
  <c r="BF184"/>
  <c r="BF208"/>
  <c r="BF222"/>
  <c r="BF238"/>
  <c r="BF276"/>
  <c r="BF284"/>
  <c r="BF291"/>
  <c r="BF318"/>
  <c i="6" r="BF110"/>
  <c r="BF124"/>
  <c r="BF147"/>
  <c r="BF173"/>
  <c r="BF177"/>
  <c r="BF181"/>
  <c r="BF190"/>
  <c i="7" r="BF107"/>
  <c r="BF119"/>
  <c r="BF121"/>
  <c r="BF123"/>
  <c r="BF130"/>
  <c r="BF131"/>
  <c r="BF136"/>
  <c r="BF139"/>
  <c i="8" r="BF154"/>
  <c r="BF171"/>
  <c r="BF190"/>
  <c r="BF194"/>
  <c r="BF198"/>
  <c r="BF227"/>
  <c r="BF241"/>
  <c r="BF242"/>
  <c r="BF277"/>
  <c r="BF290"/>
  <c r="BF308"/>
  <c r="BF314"/>
  <c r="BK134"/>
  <c r="J134"/>
  <c r="J65"/>
  <c i="2" r="BF116"/>
  <c r="BF139"/>
  <c r="BF210"/>
  <c r="BF213"/>
  <c r="BF217"/>
  <c r="BF253"/>
  <c r="BF257"/>
  <c r="BF260"/>
  <c r="BF263"/>
  <c r="BF268"/>
  <c r="BF284"/>
  <c r="BF322"/>
  <c r="BF333"/>
  <c r="BF361"/>
  <c r="BF388"/>
  <c r="BF399"/>
  <c r="BF432"/>
  <c r="BF445"/>
  <c i="3" r="BF181"/>
  <c r="BF236"/>
  <c r="BF262"/>
  <c r="BF273"/>
  <c r="BF409"/>
  <c r="BF461"/>
  <c r="BF490"/>
  <c r="BF495"/>
  <c i="4" r="BF126"/>
  <c r="BF203"/>
  <c r="BF223"/>
  <c r="BF226"/>
  <c r="BF290"/>
  <c r="BF294"/>
  <c r="BF297"/>
  <c r="BF304"/>
  <c r="BF345"/>
  <c r="BF348"/>
  <c r="BF353"/>
  <c r="BF356"/>
  <c r="BF399"/>
  <c i="8" r="BF104"/>
  <c r="BF108"/>
  <c r="BF111"/>
  <c r="BF138"/>
  <c r="BF160"/>
  <c r="BF175"/>
  <c r="BF176"/>
  <c r="BF228"/>
  <c r="BF234"/>
  <c r="BF235"/>
  <c r="BF239"/>
  <c r="BF250"/>
  <c r="BF275"/>
  <c r="BF283"/>
  <c r="BF301"/>
  <c r="BF310"/>
  <c r="BF313"/>
  <c r="BK121"/>
  <c r="J121"/>
  <c r="J62"/>
  <c i="9" r="J52"/>
  <c r="BF87"/>
  <c r="BF89"/>
  <c r="BF90"/>
  <c r="BF91"/>
  <c r="BF92"/>
  <c r="BF93"/>
  <c r="BF97"/>
  <c r="BF98"/>
  <c r="BF100"/>
  <c r="BK86"/>
  <c r="J86"/>
  <c r="J61"/>
  <c r="BK99"/>
  <c r="J99"/>
  <c r="J64"/>
  <c i="4" r="F35"/>
  <c i="1" r="BB57"/>
  <c i="6" r="F33"/>
  <c i="1" r="AZ59"/>
  <c i="6" r="F36"/>
  <c i="1" r="BC59"/>
  <c i="9" r="F33"/>
  <c i="1" r="AZ62"/>
  <c i="2" r="J33"/>
  <c i="1" r="AV55"/>
  <c i="6" r="J33"/>
  <c i="1" r="AV59"/>
  <c i="8" r="J33"/>
  <c i="1" r="AV61"/>
  <c i="8" r="F35"/>
  <c i="1" r="BB61"/>
  <c i="5" r="F37"/>
  <c i="1" r="BD58"/>
  <c i="3" r="F37"/>
  <c i="1" r="BD56"/>
  <c i="9" r="J33"/>
  <c i="1" r="AV62"/>
  <c i="3" r="F35"/>
  <c i="1" r="BB56"/>
  <c i="7" r="F36"/>
  <c i="1" r="BC60"/>
  <c i="4" r="F33"/>
  <c i="1" r="AZ57"/>
  <c i="4" r="J33"/>
  <c i="1" r="AV57"/>
  <c i="7" r="F35"/>
  <c i="1" r="BB60"/>
  <c i="2" r="F33"/>
  <c i="1" r="AZ55"/>
  <c i="5" r="F35"/>
  <c i="1" r="BB58"/>
  <c i="7" r="F37"/>
  <c i="1" r="BD60"/>
  <c i="6" r="F37"/>
  <c i="1" r="BD59"/>
  <c i="8" r="F36"/>
  <c i="1" r="BC61"/>
  <c i="2" r="F37"/>
  <c i="1" r="BD55"/>
  <c i="9" r="F37"/>
  <c i="1" r="BD62"/>
  <c i="3" r="F33"/>
  <c i="1" r="AZ56"/>
  <c i="6" r="F35"/>
  <c i="1" r="BB59"/>
  <c i="9" r="F36"/>
  <c i="1" r="BC62"/>
  <c i="4" r="F36"/>
  <c i="1" r="BC57"/>
  <c i="5" r="J33"/>
  <c i="1" r="AV58"/>
  <c i="8" r="F37"/>
  <c i="1" r="BD61"/>
  <c i="5" r="F36"/>
  <c i="1" r="BC58"/>
  <c i="7" r="J33"/>
  <c i="1" r="AV60"/>
  <c i="3" r="F36"/>
  <c i="1" r="BC56"/>
  <c i="3" r="J33"/>
  <c i="1" r="AV56"/>
  <c i="8" r="F33"/>
  <c i="1" r="AZ61"/>
  <c i="4" r="F37"/>
  <c i="1" r="BD57"/>
  <c i="2" r="F36"/>
  <c i="1" r="BC55"/>
  <c i="2" r="F35"/>
  <c i="1" r="BB55"/>
  <c i="5" r="F33"/>
  <c i="1" r="AZ58"/>
  <c i="7" r="F33"/>
  <c i="1" r="AZ60"/>
  <c i="9" r="F35"/>
  <c i="1" r="BB62"/>
  <c i="8" l="1" r="P99"/>
  <c i="1" r="AU61"/>
  <c i="3" r="BK282"/>
  <c r="J282"/>
  <c r="J67"/>
  <c i="2" r="T286"/>
  <c i="4" r="BK190"/>
  <c r="J190"/>
  <c r="J67"/>
  <c i="6" r="P90"/>
  <c r="P89"/>
  <c i="1" r="AU59"/>
  <c i="3" r="R100"/>
  <c i="5" r="R88"/>
  <c i="2" r="R286"/>
  <c i="6" r="T90"/>
  <c r="T89"/>
  <c i="8" r="R99"/>
  <c i="2" r="P97"/>
  <c r="P96"/>
  <c i="1" r="AU55"/>
  <c i="5" r="BK88"/>
  <c i="4" r="P190"/>
  <c r="P100"/>
  <c i="1" r="AU57"/>
  <c i="3" r="T282"/>
  <c r="P282"/>
  <c r="P99"/>
  <c i="1" r="AU56"/>
  <c i="5" r="T286"/>
  <c i="2" r="BK97"/>
  <c r="J97"/>
  <c r="J60"/>
  <c i="8" r="T99"/>
  <c i="5" r="R286"/>
  <c i="4" r="R190"/>
  <c r="R100"/>
  <c i="3" r="T99"/>
  <c i="5" r="T87"/>
  <c i="4" r="T190"/>
  <c r="T100"/>
  <c i="2" r="T97"/>
  <c r="T96"/>
  <c i="5" r="P286"/>
  <c r="P87"/>
  <c i="1" r="AU58"/>
  <c i="3" r="R282"/>
  <c i="2" r="R97"/>
  <c r="R96"/>
  <c r="J98"/>
  <c r="J61"/>
  <c r="BK286"/>
  <c r="J286"/>
  <c r="J67"/>
  <c i="4" r="BK101"/>
  <c r="J101"/>
  <c r="J60"/>
  <c r="J191"/>
  <c r="J68"/>
  <c i="5" r="J89"/>
  <c r="J61"/>
  <c i="6" r="BK90"/>
  <c r="J90"/>
  <c r="J60"/>
  <c i="7" r="BK85"/>
  <c r="J85"/>
  <c r="J61"/>
  <c i="3" r="J283"/>
  <c r="J68"/>
  <c i="5" r="BK286"/>
  <c r="J286"/>
  <c r="J64"/>
  <c i="6" r="BK188"/>
  <c r="J188"/>
  <c r="J68"/>
  <c i="3" r="BK100"/>
  <c r="BK99"/>
  <c r="J99"/>
  <c r="J59"/>
  <c i="8" r="BK124"/>
  <c r="J124"/>
  <c r="J63"/>
  <c r="BK100"/>
  <c r="BK99"/>
  <c r="J99"/>
  <c r="J59"/>
  <c i="9" r="BK85"/>
  <c r="J85"/>
  <c r="J60"/>
  <c i="1" r="AZ54"/>
  <c r="W29"/>
  <c r="BD54"/>
  <c r="W33"/>
  <c i="3" r="F34"/>
  <c i="1" r="BA56"/>
  <c r="BC54"/>
  <c r="W32"/>
  <c i="4" r="J34"/>
  <c i="1" r="AW57"/>
  <c r="AT57"/>
  <c i="6" r="F34"/>
  <c i="1" r="BA59"/>
  <c i="4" r="F34"/>
  <c i="1" r="BA57"/>
  <c i="2" r="F34"/>
  <c i="1" r="BA55"/>
  <c i="9" r="F34"/>
  <c i="1" r="BA62"/>
  <c i="9" r="J34"/>
  <c i="1" r="AW62"/>
  <c r="AT62"/>
  <c i="3" r="J34"/>
  <c i="1" r="AW56"/>
  <c r="AT56"/>
  <c i="7" r="J34"/>
  <c i="1" r="AW60"/>
  <c r="AT60"/>
  <c i="6" r="J34"/>
  <c i="1" r="AW59"/>
  <c r="AT59"/>
  <c i="8" r="J34"/>
  <c i="1" r="AW61"/>
  <c r="AT61"/>
  <c i="7" r="F34"/>
  <c i="1" r="BA60"/>
  <c i="5" r="J34"/>
  <c i="1" r="AW58"/>
  <c r="AT58"/>
  <c i="8" r="F34"/>
  <c i="1" r="BA61"/>
  <c i="5" r="F34"/>
  <c i="1" r="BA58"/>
  <c r="BB54"/>
  <c r="AX54"/>
  <c i="2" r="J34"/>
  <c i="1" r="AW55"/>
  <c r="AT55"/>
  <c i="3" l="1" r="R99"/>
  <c i="5" r="R87"/>
  <c r="BK87"/>
  <c r="J87"/>
  <c i="7" r="BK82"/>
  <c r="J82"/>
  <c i="4" r="BK100"/>
  <c r="J100"/>
  <c i="5" r="J88"/>
  <c r="J60"/>
  <c i="2" r="BK96"/>
  <c r="J96"/>
  <c r="J59"/>
  <c i="6" r="BK89"/>
  <c r="J89"/>
  <c r="J59"/>
  <c i="3" r="J100"/>
  <c r="J60"/>
  <c i="8" r="J100"/>
  <c r="J60"/>
  <c i="9" r="BK84"/>
  <c r="J84"/>
  <c r="J59"/>
  <c i="5" r="J30"/>
  <c i="1" r="AG58"/>
  <c r="AN58"/>
  <c r="BA54"/>
  <c r="W30"/>
  <c r="AU54"/>
  <c i="4" r="J30"/>
  <c i="1" r="AG57"/>
  <c r="AN57"/>
  <c r="W31"/>
  <c i="3" r="J30"/>
  <c i="1" r="AG56"/>
  <c r="AN56"/>
  <c i="7" r="J30"/>
  <c i="1" r="AG60"/>
  <c r="AN60"/>
  <c r="AY54"/>
  <c r="AV54"/>
  <c r="AK29"/>
  <c i="8" r="J30"/>
  <c i="1" r="AG61"/>
  <c r="AN61"/>
  <c i="8" l="1" r="J39"/>
  <c i="5" r="J59"/>
  <c i="7" r="J59"/>
  <c i="4" r="J59"/>
  <c i="7" r="J39"/>
  <c i="5" r="J39"/>
  <c i="3" r="J39"/>
  <c i="4" r="J39"/>
  <c i="2" r="J30"/>
  <c i="1" r="AG55"/>
  <c r="AN55"/>
  <c i="6" r="J30"/>
  <c i="1" r="AG59"/>
  <c r="AN59"/>
  <c r="AW54"/>
  <c r="AK30"/>
  <c i="9" r="J30"/>
  <c i="1" r="AG62"/>
  <c r="AN62"/>
  <c i="2" l="1" r="J39"/>
  <c i="6" r="J39"/>
  <c i="9" r="J39"/>
  <c i="1" r="AG54"/>
  <c r="AT54"/>
  <c l="1" r="AN54"/>
  <c r="AK26"/>
  <c r="AK35"/>
</calcChain>
</file>

<file path=xl/sharedStrings.xml><?xml version="1.0" encoding="utf-8"?>
<sst xmlns="http://schemas.openxmlformats.org/spreadsheetml/2006/main">
  <si>
    <t>Export Komplet</t>
  </si>
  <si>
    <t>VZ</t>
  </si>
  <si>
    <t>2.0</t>
  </si>
  <si>
    <t>ZAMOK</t>
  </si>
  <si>
    <t>False</t>
  </si>
  <si>
    <t>{f8a2c09b-cd6b-4de3-855b-aa85609f8244}</t>
  </si>
  <si>
    <t>0,01</t>
  </si>
  <si>
    <t>21</t>
  </si>
  <si>
    <t>15</t>
  </si>
  <si>
    <t>REKAPITULACE ZAKÁZKY</t>
  </si>
  <si>
    <t xml:space="preserve">v ---  níže se nacházejí doplnkové a pomocné údaje k sestavám  --- v</t>
  </si>
  <si>
    <t>Návod na vyplnění</t>
  </si>
  <si>
    <t>0,001</t>
  </si>
  <si>
    <t>Kód:</t>
  </si>
  <si>
    <t>0009059</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</si>
  <si>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</si>
  <si>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</si>
  <si>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Polyfunkční dům Hrob č.p. 3_revize</t>
  </si>
  <si>
    <t>KSO:</t>
  </si>
  <si>
    <t/>
  </si>
  <si>
    <t>CC-CZ:</t>
  </si>
  <si>
    <t>Místo:</t>
  </si>
  <si>
    <t>Hrob</t>
  </si>
  <si>
    <t>Datum:</t>
  </si>
  <si>
    <t>12. 12. 2019</t>
  </si>
  <si>
    <t>Zadavatel:</t>
  </si>
  <si>
    <t>IČ:</t>
  </si>
  <si>
    <t>Důstojné bydlení z.s.</t>
  </si>
  <si>
    <t>DIČ:</t>
  </si>
  <si>
    <t>Uchazeč:</t>
  </si>
  <si>
    <t>Vyplň údaj</t>
  </si>
  <si>
    <t>Projektant:</t>
  </si>
  <si>
    <t>HUBAX</t>
  </si>
  <si>
    <t>True</t>
  </si>
  <si>
    <t>Zpracovatel:</t>
  </si>
  <si>
    <t>Lukáš Hykyš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</si>
  <si>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</si>
  <si>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</si>
  <si>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</si>
  <si>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</si>
  <si>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</si>
  <si>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</si>
  <si>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</si>
  <si>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</si>
  <si>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</si>
  <si>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</si>
  <si>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</si>
  <si>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</si>
  <si>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</si>
  <si>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</si>
  <si>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</si>
  <si>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</si>
  <si>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</si>
  <si>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</si>
  <si>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</si>
  <si>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</si>
  <si>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</si>
  <si>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</si>
  <si>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</si>
  <si>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</si>
  <si>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</si>
  <si>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</si>
  <si>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</si>
  <si>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</si>
  <si>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</si>
  <si>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</si>
  <si>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</si>
  <si>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</si>
  <si>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</si>
  <si>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</si>
  <si>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</si>
  <si>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</si>
  <si>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</si>
  <si>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</si>
  <si>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</si>
  <si>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</si>
  <si>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</si>
  <si>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01</t>
  </si>
  <si>
    <t>Stavební úpravy Přízemí</t>
  </si>
  <si>
    <t>STA</t>
  </si>
  <si>
    <t>1</t>
  </si>
  <si>
    <t>{e1fdbd2f-ca27-45e6-9159-d1a28d12af1e}</t>
  </si>
  <si>
    <t>SO 02</t>
  </si>
  <si>
    <t>Stavební úpravy 1.NP</t>
  </si>
  <si>
    <t>{202b2bbd-451a-401e-836a-c1c05fc0118e}</t>
  </si>
  <si>
    <t>SO 03</t>
  </si>
  <si>
    <t>Stavební úpravy 2.NP</t>
  </si>
  <si>
    <t>{4616c171-aae6-43d4-9624-e78e36a9b575}</t>
  </si>
  <si>
    <t>SO 04</t>
  </si>
  <si>
    <t>Zateplení a omítka předního průčelí</t>
  </si>
  <si>
    <t>{992c1614-1e06-4ccd-a523-1893afbd3265}</t>
  </si>
  <si>
    <t>SO 05</t>
  </si>
  <si>
    <t>Drenáž</t>
  </si>
  <si>
    <t>{9e322ee3-9bef-4aa0-a243-e7de3b19430c}</t>
  </si>
  <si>
    <t>SO 06</t>
  </si>
  <si>
    <t>Elektroinstalace</t>
  </si>
  <si>
    <t>{65962dd6-67bf-455d-a528-e222c25809a0}</t>
  </si>
  <si>
    <t>SO 07</t>
  </si>
  <si>
    <t>Zdravotně technické instalace</t>
  </si>
  <si>
    <t>{4bdd37d9-037a-4941-b7f3-a55f44d5d3d7}</t>
  </si>
  <si>
    <t>VRN</t>
  </si>
  <si>
    <t>Vedlejší rozpočtové náklady</t>
  </si>
  <si>
    <t>{f22db428-06da-4aa3-8e08-0970f97eb9d3}</t>
  </si>
  <si>
    <t>KRYCÍ LIST SOUPISU PRACÍ</t>
  </si>
  <si>
    <t>Objekt:</t>
  </si>
  <si>
    <t>SO 01 - Stavební úpravy Přízemí</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</si>
  <si>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</si>
  <si>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</si>
  <si>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</si>
  <si>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</si>
  <si>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</si>
  <si>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</si>
  <si>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</si>
  <si>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</si>
  <si>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</si>
  <si>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</si>
  <si>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</si>
  <si>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</si>
  <si>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</si>
  <si>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</si>
  <si>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751 - Vzduchotechnika</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</si>
  <si>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</si>
  <si>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</si>
  <si>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</si>
  <si>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</si>
  <si>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</si>
  <si>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</si>
  <si>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</si>
  <si>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</si>
  <si>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</si>
  <si>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</si>
  <si>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</si>
  <si>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</si>
  <si>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</si>
  <si>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</si>
  <si>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</si>
  <si>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</si>
  <si>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</si>
  <si>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</si>
  <si>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</si>
  <si>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</si>
  <si>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</si>
  <si>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</si>
  <si>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</si>
  <si>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</si>
  <si>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</si>
  <si>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310238211</t>
  </si>
  <si>
    <t>Zazdívka otvorů ve zdivu nadzákladovém cihlami pálenými plochy přes 0,25 m2 do 1 m2 na maltu vápenocementovou</t>
  </si>
  <si>
    <t>m3</t>
  </si>
  <si>
    <t>CS ÚRS 2019 01</t>
  </si>
  <si>
    <t>4</t>
  </si>
  <si>
    <t>2</t>
  </si>
  <si>
    <t>-1535890899</t>
  </si>
  <si>
    <t>VV</t>
  </si>
  <si>
    <t>0,9*1,2*0,3</t>
  </si>
  <si>
    <t>1,2*3*0,25</t>
  </si>
  <si>
    <t>Součet</t>
  </si>
  <si>
    <t>342272323</t>
  </si>
  <si>
    <t>Příčky z pórobetonových tvárnic hladkých na tenké maltové lože objemová hmotnost do 500 kg/m3, tloušťka příčky 100 mm</t>
  </si>
  <si>
    <t>m2</t>
  </si>
  <si>
    <t>2132960095</t>
  </si>
  <si>
    <t>1,4*3</t>
  </si>
  <si>
    <t>-0,6*1,97</t>
  </si>
  <si>
    <t>(2,15*3)*3</t>
  </si>
  <si>
    <t>-0,6*1,97*2</t>
  </si>
  <si>
    <t>(1,2+0,9)*3</t>
  </si>
  <si>
    <t>1,4*2,1</t>
  </si>
  <si>
    <t>2,168*3,15*2</t>
  </si>
  <si>
    <t>(1,8+1,35+0,5)*3,15</t>
  </si>
  <si>
    <t>-0,7*1,97*2</t>
  </si>
  <si>
    <t>Vodorovné konstrukce</t>
  </si>
  <si>
    <t>411161002</t>
  </si>
  <si>
    <t>Stropy keramické z cihelných stropních vložek HURDIS do válcovaných nosníků osová vzdálenost nosníků do 1100 mm výška válcovaného nosníku 160 mm z vložky výšky 80 mm, výplňový materiál lehký beton do 700 kg/m3</t>
  </si>
  <si>
    <t>-11940036</t>
  </si>
  <si>
    <t>PSC</t>
  </si>
  <si>
    <t xml:space="preserve">Poznámka k souboru cen:_x000d_
1. V cenách jsou započteny náklady na:
a) dodání a osazení stropních vložek HURDIS, včetně podmazání maltou
b) dodání a položení separační vrstvy,
c) dodání a položení výplňového materiálu,
2. V cenách nejsou započteny náklady na:
a) válcované nosníky; tyto se oceňují cenami souboru cen 413 94 11- Osazování ocelových válcovaných nosníků,
b) zmonolitnění konstrukce; tyto se oceňují cenami souboru cen 632 45- Potěr cementový.
</t>
  </si>
  <si>
    <t>(1,1+1,1+0,75)*1,4</t>
  </si>
  <si>
    <t>413232231</t>
  </si>
  <si>
    <t>Zazdívka zhlaví stropních trámů nebo válcovaných nosníků pálenými cihlami válcovaných nosníků, výšky přes 300 mm</t>
  </si>
  <si>
    <t>kus</t>
  </si>
  <si>
    <t>-1909502021</t>
  </si>
  <si>
    <t>10</t>
  </si>
  <si>
    <t>5</t>
  </si>
  <si>
    <t>434311114</t>
  </si>
  <si>
    <t>Stupně dusané z betonu prostého nebo prokládaného kamenem na terén nebo na desku bez potěru, se zahlazením povrchu tř. C 16/20</t>
  </si>
  <si>
    <t>m</t>
  </si>
  <si>
    <t>87464885</t>
  </si>
  <si>
    <t>1,3*3</t>
  </si>
  <si>
    <t>6</t>
  </si>
  <si>
    <t>434351141</t>
  </si>
  <si>
    <t>Bednění stupňů betonovaných na podstupňové desce nebo na terénu půdorysně přímočarých zřízení</t>
  </si>
  <si>
    <t>-1805247659</t>
  </si>
  <si>
    <t xml:space="preserve">Poznámka k souboru cen:_x000d_
1. Množství měrných jednotek bednění stupňů se určuje v m2 plochy stupnic a podstupnic.
</t>
  </si>
  <si>
    <t>0,2*1,3*3</t>
  </si>
  <si>
    <t>0,9*0,8</t>
  </si>
  <si>
    <t>7</t>
  </si>
  <si>
    <t>434351142</t>
  </si>
  <si>
    <t>Bednění stupňů betonovaných na podstupňové desce nebo na terénu půdorysně přímočarých odstranění</t>
  </si>
  <si>
    <t>2008858358</t>
  </si>
  <si>
    <t>Úpravy povrchů, podlahy a osazování výplní</t>
  </si>
  <si>
    <t>8</t>
  </si>
  <si>
    <t>611131121</t>
  </si>
  <si>
    <t>Podkladní a spojovací vrstva vnitřních omítaných ploch penetrace akrylát-silikonová nanášená ručně stropů</t>
  </si>
  <si>
    <t>1812943209</t>
  </si>
  <si>
    <t>9</t>
  </si>
  <si>
    <t>611142001</t>
  </si>
  <si>
    <t>Potažení vnitřních ploch pletivem v ploše nebo pruzích, na plném podkladu sklovláknitým vtlačením do tmelu stropů</t>
  </si>
  <si>
    <t>285607409</t>
  </si>
  <si>
    <t xml:space="preserve">Poznámka k souboru cen:_x000d_
1. V cenách -2001 jsou započteny i náklady na tmel.
</t>
  </si>
  <si>
    <t>53,14+16,16+18,9+2,73+1,82+2,94+1,84+2,46+4,7+19</t>
  </si>
  <si>
    <t>611311143</t>
  </si>
  <si>
    <t>Omítka vápenná vnitřních ploch nanášená ručně dvouvrstvá štuková, tloušťky jádrové omítky do 10 mm a tloušťky štuku do 3 mm vodorovných konstrukcí kleneb nebo skořepin</t>
  </si>
  <si>
    <t>308233735</t>
  </si>
  <si>
    <t xml:space="preserve">Poznámka k souboru cen:_x000d_
1. Pro ocenění nanášení omítek v tloušťce jádrové omítky přes 10 mm se použije příplatek k cenám za každých dalších i započatých 5 mm tlouštky.
2. Omítky stropních konstrukcí nanášené na pletivo se oceňují cenami omítek žebrových stropů nebo osamělých trámů.
3. Podkladní a spojovací vrstvy se oceňují cenami souboru cen 61.13-1... této části katalogu.
</t>
  </si>
  <si>
    <t>11</t>
  </si>
  <si>
    <t>612131121</t>
  </si>
  <si>
    <t>Podkladní a spojovací vrstva vnitřních omítaných ploch penetrace akrylát-silikonová nanášená ručně stěn</t>
  </si>
  <si>
    <t>1591122987</t>
  </si>
  <si>
    <t>12</t>
  </si>
  <si>
    <t>612142001</t>
  </si>
  <si>
    <t>Potažení vnitřních ploch pletivem v ploše nebo pruzích, na plném podkladu sklovláknitým vtlačením do tmelu stěn</t>
  </si>
  <si>
    <t>-816359612</t>
  </si>
  <si>
    <t>101!</t>
  </si>
  <si>
    <t>(2,05+2,5+2,25+5,3+5,5+6,15+2,5+2,7+2,05+2,5+2,25+7,35)*3</t>
  </si>
  <si>
    <t>-2,5*2,5</t>
  </si>
  <si>
    <t>(2,5+2,5+2,5)*0,3</t>
  </si>
  <si>
    <t>102!</t>
  </si>
  <si>
    <t>(5,3+5,3+3,25+2,95)*3</t>
  </si>
  <si>
    <t>0,5*1,97*2</t>
  </si>
  <si>
    <t>0,9*0,5</t>
  </si>
  <si>
    <t>108!</t>
  </si>
  <si>
    <t>(1,2+1,2+2,05+2,05)*2,5</t>
  </si>
  <si>
    <t>107!</t>
  </si>
  <si>
    <t>(2,05+2,05+0,9+0,9)*1,3</t>
  </si>
  <si>
    <t>109!</t>
  </si>
  <si>
    <t>(1,1+3,5+3,05+2,5+1,1+1,5)*3</t>
  </si>
  <si>
    <t>110!</t>
  </si>
  <si>
    <t>(1,1+3,05+3,05+7,6+7,6+1,4+1,1+0,3+1,1)*3</t>
  </si>
  <si>
    <t>-1*0,8</t>
  </si>
  <si>
    <t>103!</t>
  </si>
  <si>
    <t>(4,75+4,75+0,3+0,3+0,3+0,3+1,55+0,1+1,3+0,1+1+0,1+0,95+0,95+0,1+1+0,1+1,3+0,1+1,55)*2,7</t>
  </si>
  <si>
    <t>(2,168*3,15*3)</t>
  </si>
  <si>
    <t>(1,8*3,15*3)</t>
  </si>
  <si>
    <t>(2,15*3,15)</t>
  </si>
  <si>
    <t>(2,18+2,18+2,15+2,15)*1,35</t>
  </si>
  <si>
    <t>13</t>
  </si>
  <si>
    <t>612311141</t>
  </si>
  <si>
    <t>Omítka vápenná vnitřních ploch nanášená ručně dvouvrstvá štuková, tloušťky jádrové omítky do 10 mm a tloušťky štuku do 3 mm svislých konstrukcí stěn</t>
  </si>
  <si>
    <t>-1474689866</t>
  </si>
  <si>
    <t>14</t>
  </si>
  <si>
    <t>622143005</t>
  </si>
  <si>
    <t>Montáž omítkových profilů plastových nebo pozinkovaných, upevněných vtlačením do podkladní vrstvy nebo přibitím omítníků</t>
  </si>
  <si>
    <t>-1526742342</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</si>
  <si>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</si>
  <si>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0,9*2*2</t>
  </si>
  <si>
    <t>2,2*2</t>
  </si>
  <si>
    <t>0,8*2</t>
  </si>
  <si>
    <t>2,4*2*2</t>
  </si>
  <si>
    <t>2,7*2</t>
  </si>
  <si>
    <t>2,5*4</t>
  </si>
  <si>
    <t>2,5*2</t>
  </si>
  <si>
    <t>3,15*4</t>
  </si>
  <si>
    <t>3,15</t>
  </si>
  <si>
    <t>3,15*3</t>
  </si>
  <si>
    <t>M</t>
  </si>
  <si>
    <t>562842330</t>
  </si>
  <si>
    <t>omítník PVC dl 2,5m omítky tl 10mm</t>
  </si>
  <si>
    <t>1273111548</t>
  </si>
  <si>
    <t>77,4*1,05 "Přepočtené koeficientem množství</t>
  </si>
  <si>
    <t>16</t>
  </si>
  <si>
    <t>629991011</t>
  </si>
  <si>
    <t>Zakrytí vnějších ploch před znečištěním včetně pozdějšího odkrytí výplní otvorů a svislých ploch fólií přilepenou lepící páskou</t>
  </si>
  <si>
    <t>905091411</t>
  </si>
  <si>
    <t xml:space="preserve">Poznámka k souboru cen:_x000d_
1. V ceně -1012 nejsou započteny náklady na dodávku a montáž začišťovací lišty; tyto se oceňují cenou 622 14-3004 této části katalogu a materiálem ve specifikaci.
</t>
  </si>
  <si>
    <t>17</t>
  </si>
  <si>
    <t>631311114</t>
  </si>
  <si>
    <t>Mazanina z betonu prostého bez zvýšených nároků na prostředí tl. přes 50 do 80 mm tř. C 16/20</t>
  </si>
  <si>
    <t>276493955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</si>
  <si>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</si>
  <si>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18</t>
  </si>
  <si>
    <t>631311124</t>
  </si>
  <si>
    <t>Mazanina z betonu prostého bez zvýšených nároků na prostředí tl. přes 80 do 120 mm tř. C 16/20</t>
  </si>
  <si>
    <t>-402148424</t>
  </si>
  <si>
    <t>(53,14+16,16+18,9+2,73+1,82+2,94+1,84+2,46+4,7+19)*0,1</t>
  </si>
  <si>
    <t>19</t>
  </si>
  <si>
    <t>631319011</t>
  </si>
  <si>
    <t>Příplatek k cenám mazanin za úpravu povrchu mazaniny přehlazením, mazanina tl. přes 50 do 80 mm</t>
  </si>
  <si>
    <t>-1856874685</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</si>
  <si>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</si>
  <si>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0,248</t>
  </si>
  <si>
    <t>20</t>
  </si>
  <si>
    <t>631319012</t>
  </si>
  <si>
    <t>Příplatek k cenám mazanin za úpravu povrchu mazaniny přehlazením, mazanina tl. přes 80 do 120 mm</t>
  </si>
  <si>
    <t>-1709566082</t>
  </si>
  <si>
    <t>12,369</t>
  </si>
  <si>
    <t>631319173</t>
  </si>
  <si>
    <t>Příplatek k cenám mazanin za stržení povrchu spodní vrstvy mazaniny latí před vložením výztuže nebo pletiva pro tl. obou vrstev mazaniny přes 80 do 120 mm</t>
  </si>
  <si>
    <t>-1718805760</t>
  </si>
  <si>
    <t>22</t>
  </si>
  <si>
    <t>631362021</t>
  </si>
  <si>
    <t>Výztuž mazanin ze svařovaných sítí z drátů typu KARI</t>
  </si>
  <si>
    <t>t</t>
  </si>
  <si>
    <t>-1208394429</t>
  </si>
  <si>
    <t>(1,1+1,1+0,75)*1,4*0,03</t>
  </si>
  <si>
    <t>23</t>
  </si>
  <si>
    <t>634663111</t>
  </si>
  <si>
    <t>Výplň dilatačních spar mazanin polyuretanovou samonivelační hmotou, šířka spáry do 10 mm</t>
  </si>
  <si>
    <t>-1003872789</t>
  </si>
  <si>
    <t xml:space="preserve">Poznámka k souboru cen:_x000d_
1. V cenách jsou započteny i náklady na ochranu okrajů spáry papírovou páskou.
2. V cenách 634 66-21.. a 634 66-31.. jsou započteny i náklady na těsnící provazec z pěnového polyetylénu.
</t>
  </si>
  <si>
    <t>4,95+2,5+4,1+4,1+4,1+2,5</t>
  </si>
  <si>
    <t>24</t>
  </si>
  <si>
    <t>634911112</t>
  </si>
  <si>
    <t>Řezání dilatačních nebo smršťovacích spár v čerstvé betonové mazanině nebo potěru šířky do 5 mm, hloubky přes 10 do 20 mm</t>
  </si>
  <si>
    <t>-2092326480</t>
  </si>
  <si>
    <t xml:space="preserve">Poznámka k souboru cen:_x000d_
1. V cenách jsou započteny i náklady na vyčištění spár po řezání.
</t>
  </si>
  <si>
    <t>25</t>
  </si>
  <si>
    <t>642942611</t>
  </si>
  <si>
    <t>Osazování zárubní nebo rámů kovových dveřních lisovaných nebo z úhelníků bez dveřních křídel na montážní pěnu, plochy otvoru do 2,5 m2</t>
  </si>
  <si>
    <t>-1338902557</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</si>
  <si>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tyto se oceňují ve specifikaci.
6. V ceně -2951 jsou započteny náklady na usazení a vyvážení, včetně kotevního materiálu.
7. V ceně -2951 nejsou započteny náklady na připravenost stavebního otvoru, natažení jádrové a vrchní jemné omítky, tyto náklady se oceňují cenami části A04 Úpravy povrchů.
</t>
  </si>
  <si>
    <t>26</t>
  </si>
  <si>
    <t>553311130</t>
  </si>
  <si>
    <t>zárubeň ocelová pro běžné zdění hranatý profil 110 600 levá,pravá</t>
  </si>
  <si>
    <t>-688118790</t>
  </si>
  <si>
    <t>27</t>
  </si>
  <si>
    <t>553311150</t>
  </si>
  <si>
    <t>zárubeň ocelová pro běžné zdění hranatý profil 110 700 levá,pravá</t>
  </si>
  <si>
    <t>1228068324</t>
  </si>
  <si>
    <t>28</t>
  </si>
  <si>
    <t>553311170</t>
  </si>
  <si>
    <t>zárubeň ocelová pro běžné zdění hranatý profil 110 800 levá,pravá</t>
  </si>
  <si>
    <t>-1923462528</t>
  </si>
  <si>
    <t>29</t>
  </si>
  <si>
    <t>642945111</t>
  </si>
  <si>
    <t>Osazování ocelových zárubní protipožárních nebo protiplynových dveří do vynechaného otvoru, s obetonováním, dveří jednokřídlových do 2,5 m2</t>
  </si>
  <si>
    <t>-1272871308</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</si>
  <si>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</si>
  <si>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P</t>
  </si>
  <si>
    <t>Poznámka k položce:_x000d_
Poznámka k položce: Dodávka zárubně součástí dodávky dveří</t>
  </si>
  <si>
    <t>Ostatní konstrukce a práce, bourání</t>
  </si>
  <si>
    <t>30</t>
  </si>
  <si>
    <t>949101112</t>
  </si>
  <si>
    <t>Lešení pomocné pracovní pro objekty pozemních staveb pro zatížení do 150 kg/m2, o výšce lešeňové podlahy přes 1,9 do 3,5 m</t>
  </si>
  <si>
    <t>-982506687</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</si>
  <si>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</si>
  <si>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31</t>
  </si>
  <si>
    <t>952901111</t>
  </si>
  <si>
    <t>Vyčištění budov nebo objektů před předáním do užívání budov bytové nebo občanské výstavby, světlé výšky podlaží do 4 m</t>
  </si>
  <si>
    <t>-809873946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</si>
  <si>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</si>
  <si>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123,69</t>
  </si>
  <si>
    <t>32</t>
  </si>
  <si>
    <t>971035641</t>
  </si>
  <si>
    <t>Vybourání otvorů ve zdivu základovém nebo nadzákladovém z cihel, tvárnic, příčkovek z cihel pálených na maltu cementovou plochy do 4 m2, tl. do 300 mm</t>
  </si>
  <si>
    <t>-1055562905</t>
  </si>
  <si>
    <t>3*1,6*0,3</t>
  </si>
  <si>
    <t>33</t>
  </si>
  <si>
    <t>973031326</t>
  </si>
  <si>
    <t>Vysekání výklenků nebo kapes ve zdivu z cihel na maltu vápennou nebo vápenocementovou kapes, plochy do 0,10 m2, hl. do 450 mm</t>
  </si>
  <si>
    <t>-488800298</t>
  </si>
  <si>
    <t>34</t>
  </si>
  <si>
    <t>977151121</t>
  </si>
  <si>
    <t>Jádrové vrty diamantovými korunkami do stavebních materiálů (železobetonu, betonu, cihel, obkladů, dlažeb, kamene) průměru přes 110 do 120 mm</t>
  </si>
  <si>
    <t>342803362</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</si>
  <si>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</si>
  <si>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0,7*2</t>
  </si>
  <si>
    <t>0,1*3</t>
  </si>
  <si>
    <t>35</t>
  </si>
  <si>
    <t>977151128</t>
  </si>
  <si>
    <t>Jádrové vrty diamantovými korunkami do stavebních materiálů (železobetonu, betonu, cihel, obkladů, dlažeb, kamene) průměru přes 250 do 300 mm</t>
  </si>
  <si>
    <t>2067572594</t>
  </si>
  <si>
    <t>997</t>
  </si>
  <si>
    <t>Přesun sutě</t>
  </si>
  <si>
    <t>36</t>
  </si>
  <si>
    <t>997013211</t>
  </si>
  <si>
    <t>Vnitrostaveništní doprava suti a vybouraných hmot vodorovně do 50 m svisle ručně (nošením po schodech) pro budovy a haly výšky do 6 m</t>
  </si>
  <si>
    <t>451709038</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</si>
  <si>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</si>
  <si>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37</t>
  </si>
  <si>
    <t>997013219</t>
  </si>
  <si>
    <t>Vnitrostaveništní doprava suti a vybouraných hmot vodorovně do 50 m Příplatek k cenám -3111 až -3217 za zvětšenou vodorovnou dopravu přes vymezenou dopravní vzdálenost za každých dalších i započatých 10 m</t>
  </si>
  <si>
    <t>1298393278</t>
  </si>
  <si>
    <t>38</t>
  </si>
  <si>
    <t>997013501</t>
  </si>
  <si>
    <t>Odvoz suti a vybouraných hmot na skládku nebo meziskládku se složením, na vzdálenost do 1 km</t>
  </si>
  <si>
    <t>-345272481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</si>
  <si>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</si>
  <si>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39</t>
  </si>
  <si>
    <t>997013509</t>
  </si>
  <si>
    <t>Odvoz suti a vybouraných hmot na skládku nebo meziskládku se složením, na vzdálenost Příplatek k ceně za každý další i započatý 1 km přes 1 km</t>
  </si>
  <si>
    <t>1334122699</t>
  </si>
  <si>
    <t>3,298*19</t>
  </si>
  <si>
    <t>40</t>
  </si>
  <si>
    <t>997013831</t>
  </si>
  <si>
    <t>Poplatek za uložení stavebního odpadu na skládce (skládkovné) směsného stavebního a demoličního zatříděného do Katalogu odpadů pod kódem 170 904</t>
  </si>
  <si>
    <t>-233214701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</si>
  <si>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</si>
  <si>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</si>
  <si>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</si>
  <si>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41</t>
  </si>
  <si>
    <t>998018001</t>
  </si>
  <si>
    <t>Přesun hmot pro budovy občanské výstavby, bydlení, výrobu a služby ruční - bez užití mechanizace vodorovná dopravní vzdálenost do 100 m pro budovy s jakoukoliv nosnou konstrukcí výšky do 6 m</t>
  </si>
  <si>
    <t>-848928550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</si>
  <si>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</si>
  <si>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</si>
  <si>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</si>
  <si>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</si>
  <si>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</si>
  <si>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42</t>
  </si>
  <si>
    <t>711131101</t>
  </si>
  <si>
    <t>Provedení izolace proti zemní vlhkosti pásy na sucho AIP nebo tkaniny na ploše vodorovné V</t>
  </si>
  <si>
    <t>550746854</t>
  </si>
  <si>
    <t xml:space="preserve">Poznámka k souboru cen:_x000d_
1. Izolace plochy jednotlivě do 10 m2 se oceňují skladebně cenou příslušné izolace a cenou 711 19-9096 Příplatek za plochu do 10 m2.
</t>
  </si>
  <si>
    <t>123,69*2</t>
  </si>
  <si>
    <t>43</t>
  </si>
  <si>
    <t>628311550</t>
  </si>
  <si>
    <t>pás asfaltový natavitelný oxidovaný tl. 4,0mm typu V60 S40 s vložkou ze skleněné rohože, s jemnozrnným minerálním posypem</t>
  </si>
  <si>
    <t>-1943857578</t>
  </si>
  <si>
    <t>247,38*1,15 "Přepočtené koeficientem množství</t>
  </si>
  <si>
    <t>44</t>
  </si>
  <si>
    <t>711493111</t>
  </si>
  <si>
    <t>Izolace proti podpovrchové a tlakové vodě - ostatní na ploše vodorovné V dvousložkovou na bázi cementu</t>
  </si>
  <si>
    <t>-1894551459</t>
  </si>
  <si>
    <t>2,18*2,15</t>
  </si>
  <si>
    <t>45</t>
  </si>
  <si>
    <t>711493121</t>
  </si>
  <si>
    <t>Izolace proti podpovrchové a tlakové vodě - ostatní na ploše svislé S dvousložkovou na bázi cementu</t>
  </si>
  <si>
    <t>262008281</t>
  </si>
  <si>
    <t>57,852</t>
  </si>
  <si>
    <t>1,5*3,15*2</t>
  </si>
  <si>
    <t>46</t>
  </si>
  <si>
    <t>998711101</t>
  </si>
  <si>
    <t>Přesun hmot pro izolace proti vodě, vlhkosti a plynům stanovený z hmotnosti přesunovaného materiálu vodorovná dopravní vzdálenost do 50 m v objektech výšky do 6 m</t>
  </si>
  <si>
    <t>-1572465779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</si>
  <si>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</si>
  <si>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47</t>
  </si>
  <si>
    <t>998711181</t>
  </si>
  <si>
    <t>Přesun hmot pro izolace proti vodě, vlhkosti a plynům stanovený z hmotnosti přesunovaného materiálu Příplatek k cenám za přesun prováděný bez použití mechanizace pro jakoukoliv výšku objektu</t>
  </si>
  <si>
    <t>1596394954</t>
  </si>
  <si>
    <t>713</t>
  </si>
  <si>
    <t>Izolace tepelné</t>
  </si>
  <si>
    <t>48</t>
  </si>
  <si>
    <t>713121111</t>
  </si>
  <si>
    <t>Montáž tepelné izolace podlah rohožemi, pásy, deskami, dílci, bloky (izolační materiál ve specifikaci) kladenými volně jednovrstvá</t>
  </si>
  <si>
    <t>332097196</t>
  </si>
  <si>
    <t xml:space="preserve">Poznámka k souboru cen:_x000d_
1. Množství tepelné izolace podlah okrajovými pásky k ceně -1211 se určuje v m projektované délky obložení (bez přesahů) na obvodu podlahy.
</t>
  </si>
  <si>
    <t>(53,14+16,16+18,9+2,73+1,82+2,94+1,84+2,46+4,7+19)</t>
  </si>
  <si>
    <t>49</t>
  </si>
  <si>
    <t>283723060</t>
  </si>
  <si>
    <t>deska EPS 100 pro trvalé zatížení v tlaku (max. 2000 kg/m2) tl 60mm</t>
  </si>
  <si>
    <t>-279690628</t>
  </si>
  <si>
    <t>Poznámka k položce:_x000d_
Poznámka k položce: lambda=0,037 [W / m K]</t>
  </si>
  <si>
    <t>123,69*1,02 "Přepočtené koeficientem množství</t>
  </si>
  <si>
    <t>50</t>
  </si>
  <si>
    <t>998713101</t>
  </si>
  <si>
    <t>Přesun hmot pro izolace tepelné stanovený z hmotnosti přesunovaného materiálu vodorovná dopravní vzdálenost do 50 m v objektech výšky do 6 m</t>
  </si>
  <si>
    <t>1611844928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</si>
  <si>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</si>
  <si>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51</t>
  </si>
  <si>
    <t>998713181</t>
  </si>
  <si>
    <t>Přesun hmot pro izolace tepelné stanovený z hmotnosti přesunovaného materiálu Příplatek k cenám za přesun prováděný bez použití mechanizace pro jakoukoliv výšku objektu</t>
  </si>
  <si>
    <t>1676379399</t>
  </si>
  <si>
    <t>751</t>
  </si>
  <si>
    <t>Vzduchotechnika</t>
  </si>
  <si>
    <t>52</t>
  </si>
  <si>
    <t>751111012</t>
  </si>
  <si>
    <t>Montáž ventilátoru axiálního nízkotlakého nástěnného základního, průměru přes 100 do 200 mm</t>
  </si>
  <si>
    <t>-1695818722</t>
  </si>
  <si>
    <t>53</t>
  </si>
  <si>
    <t>429141020</t>
  </si>
  <si>
    <t>ventilátor axiální potrubní skříň z plastu průtok 110m3/h D 100mm 13W IP44</t>
  </si>
  <si>
    <t>-725401540</t>
  </si>
  <si>
    <t>Poznámka k položce:_x000d_
Poznámka k položce: pro zvýšení tlaku obsahuje skříň rozváděcí kolo s optimalizovaným tvarem lopatek</t>
  </si>
  <si>
    <t>54</t>
  </si>
  <si>
    <t>751510041</t>
  </si>
  <si>
    <t>Vzduchotechnické potrubí z pozinkovaného plechu kruhové, trouba spirálně vinutá bez příruby, průměru do 100 mm</t>
  </si>
  <si>
    <t>-1421115150</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</si>
  <si>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</si>
  <si>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(0,95+0,7+0,1+1,1+0,1+0,1+0,7+1,4+0,1+0,1)</t>
  </si>
  <si>
    <t>55</t>
  </si>
  <si>
    <t>998751101</t>
  </si>
  <si>
    <t>Přesun hmot pro vzduchotechniku stanovený z hmotnosti přesunovaného materiálu vodorovná dopravní vzdálenost do 100 m v objektech výšky do 12 m</t>
  </si>
  <si>
    <t>-1184794979</t>
  </si>
  <si>
    <t>56</t>
  </si>
  <si>
    <t>998751181</t>
  </si>
  <si>
    <t>Přesun hmot pro vzduchotechniku stanovený z hmotnosti přesunovaného materiálu Příplatek k cenám za přesun prováděný bez použití mechanizace pro jakoukoliv výšku objektu</t>
  </si>
  <si>
    <t>-1659771087</t>
  </si>
  <si>
    <t>766</t>
  </si>
  <si>
    <t>Konstrukce truhlářské</t>
  </si>
  <si>
    <t>57</t>
  </si>
  <si>
    <t>766660002</t>
  </si>
  <si>
    <t>Montáž dveřních křídel dřevěných nebo plastových otevíravých do ocelové zárubně povrchově upravených jednokřídlových, šířky přes 800 mm</t>
  </si>
  <si>
    <t>-585845642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</si>
  <si>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-0351 až -0384 jsou započtené i náklady na osazení kování, vodícího trnu, seřízení pojezdů na stěnu a následné vyrovnání a seřízení dveřních křídel.
4.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</si>
  <si>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58</t>
  </si>
  <si>
    <t>611640810</t>
  </si>
  <si>
    <t>dveře vnitřní profilované plné 1křídlé 600x1970mm dub</t>
  </si>
  <si>
    <t>-1011072944</t>
  </si>
  <si>
    <t>59</t>
  </si>
  <si>
    <t>611640830</t>
  </si>
  <si>
    <t>dveře vnitřní profilované plné 1křídlé 700x1970mm dub</t>
  </si>
  <si>
    <t>1234863289</t>
  </si>
  <si>
    <t>60</t>
  </si>
  <si>
    <t>611640850</t>
  </si>
  <si>
    <t>dveře vnitřní profilované plné 1křídlé 800x1970mm dub</t>
  </si>
  <si>
    <t>-865309186</t>
  </si>
  <si>
    <t>61</t>
  </si>
  <si>
    <t>766660451</t>
  </si>
  <si>
    <t>Montáž dveřních křídel dřevěných nebo plastových vchodových dveří včetně rámu do zdiva dvoukřídlových bez nadsvětlíku</t>
  </si>
  <si>
    <t>-1650673038</t>
  </si>
  <si>
    <t>62</t>
  </si>
  <si>
    <t>611R00441480</t>
  </si>
  <si>
    <t>dveře plastové dle výpisu prvků vč. pevného zasklení</t>
  </si>
  <si>
    <t>-204496373</t>
  </si>
  <si>
    <t>63</t>
  </si>
  <si>
    <t>766660022</t>
  </si>
  <si>
    <t>Montáž dveřních křídel dřevěných nebo plastových otevíravých do ocelové zárubně protipožárních jednokřídlových, šířky přes 800 mm</t>
  </si>
  <si>
    <t>-292729310</t>
  </si>
  <si>
    <t>64</t>
  </si>
  <si>
    <t>553411680</t>
  </si>
  <si>
    <t>dveře ocelové protipožární EW 15, 30, 45 D1 rohová zárubeň 1křídlé 800x1970mm</t>
  </si>
  <si>
    <t>-1802689602</t>
  </si>
  <si>
    <t>65</t>
  </si>
  <si>
    <t>553411690</t>
  </si>
  <si>
    <t>dveře ocelové protipožární EW 15, 30, 45 D1 rohová zárubeň 1křídlé 900x1970mm</t>
  </si>
  <si>
    <t>1986831959</t>
  </si>
  <si>
    <t>66</t>
  </si>
  <si>
    <t>549146100</t>
  </si>
  <si>
    <t>kování dveřní vrchní klika včetně rozet a montážního materiálu R BB nerez PK</t>
  </si>
  <si>
    <t>939672540</t>
  </si>
  <si>
    <t>Poznámka k položce:_x000d_
Poznámka k položce: č.zboží ACE00018, cena zahrnuje kování včetně rozet a montážního materiálu.</t>
  </si>
  <si>
    <t>67</t>
  </si>
  <si>
    <t>998766101</t>
  </si>
  <si>
    <t>Přesun hmot pro konstrukce truhlářské stanovený z hmotnosti přesunovaného materiálu vodorovná dopravní vzdálenost do 50 m v objektech výšky do 6 m</t>
  </si>
  <si>
    <t>-150037017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</si>
  <si>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</si>
  <si>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68</t>
  </si>
  <si>
    <t>998766181</t>
  </si>
  <si>
    <t>Přesun hmot pro konstrukce truhlářské stanovený z hmotnosti přesunovaného materiálu Příplatek k ceně za přesun prováděný bez použití mechanizace pro jakoukoliv výšku objektu</t>
  </si>
  <si>
    <t>2100955669</t>
  </si>
  <si>
    <t>767</t>
  </si>
  <si>
    <t>Konstrukce zámečnické</t>
  </si>
  <si>
    <t>69</t>
  </si>
  <si>
    <t>767995116</t>
  </si>
  <si>
    <t>Montáž ostatních atypických zámečnických konstrukcí hmotnosti přes 100 do 250 kg</t>
  </si>
  <si>
    <t>kg</t>
  </si>
  <si>
    <t>29221363</t>
  </si>
  <si>
    <t xml:space="preserve">Poznámka k souboru cen:_x000d_
1. Určení cen se řídí hmotností jednotlivě montovaného dílu konstrukce.
</t>
  </si>
  <si>
    <t>32*2,9*2</t>
  </si>
  <si>
    <t>1,5*15*4</t>
  </si>
  <si>
    <t>70</t>
  </si>
  <si>
    <t>130107240</t>
  </si>
  <si>
    <t>ocel profilová IPN 220 jakost 11 375</t>
  </si>
  <si>
    <t>396259727</t>
  </si>
  <si>
    <t>Poznámka k položce:_x000d_
Poznámka k položce: Hmotnost: 31,10 kg/m</t>
  </si>
  <si>
    <t>71</t>
  </si>
  <si>
    <t>130107160</t>
  </si>
  <si>
    <t>ocel profilová IPN 140 jakost 11 375</t>
  </si>
  <si>
    <t>-1123956015</t>
  </si>
  <si>
    <t>Poznámka k položce:_x000d_
Poznámka k položce: Hmotnost: 14,40 kg/m</t>
  </si>
  <si>
    <t>0,09</t>
  </si>
  <si>
    <t>72</t>
  </si>
  <si>
    <t>998767101</t>
  </si>
  <si>
    <t>Přesun hmot pro zámečnické konstrukce stanovený z hmotnosti přesunovaného materiálu vodorovná dopravní vzdálenost do 50 m v objektech výšky do 6 m</t>
  </si>
  <si>
    <t>-339741795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</si>
  <si>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</si>
  <si>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73</t>
  </si>
  <si>
    <t>998767181</t>
  </si>
  <si>
    <t>Přesun hmot pro zámečnické konstrukce stanovený z hmotnosti přesunovaného materiálu Příplatek k cenám za přesun prováděný bez použití mechanizace pro jakoukoliv výšku objektu</t>
  </si>
  <si>
    <t>233236608</t>
  </si>
  <si>
    <t>771</t>
  </si>
  <si>
    <t>Podlahy z dlaždic</t>
  </si>
  <si>
    <t>74</t>
  </si>
  <si>
    <t>771471112</t>
  </si>
  <si>
    <t>Montáž soklů z dlaždic keramických kladených do malty rovných, výšky přes 65 do 90 mm</t>
  </si>
  <si>
    <t>1938333506</t>
  </si>
  <si>
    <t>(6,15+2,05+2,5+2,25+5,3+5,3)</t>
  </si>
  <si>
    <t>(2,5+2,5+7,35+2,05+2,5+2,25)</t>
  </si>
  <si>
    <t>5,3+5,3+3,25+2,95</t>
  </si>
  <si>
    <t>3,35+1,1+3,3+1,1+0,3+1,1</t>
  </si>
  <si>
    <t>3,05+7,6+1,1+3,05+7,6+1,3</t>
  </si>
  <si>
    <t>(4,75+1,55+0,1+1,3+0,1+1+0,1+0,95+4,75+0,95+0,1+1+0,1+1,3+0,1+1,55)</t>
  </si>
  <si>
    <t>2,05+2,05+1,2+1,2</t>
  </si>
  <si>
    <t>75</t>
  </si>
  <si>
    <t>59761416</t>
  </si>
  <si>
    <t>sokl-dlažba keramická slinutá hladká do interiéru i exteriéru 300x80mm</t>
  </si>
  <si>
    <t>-1664267323</t>
  </si>
  <si>
    <t>420</t>
  </si>
  <si>
    <t>76</t>
  </si>
  <si>
    <t>771571131</t>
  </si>
  <si>
    <t>Montáž podlah z dlaždic keramických kladených do malty kladených do malty protiskluzných nebo reliefních do 50 ks/ m2</t>
  </si>
  <si>
    <t>980743666</t>
  </si>
  <si>
    <t xml:space="preserve">Poznámka k souboru cen:_x000d_
1. Položky jsou určeny pro všechny druhy povrchových úprav.
</t>
  </si>
  <si>
    <t>77</t>
  </si>
  <si>
    <t>59761409</t>
  </si>
  <si>
    <t>dlažba keramická slinutá protiskluzná do interiéru i exteriéru pro vysoké mechanické namáhání přes 9 do 12 ks/m2</t>
  </si>
  <si>
    <t>-478268141</t>
  </si>
  <si>
    <t>136,059</t>
  </si>
  <si>
    <t>78</t>
  </si>
  <si>
    <t>771579196</t>
  </si>
  <si>
    <t>Montáž podlah z dlaždic keramických lepených flexibilním lepidlem Příplatek k cenám za dvousložkový spárovací tmel</t>
  </si>
  <si>
    <t>1140939185</t>
  </si>
  <si>
    <t xml:space="preserve">Poznámka k souboru cen:_x000d_
1. Položky jsou učeny pro všechy druhy povrchových úprav.
</t>
  </si>
  <si>
    <t>79</t>
  </si>
  <si>
    <t>771579197</t>
  </si>
  <si>
    <t>Montáž podlah z dlaždic keramických lepených flexibilním lepidlem Příplatek k cenám za dvousložkové lepidlo</t>
  </si>
  <si>
    <t>-1142274723</t>
  </si>
  <si>
    <t>80</t>
  </si>
  <si>
    <t>771591115</t>
  </si>
  <si>
    <t>Podlahy - dokončovací práce spárování silikonem</t>
  </si>
  <si>
    <t>-17080136</t>
  </si>
  <si>
    <t xml:space="preserve">Poznámka k souboru cen:_x000d_
1. Množství měrných jednotek u ceny -1185 se stanoví podle počtu řezaných dlaždic, nezávisle na jejich velikosti.
2. Položku -1185 lze použít při nuceném použítí jiného nástroje než řezačky.
</t>
  </si>
  <si>
    <t>119,65*2</t>
  </si>
  <si>
    <t>81</t>
  </si>
  <si>
    <t>998771101</t>
  </si>
  <si>
    <t>Přesun hmot pro podlahy z dlaždic stanovený z hmotnosti přesunovaného materiálu vodorovná dopravní vzdálenost do 50 m v objektech výšky do 6 m</t>
  </si>
  <si>
    <t>-1724031409</t>
  </si>
  <si>
    <t>82</t>
  </si>
  <si>
    <t>998771181</t>
  </si>
  <si>
    <t>Přesun hmot pro podlahy z dlaždic stanovený z hmotnosti přesunovaného materiálu Příplatek k ceně za přesun prováděný bez použití mechanizace pro jakoukoliv výšku objektu</t>
  </si>
  <si>
    <t>234978765</t>
  </si>
  <si>
    <t>781</t>
  </si>
  <si>
    <t>Dokončovací práce - obklady</t>
  </si>
  <si>
    <t>83</t>
  </si>
  <si>
    <t>781471113</t>
  </si>
  <si>
    <t>Montáž obkladů vnitřních stěn z dlaždic keramických kladených do malty hladkých přes 12 do 19 ks/m2</t>
  </si>
  <si>
    <t>2092710188</t>
  </si>
  <si>
    <t>2,7*(1,4*6)</t>
  </si>
  <si>
    <t>-0,6*1,97*5</t>
  </si>
  <si>
    <t>(0,95+1+1,3)*2,7*2</t>
  </si>
  <si>
    <t>(2,05+2,05+0,9+0,9)*1,8</t>
  </si>
  <si>
    <t>(1,2+1,2+1,4+1,4)*1,8</t>
  </si>
  <si>
    <t>-0,6*1,97*4</t>
  </si>
  <si>
    <t>(1,4+1,4+0,9+0,9)*1,8</t>
  </si>
  <si>
    <t>(2,18+2,18+2,5+2,5)*1,8</t>
  </si>
  <si>
    <t>84</t>
  </si>
  <si>
    <t>59761026</t>
  </si>
  <si>
    <t>obklad keramický hladký do 12ks/m2</t>
  </si>
  <si>
    <t>-1337952839</t>
  </si>
  <si>
    <t>85</t>
  </si>
  <si>
    <t>781479191</t>
  </si>
  <si>
    <t>Montáž obkladů vnitřních stěn z dlaždic keramických Příplatek k cenám za plochu do 10 m2 jednotlivě</t>
  </si>
  <si>
    <t>1966076436</t>
  </si>
  <si>
    <t>86</t>
  </si>
  <si>
    <t>781479196</t>
  </si>
  <si>
    <t>Montáž obkladů vnitřních stěn z dlaždic keramických Příplatek k cenám za dvousložkový spárovací tmel</t>
  </si>
  <si>
    <t>1432387195</t>
  </si>
  <si>
    <t>87</t>
  </si>
  <si>
    <t>781479197</t>
  </si>
  <si>
    <t>Montáž obkladů vnitřních stěn z dlaždic keramických Příplatek k cenám za dvousložkové lepidlo</t>
  </si>
  <si>
    <t>-1905604165</t>
  </si>
  <si>
    <t>88</t>
  </si>
  <si>
    <t>998781101</t>
  </si>
  <si>
    <t>Přesun hmot pro obklady keramické stanovený z hmotnosti přesunovaného materiálu vodorovná dopravní vzdálenost do 50 m v objektech výšky do 6 m</t>
  </si>
  <si>
    <t>-1662965363</t>
  </si>
  <si>
    <t>89</t>
  </si>
  <si>
    <t>998781181</t>
  </si>
  <si>
    <t>Přesun hmot pro obklady keramické stanovený z hmotnosti přesunovaného materiálu Příplatek k cenám za přesun prováděný bez použití mechanizace pro jakoukoliv výšku objektu</t>
  </si>
  <si>
    <t>-846714541</t>
  </si>
  <si>
    <t>783</t>
  </si>
  <si>
    <t>Dokončovací práce - nátěry</t>
  </si>
  <si>
    <t>90</t>
  </si>
  <si>
    <t>783000103</t>
  </si>
  <si>
    <t>Zakrývání konstrukcí včetně pozdějšího odkrytí podlah nebo vodorovných ploch položením fólie</t>
  </si>
  <si>
    <t>949662313</t>
  </si>
  <si>
    <t xml:space="preserve">Poznámka k souboru cen:_x000d_
1. V cenách nejsou započteny náklady na dodávku materiálu, tyto se ocení ve specifikaci.
</t>
  </si>
  <si>
    <t>91</t>
  </si>
  <si>
    <t>581248420</t>
  </si>
  <si>
    <t>fólie pro malířské potřeby zakrývací tl 7µ 4x5m</t>
  </si>
  <si>
    <t>352886469</t>
  </si>
  <si>
    <t>123,69*1,05 "Přepočtené koeficientem množství</t>
  </si>
  <si>
    <t>784</t>
  </si>
  <si>
    <t>Dokončovací práce - malby a tapety</t>
  </si>
  <si>
    <t>92</t>
  </si>
  <si>
    <t>784181101</t>
  </si>
  <si>
    <t>Penetrace podkladu jednonásobná základní akrylátová v místnostech výšky do 3,80 m</t>
  </si>
  <si>
    <t>-664971633</t>
  </si>
  <si>
    <t>93</t>
  </si>
  <si>
    <t>784211101</t>
  </si>
  <si>
    <t>Malby z malířských směsí otěruvzdorných za mokra dvojnásobné, bílé za mokra otěruvzdorné výborně v místnostech výšky do 3,80 m</t>
  </si>
  <si>
    <t>-806420629</t>
  </si>
  <si>
    <t>94</t>
  </si>
  <si>
    <t>784211163</t>
  </si>
  <si>
    <t>Malby z malířských směsí otěruvzdorných za mokra Příplatek k cenám dvojnásobných maleb za provádění barevné malby tónované na tónovacích automatech, v odstínu středně sytém</t>
  </si>
  <si>
    <t>1413481322</t>
  </si>
  <si>
    <t>374,82</t>
  </si>
  <si>
    <t>SO 02 - Stavební úpravy 1.NP</t>
  </si>
  <si>
    <t xml:space="preserve">    763 - Konstrukce suché výstavby</t>
  </si>
  <si>
    <t xml:space="preserve">    775 - Podlahy skládané</t>
  </si>
  <si>
    <t xml:space="preserve">    776 - Podlahy povlakové</t>
  </si>
  <si>
    <t>311231126</t>
  </si>
  <si>
    <t>Zdivo z cihel pálených nosné z cihel plných dl. 290 mm P 20 až 25, na maltu MC-5 nebo MC-10</t>
  </si>
  <si>
    <t>-436769374</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</si>
  <si>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se oceňuje prosté vyzdění včetně spárování zdící a spárovací maltou, kotvené lícové zdivo se oceňuje cenami souboru cen 313 23-4 . Zdivo lícové obkladové.
</t>
  </si>
  <si>
    <t>19,5*3,150*0,3</t>
  </si>
  <si>
    <t>-0,8*1,97*6*0,3</t>
  </si>
  <si>
    <t>317143452</t>
  </si>
  <si>
    <t>Překlady nosné prefabrikované z pórobetonu osazené do tenkého maltového lože, pro zdi tl. 300 mm, délky překladu přes 1300 do 1500 mm</t>
  </si>
  <si>
    <t>-1512440510</t>
  </si>
  <si>
    <t xml:space="preserve">Poznámka k souboru cen:_x000d_
1. V cenách jsou započteny náklady na dodání a uložení překladu předepsané délky, včetně podmazání ložné plochy tenkovrstvou maltou.
</t>
  </si>
  <si>
    <t>310239411</t>
  </si>
  <si>
    <t>Zazdívka otvorů ve zdivu nadzákladovém cihlami pálenými plochy přes 1 m2 do 4 m2 na maltu cementovou</t>
  </si>
  <si>
    <t>-1632851060</t>
  </si>
  <si>
    <t>2*2*0,45</t>
  </si>
  <si>
    <t>947314007</t>
  </si>
  <si>
    <t>5,65*3,15*2</t>
  </si>
  <si>
    <t>342272423</t>
  </si>
  <si>
    <t>Příčky z pórobetonových tvárnic hladkých na tenké maltové lože objemová hmotnost do 500 kg/m3, tloušťka příčky 125 mm</t>
  </si>
  <si>
    <t>-971115431</t>
  </si>
  <si>
    <t>5,65*3,15</t>
  </si>
  <si>
    <t>2,5*3,15*4</t>
  </si>
  <si>
    <t>-0,8*1,97</t>
  </si>
  <si>
    <t>4,1*3,15</t>
  </si>
  <si>
    <t>3,35*3,15</t>
  </si>
  <si>
    <t>411321515</t>
  </si>
  <si>
    <t>Stropy z betonu železového (bez výztuže) stropů deskových, plochých střech, desek balkonových, desek hřibových stropů včetně hlavic hřibových sloupů tř. C 20/25</t>
  </si>
  <si>
    <t>-1257659636</t>
  </si>
  <si>
    <t xml:space="preserve">Poznámka k souboru cen:_x000d_
1. V cenách pohledového betonu 411 35-4 a 411 35-5 jsou započteny i náklady na pečlivé hutnění zejména při líci konstrukce pro docílení neporušeného maltového povrchu bez vzhledových kazů.
</t>
  </si>
  <si>
    <t>6,15*5,3*0,1</t>
  </si>
  <si>
    <t>5,3*0,5/2*0,1</t>
  </si>
  <si>
    <t>2,3*2*0,1</t>
  </si>
  <si>
    <t>((20,45-0,45-0,45)*(9,5-0,45-0,45))*0,1</t>
  </si>
  <si>
    <t>411354311</t>
  </si>
  <si>
    <t>Podpěrná konstrukce stropů - desek, kleneb a skořepin výška podepření do 4 m tloušťka stropu přes 5 do 15 cm zřízení</t>
  </si>
  <si>
    <t>1508929416</t>
  </si>
  <si>
    <t xml:space="preserve">Poznámka k souboru cen:_x000d_
1. Podepření větších výšek než 6 m se oceňuje individuálně.
</t>
  </si>
  <si>
    <t>411354312</t>
  </si>
  <si>
    <t>Podpěrná konstrukce stropů - desek, kleneb a skořepin výška podepření do 4 m tloušťka stropu přes 5 do 15 cm odstranění</t>
  </si>
  <si>
    <t>-401324568</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</si>
  <si>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</si>
  <si>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0,88 mm</t>
  </si>
  <si>
    <t>1851893260</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</si>
  <si>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</si>
  <si>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6,15*5,3</t>
  </si>
  <si>
    <t>5,3*0,5/2</t>
  </si>
  <si>
    <t>2,3*2</t>
  </si>
  <si>
    <t>((20,45-0,45-0,45)*(9,5-0,45-0,45))</t>
  </si>
  <si>
    <t>411361221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</si>
  <si>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10 216 (E)</t>
  </si>
  <si>
    <t>-271761506</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</si>
  <si>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</si>
  <si>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</si>
  <si>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-1093463772</t>
  </si>
  <si>
    <t>6,15*5,3*2,3</t>
  </si>
  <si>
    <t>5,3*0,5/2*2,3</t>
  </si>
  <si>
    <t>2,3*2*2,3</t>
  </si>
  <si>
    <t>(25,42+11,5+6,75+7,7+1,87+12,93+27,4+13,03+6,87+7,7+1,87+12,93)*2,3</t>
  </si>
  <si>
    <t>-38,52*2,3</t>
  </si>
  <si>
    <t>((20,45-0,45-0,45)*(9,5-0,45-0,45))*2,3</t>
  </si>
  <si>
    <t>0,38669</t>
  </si>
  <si>
    <t>0,0885</t>
  </si>
  <si>
    <t>0,224</t>
  </si>
  <si>
    <t>1506088424</t>
  </si>
  <si>
    <t>430321515</t>
  </si>
  <si>
    <t>Schodišťové konstrukce a rampy z betonu železového (bez výztuže) stupně, schodnice, ramena, podesty s nosníky tř. C 20/25</t>
  </si>
  <si>
    <t>-2074475794</t>
  </si>
  <si>
    <t>(1,1+1,3+1,1)*1,1*0,15</t>
  </si>
  <si>
    <t>(0,52*1,1*2)*0,15</t>
  </si>
  <si>
    <t>((0,26*0,17)*1,1*20)</t>
  </si>
  <si>
    <t>430362021</t>
  </si>
  <si>
    <t>Výztuž schodišťových konstrukcí a ramp stupňů, schodnic, ramen, podest s nosníky ze svařovaných sítí z drátů typu KARI</t>
  </si>
  <si>
    <t>-1707608407</t>
  </si>
  <si>
    <t>3,03*(1,1+1,3+1,1)*1,1*2</t>
  </si>
  <si>
    <t>0,52*2*1,1*2*3,03</t>
  </si>
  <si>
    <t>0,03264</t>
  </si>
  <si>
    <t>431351121</t>
  </si>
  <si>
    <t>Bednění podest, podstupňových desek a ramp včetně podpěrné konstrukce výšky do 4 m půdorysně přímočarých zřízení</t>
  </si>
  <si>
    <t>-408133745</t>
  </si>
  <si>
    <t>(1,1+1,3+1,1)*1,1</t>
  </si>
  <si>
    <t>0,52*2*1,1</t>
  </si>
  <si>
    <t>431351122</t>
  </si>
  <si>
    <t>Bednění podest, podstupňových desek a ramp včetně podpěrné konstrukce výšky do 4 m půdorysně přímočarých odstranění</t>
  </si>
  <si>
    <t>1683935839</t>
  </si>
  <si>
    <t>2101609334</t>
  </si>
  <si>
    <t>0,2*1,1*20</t>
  </si>
  <si>
    <t>1276531251</t>
  </si>
  <si>
    <t>2015667864</t>
  </si>
  <si>
    <t>2068308504</t>
  </si>
  <si>
    <t>298332597</t>
  </si>
  <si>
    <t>201!</t>
  </si>
  <si>
    <t>(4,1+5,9+5,65+6)*3,15</t>
  </si>
  <si>
    <t>202!</t>
  </si>
  <si>
    <t>(4,91+4,91+2,5+2,5)*3,15</t>
  </si>
  <si>
    <t>203!</t>
  </si>
  <si>
    <t>(2,5+2,5+2,7+2,7)*3,15*2</t>
  </si>
  <si>
    <t>-0,9*2,5</t>
  </si>
  <si>
    <t>(2,75+2,5+2,75+2,5)*3,15</t>
  </si>
  <si>
    <t>207!</t>
  </si>
  <si>
    <t>(4,95+5,65+5,65+4,95)*3,15</t>
  </si>
  <si>
    <t>212! +206!</t>
  </si>
  <si>
    <t>(4,1+4,1+4,45+4,45)*3,15*2</t>
  </si>
  <si>
    <t>211+205!</t>
  </si>
  <si>
    <t>(1,1+1,1+1,+1,7)*(3,15-1,8)</t>
  </si>
  <si>
    <t>210+204!</t>
  </si>
  <si>
    <t>(3,35+3,35+2,3+2,3)*(3,15-1,8)</t>
  </si>
  <si>
    <t>213!</t>
  </si>
  <si>
    <t>(1,15+1,15+1,1+1,15+1,15+1,1+1,1+2,5+2,5)*3,15</t>
  </si>
  <si>
    <t>-913128565</t>
  </si>
  <si>
    <t>10*2*2</t>
  </si>
  <si>
    <t>-1860107194</t>
  </si>
  <si>
    <t>40*1,05 "Přepočtené koeficientem množství</t>
  </si>
  <si>
    <t>-1744119615</t>
  </si>
  <si>
    <t>(25,42+11,5+6,75+7,7+1,87+12,93+27,4+13,03+6,87+7,7+1,87+12,93)*0,1</t>
  </si>
  <si>
    <t>-38,52*0,1</t>
  </si>
  <si>
    <t>492656583</t>
  </si>
  <si>
    <t>632451251</t>
  </si>
  <si>
    <t>Potěr cementový samonivelační litý tř. C 30, tl. přes 30 do 35 mm</t>
  </si>
  <si>
    <t>636174980</t>
  </si>
  <si>
    <t>-2073078649</t>
  </si>
  <si>
    <t>2080770152</t>
  </si>
  <si>
    <t>635211131</t>
  </si>
  <si>
    <t>Násyp lehký pod podlahy s udusáním a urovnáním povrchu z perlitu</t>
  </si>
  <si>
    <t>-276116155</t>
  </si>
  <si>
    <t xml:space="preserve">Poznámka k souboru cen:_x000d_
1. Ceny jsou určeny pro násyp vodorovný nebo ve spádu pod podlahy, mazaniny, dlažby a pro násypy na plochých střechách.
</t>
  </si>
  <si>
    <t>-1454258858</t>
  </si>
  <si>
    <t>-87844576</t>
  </si>
  <si>
    <t>165125231</t>
  </si>
  <si>
    <t>-2052105198</t>
  </si>
  <si>
    <t>2032187915</t>
  </si>
  <si>
    <t>1014711020</t>
  </si>
  <si>
    <t>962032230</t>
  </si>
  <si>
    <t>Bourání zdiva nadzákladového z cihel nebo tvárnic z cihel pálených nebo vápenopískových, na maltu vápennou nebo vápenocementovou, objemu do 1 m3</t>
  </si>
  <si>
    <t>2040439100</t>
  </si>
  <si>
    <t xml:space="preserve">Poznámka k souboru cen:_x000d_
1. Bourání pilířů o průřezu přes 0,36 m2 se oceňuje příslušnými cenami -2230, -2231, -2240, -2241,-2253 a -2254 jako bourání zdiva nadzákladového cihelného.
</t>
  </si>
  <si>
    <t>19,5*3,15*0,3</t>
  </si>
  <si>
    <t>5,65*3,15*0,35</t>
  </si>
  <si>
    <t>971033651</t>
  </si>
  <si>
    <t>Vybourání otvorů ve zdivu základovém nebo nadzákladovém z cihel, tvárnic, příčkovek z cihel pálených na maltu vápennou nebo vápenocementovou plochy do 4 m2, tl. do 600 mm</t>
  </si>
  <si>
    <t>2124824967</t>
  </si>
  <si>
    <t>2*0,45*2</t>
  </si>
  <si>
    <t>-1911610728</t>
  </si>
  <si>
    <t>-924927748</t>
  </si>
  <si>
    <t>1956309268</t>
  </si>
  <si>
    <t>-387650126</t>
  </si>
  <si>
    <t>1408074569</t>
  </si>
  <si>
    <t>-1384606999</t>
  </si>
  <si>
    <t>48,407*19</t>
  </si>
  <si>
    <t>813142712</t>
  </si>
  <si>
    <t>-1504157759</t>
  </si>
  <si>
    <t>1857313494</t>
  </si>
  <si>
    <t>2041260381</t>
  </si>
  <si>
    <t>65,34</t>
  </si>
  <si>
    <t>-1511014864</t>
  </si>
  <si>
    <t>2132543575</t>
  </si>
  <si>
    <t>713111121</t>
  </si>
  <si>
    <t>Montáž tepelné izolace stropů rohožemi, pásy, dílci, deskami, bloky (izolační materiál ve specifikaci) rovných spodem s uchycením (drátem, páskou apod.)</t>
  </si>
  <si>
    <t>1649096917</t>
  </si>
  <si>
    <t>631667500</t>
  </si>
  <si>
    <t>pás tepelně izolační pro všechny druhy nezatížených izolací λ=0,038-0,039 tl 60mm</t>
  </si>
  <si>
    <t>712912673</t>
  </si>
  <si>
    <t>15,4*1,02 "Přepočtené koeficientem množství</t>
  </si>
  <si>
    <t>713131141</t>
  </si>
  <si>
    <t>Montáž tepelné izolace stěn rohožemi, pásy, deskami, dílci, bloky (izolační materiál ve specifikaci) lepením celoplošně</t>
  </si>
  <si>
    <t>-973098945</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</si>
  <si>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</si>
  <si>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63141424.1</t>
  </si>
  <si>
    <t>deska tepelně izolační minerální kontaktních fasád podélné vlákno λ=0,035-0,039 tl 150mm</t>
  </si>
  <si>
    <t>-1634068941</t>
  </si>
  <si>
    <t>17,798*1,02 "Přepočtené koeficientem množství</t>
  </si>
  <si>
    <t>-1354560377</t>
  </si>
  <si>
    <t>-1087499835</t>
  </si>
  <si>
    <t>1278540785</t>
  </si>
  <si>
    <t>-373838499</t>
  </si>
  <si>
    <t>387333519</t>
  </si>
  <si>
    <t>6*0,8</t>
  </si>
  <si>
    <t>-403654324</t>
  </si>
  <si>
    <t>-1516900005</t>
  </si>
  <si>
    <t>763</t>
  </si>
  <si>
    <t>Konstrukce suché výstavby</t>
  </si>
  <si>
    <t>763131433</t>
  </si>
  <si>
    <t>Podhled ze sádrokartonových desek dvouvrstvá zavěšená spodní konstrukce z ocelových profilů CD, UD jednoduše opláštěná deskou protipožární DF, tl. 15 mm, TI tl. 60 mm 50 kg/m3</t>
  </si>
  <si>
    <t>-252288722</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</si>
  <si>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</si>
  <si>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25,42+11,5+6,75+1,87+12,93+27,4+13,03+6,87+1,87+12,93</t>
  </si>
  <si>
    <t>763131471</t>
  </si>
  <si>
    <t>Podhled ze sádrokartonových desek dvouvrstvá zavěšená spodní konstrukce z ocelových profilů CD, UD jednoduše opláštěná deskou impregnovanou protipožární H2DF, tl. 12,5 mm, bez TI</t>
  </si>
  <si>
    <t>-1409621166</t>
  </si>
  <si>
    <t>7,7*2</t>
  </si>
  <si>
    <t>763131714</t>
  </si>
  <si>
    <t>Podhled ze sádrokartonových desek ostatní práce a konstrukce na podhledech ze sádrokartonových desek základní penetrační nátěr</t>
  </si>
  <si>
    <t>-27202798</t>
  </si>
  <si>
    <t>998763301</t>
  </si>
  <si>
    <t>Přesun hmot pro konstrukce montované z desek sádrokartonových, sádrovláknitých, cementovláknitých nebo cementových stanovený z hmotnosti přesunovaného materiálu vodorovná dopravní vzdálenost do 50 m v objektech výšky do 6 m</t>
  </si>
  <si>
    <t>-1531802244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</si>
  <si>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</si>
  <si>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998763381</t>
  </si>
  <si>
    <t>Přesun hmot pro konstrukce montované z desek sádrokartonových, sádrovláknitých, cementovláknitých nebo cementových Příplatek k cenám za přesun prováděný bez použití mechanizace pro jakoukoliv výšku objektu</t>
  </si>
  <si>
    <t>1295471217</t>
  </si>
  <si>
    <t>766622131</t>
  </si>
  <si>
    <t>Montáž oken plastových včetně montáže rámu plochy přes 1 m2 otevíravých do zdiva, výšky do 1,5 m</t>
  </si>
  <si>
    <t>-1055097456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</si>
  <si>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Tepelnou izolaci mezi ostěním a rámem okna je možné ocenit položkami 766 62 - 9 . . Příplatek k cenám za tepelnou izolaci mezi ostěním a rámem okna jsou započteny náklady na izolaci vnější i vnitřní.
4. Délka izolace se určuje v metrech délky rámu okna.
</t>
  </si>
  <si>
    <t>61140049</t>
  </si>
  <si>
    <t>okno plastové otevíravé/sklopné dvojsklo do plochy 1m2</t>
  </si>
  <si>
    <t>-2145659329</t>
  </si>
  <si>
    <t>-1557316627</t>
  </si>
  <si>
    <t>220338307</t>
  </si>
  <si>
    <t>-500358020</t>
  </si>
  <si>
    <t>100297436</t>
  </si>
  <si>
    <t>-866589423</t>
  </si>
  <si>
    <t>-144929834</t>
  </si>
  <si>
    <t>488688929</t>
  </si>
  <si>
    <t>-531409976</t>
  </si>
  <si>
    <t>1430842902</t>
  </si>
  <si>
    <t>26,2*5,7*5</t>
  </si>
  <si>
    <t>26,2*2,3*3</t>
  </si>
  <si>
    <t>26,2*(6,05+2,9)*11</t>
  </si>
  <si>
    <t>26,2*6,697*2</t>
  </si>
  <si>
    <t>130107220</t>
  </si>
  <si>
    <t>ocel profilová IPN 200 jakost 11 375</t>
  </si>
  <si>
    <t>-680379541</t>
  </si>
  <si>
    <t>Poznámka k položce:_x000d_
Poznámka k položce: Hmotnost: 26,30 kg/m</t>
  </si>
  <si>
    <t>-967375657</t>
  </si>
  <si>
    <t>1396883162</t>
  </si>
  <si>
    <t>802491313</t>
  </si>
  <si>
    <t>3,5+1,25+1,25</t>
  </si>
  <si>
    <t>59761281</t>
  </si>
  <si>
    <t>sokl s položlábkem-dlažba keramická slinutá hladká do interiéru i exteriéru 300x80mm</t>
  </si>
  <si>
    <t>-1169692210</t>
  </si>
  <si>
    <t>-819870830</t>
  </si>
  <si>
    <t>7,7+7,7+1,87</t>
  </si>
  <si>
    <t>3,5*1,25</t>
  </si>
  <si>
    <t>1698007871</t>
  </si>
  <si>
    <t>722162650</t>
  </si>
  <si>
    <t>325871090</t>
  </si>
  <si>
    <t>-698884230</t>
  </si>
  <si>
    <t>-648125559</t>
  </si>
  <si>
    <t>1938992569</t>
  </si>
  <si>
    <t>775</t>
  </si>
  <si>
    <t>Podlahy skládané</t>
  </si>
  <si>
    <t>775413115</t>
  </si>
  <si>
    <t>Montáž podlahového soklíku nebo lišty obvodové (soklové) dřevěné bez základního nátěru lišty ze dřeva tvrdého nebo měkkého, v přírodní barvě lepené</t>
  </si>
  <si>
    <t>1235859718</t>
  </si>
  <si>
    <t xml:space="preserve">Poznámka k souboru cen:_x000d_
1. V cenách 775 41- . . nejsou započteny náklady na dodání lišt (soklíků). Tyto náklady se oceňují ve specifikaci; ztratné lze dohodnout v přiměřené výši.
</t>
  </si>
  <si>
    <t>4,1+5,1+5,65+6</t>
  </si>
  <si>
    <t>4,91+4,91+2,5+2,5</t>
  </si>
  <si>
    <t>(4,95+4,95+5,65+5,65)</t>
  </si>
  <si>
    <t>208!</t>
  </si>
  <si>
    <t>5,215+5,215+2,5+2,5</t>
  </si>
  <si>
    <t>614181010</t>
  </si>
  <si>
    <t>lišta podlahová dřevěná dub 8x35mm</t>
  </si>
  <si>
    <t>1816783951</t>
  </si>
  <si>
    <t>775449124</t>
  </si>
  <si>
    <t>Montáž lišty ukončovací zaklapnuté</t>
  </si>
  <si>
    <t>1214153344</t>
  </si>
  <si>
    <t xml:space="preserve">Poznámka k souboru cen:_x000d_
1. V ceně 775 44-. . nejsou započteny náklady na dodání lišt, montážních spon nebo montážních základních profilů. Tyto náklady se oceňují ve specifikaci; ztratné lze dohodnout v přiměřené výši.
</t>
  </si>
  <si>
    <t>0,8+0,8+0,8+0,8</t>
  </si>
  <si>
    <t>553431100</t>
  </si>
  <si>
    <t>profil přechodový Al narážecí 30mm stříbro</t>
  </si>
  <si>
    <t>-41365845</t>
  </si>
  <si>
    <t>775541111</t>
  </si>
  <si>
    <t>Montáž podlah plovoucích z velkoplošných lamel dýhovaných a laminovaných bez podložky, spojovaných lepením v drážce šířka dílce přes 100 do 150 mm</t>
  </si>
  <si>
    <t>-692600558</t>
  </si>
  <si>
    <t xml:space="preserve">Poznámka k souboru cen:_x000d_
1. Příplatek -1191 lze použít k cenám -1111 až 1117.
</t>
  </si>
  <si>
    <t>25,42+11,+27,40+13,03</t>
  </si>
  <si>
    <t>284110510</t>
  </si>
  <si>
    <t>dílce vinylové tl 2,5mm, nášlapná vrstva 0,55mm, úprava PUR, třída zátěže 23/33/42, otlak 0,05mm, R10, třída otěru T, hořlavost Bfl S1, bez ftalátů</t>
  </si>
  <si>
    <t>1331036831</t>
  </si>
  <si>
    <t>Poznámka k položce:_x000d_
Poznámka k položce: nášlapná vrstva 0,55 mm, úprava PUR, třídy zátěže 23/33/42, otlak 0,05 mm, R 10, třída otěru T, B fl S1, bez ftalátů</t>
  </si>
  <si>
    <t>76,85*1,1 "Přepočtené koeficientem množství</t>
  </si>
  <si>
    <t>95</t>
  </si>
  <si>
    <t>775591191</t>
  </si>
  <si>
    <t>Ostatní prvky pro plovoucí podlahy montáž podložky vyrovnávací a tlumící</t>
  </si>
  <si>
    <t>-1691566872</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</si>
  <si>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
</t>
  </si>
  <si>
    <t>96</t>
  </si>
  <si>
    <t>611553500</t>
  </si>
  <si>
    <t>podložka izolační z pěnového PE 2mm</t>
  </si>
  <si>
    <t>-431389347</t>
  </si>
  <si>
    <t>97</t>
  </si>
  <si>
    <t>998775101</t>
  </si>
  <si>
    <t>Přesun hmot pro podlahy skládané stanovený z hmotnosti přesunovaného materiálu vodorovná dopravní vzdálenost do 50 m v objektech výšky do 6 m</t>
  </si>
  <si>
    <t>401419586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</si>
  <si>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</si>
  <si>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98</t>
  </si>
  <si>
    <t>998775181</t>
  </si>
  <si>
    <t>Přesun hmot pro podlahy skládané stanovený z hmotnosti přesunovaného materiálu Příplatek k cenám za přesun prováděný bez použití mechanizace pro jakoukoliv výšku objektu</t>
  </si>
  <si>
    <t>-2098574612</t>
  </si>
  <si>
    <t>776</t>
  </si>
  <si>
    <t>Podlahy povlakové</t>
  </si>
  <si>
    <t>99</t>
  </si>
  <si>
    <t>776212111</t>
  </si>
  <si>
    <t>Montáž textilních podlahovin volným položením s podlepením spojů páskou pásů</t>
  </si>
  <si>
    <t>-1428547971</t>
  </si>
  <si>
    <t xml:space="preserve">Poznámka k souboru cen:_x000d_
1. V cenách 776 21-2111 a 776 21-2121 montáž volným položením jsou započteny i náklady na dodávku pásky.
</t>
  </si>
  <si>
    <t>12,93</t>
  </si>
  <si>
    <t>100</t>
  </si>
  <si>
    <t>697510010</t>
  </si>
  <si>
    <t>koberec zátěžový vysoká zátěž hm 1950g/m2 š 4m</t>
  </si>
  <si>
    <t>1093018238</t>
  </si>
  <si>
    <t>25,86*1,1 "Přepočtené koeficientem množství</t>
  </si>
  <si>
    <t>101</t>
  </si>
  <si>
    <t>776222111</t>
  </si>
  <si>
    <t>Montáž podlahovin z PVC lepením 2-složkovým lepidlem (do vlhkých prostor) z pásů</t>
  </si>
  <si>
    <t>-2052995755</t>
  </si>
  <si>
    <t>6,75+6,87</t>
  </si>
  <si>
    <t>102</t>
  </si>
  <si>
    <t>284110000</t>
  </si>
  <si>
    <t>PVC heterogenní zátěžová antibakteriální, nášlapná vrstva 0,90mm, třída zátěže 34/43, otlak do 0,03mm, R10, hořlavost Bfl S1</t>
  </si>
  <si>
    <t>-639143152</t>
  </si>
  <si>
    <t>Poznámka k položce:_x000d_
Poznámka k položce: nášlapná vrstva 0,90 mm, R 10, zátěž 34/43, otlak do 0,03 mm, hořlavost Bfl S1</t>
  </si>
  <si>
    <t>13,62*1,1 "Přepočtené koeficientem množství</t>
  </si>
  <si>
    <t>103</t>
  </si>
  <si>
    <t>776411111</t>
  </si>
  <si>
    <t>Montáž soklíků lepením obvodových, výšky do 80 mm</t>
  </si>
  <si>
    <t>1286100498</t>
  </si>
  <si>
    <t>(2,5+2,7+2,5+2,7)*2</t>
  </si>
  <si>
    <t>206!</t>
  </si>
  <si>
    <t>(4,1+4,1+4,45+4,45)*2</t>
  </si>
  <si>
    <t>-0,8*2</t>
  </si>
  <si>
    <t>-0,8*2*2</t>
  </si>
  <si>
    <t>-0,6*2*2</t>
  </si>
  <si>
    <t>104</t>
  </si>
  <si>
    <t>284110030</t>
  </si>
  <si>
    <t>lišta soklová PVC 30x30mm</t>
  </si>
  <si>
    <t>1091904629</t>
  </si>
  <si>
    <t>47,8*1,02 "Přepočtené koeficientem množství</t>
  </si>
  <si>
    <t>105</t>
  </si>
  <si>
    <t>776421312</t>
  </si>
  <si>
    <t>Montáž lišt přechodových šroubovaných</t>
  </si>
  <si>
    <t>689490049</t>
  </si>
  <si>
    <t>9*0,8</t>
  </si>
  <si>
    <t>106</t>
  </si>
  <si>
    <t>-481074246</t>
  </si>
  <si>
    <t>7,2*1,02 "Přepočtené koeficientem množství</t>
  </si>
  <si>
    <t>107</t>
  </si>
  <si>
    <t>998776101</t>
  </si>
  <si>
    <t>Přesun hmot pro podlahy povlakové stanovený z hmotnosti přesunovaného materiálu vodorovná dopravní vzdálenost do 50 m v objektech výšky do 6 m</t>
  </si>
  <si>
    <t>1969833223</t>
  </si>
  <si>
    <t>108</t>
  </si>
  <si>
    <t>998776181</t>
  </si>
  <si>
    <t>Přesun hmot pro podlahy povlakové stanovený z hmotnosti přesunovaného materiálu Příplatek k cenám za přesun prováděný bez použití mechanizace pro jakoukoliv výšku objektu</t>
  </si>
  <si>
    <t>229316924</t>
  </si>
  <si>
    <t>109</t>
  </si>
  <si>
    <t>-409722783</t>
  </si>
  <si>
    <t>(3,35+3,35+2,3+2,3)*1,8*2</t>
  </si>
  <si>
    <t>(1,1+1,1+1,7+1,7)*1,8*2</t>
  </si>
  <si>
    <t>2,5*0,9*2</t>
  </si>
  <si>
    <t>110</t>
  </si>
  <si>
    <t>1814013563</t>
  </si>
  <si>
    <t>111</t>
  </si>
  <si>
    <t>597612550</t>
  </si>
  <si>
    <t>obklad keramický hladký přes 35 do 45ks/m2</t>
  </si>
  <si>
    <t>-1568130020</t>
  </si>
  <si>
    <t>112</t>
  </si>
  <si>
    <t>1894910236</t>
  </si>
  <si>
    <t>113</t>
  </si>
  <si>
    <t>-646257682</t>
  </si>
  <si>
    <t>114</t>
  </si>
  <si>
    <t>-1475054046</t>
  </si>
  <si>
    <t>115</t>
  </si>
  <si>
    <t>-1915880934</t>
  </si>
  <si>
    <t>116</t>
  </si>
  <si>
    <t>729702810</t>
  </si>
  <si>
    <t>117</t>
  </si>
  <si>
    <t>354947966</t>
  </si>
  <si>
    <t>118</t>
  </si>
  <si>
    <t>1108384734</t>
  </si>
  <si>
    <t>137,975*1,05 "Přepočtené koeficientem množství</t>
  </si>
  <si>
    <t>119</t>
  </si>
  <si>
    <t>214947271</t>
  </si>
  <si>
    <t>120</t>
  </si>
  <si>
    <t>-1512087532</t>
  </si>
  <si>
    <t>121</t>
  </si>
  <si>
    <t>-306254445</t>
  </si>
  <si>
    <t>SO 03 - Stavební úpravy 2.NP</t>
  </si>
  <si>
    <t xml:space="preserve">    762 - Konstrukce tesařské</t>
  </si>
  <si>
    <t xml:space="preserve">    765 - Krytina skládaná</t>
  </si>
  <si>
    <t>311273131</t>
  </si>
  <si>
    <t>Zdivo tepelněizolační z pórobetonových tvárnic na tenkovrstvou maltu, pevnost tvárnic do P2, objemová hmotnost do 400kg/m3,součinitel prostupu tepla U přes 0,14 do 0,18, tl. zdiva 500 mm</t>
  </si>
  <si>
    <t>684439876</t>
  </si>
  <si>
    <t xml:space="preserve">Poznámka k souboru cen:_x000d_
1. Jednotka U (W/m2K) - součinitel prostupu tepla udává tepelně izolační vlastnosti neomítnutého zdiva při praktické vlhkosti.
</t>
  </si>
  <si>
    <t>(9,5*3,25)/2</t>
  </si>
  <si>
    <t>-1,8*1,35</t>
  </si>
  <si>
    <t>0,65*2,5*2</t>
  </si>
  <si>
    <t>1506719274</t>
  </si>
  <si>
    <t>17,65*2,6</t>
  </si>
  <si>
    <t>-0,8*1,97*2</t>
  </si>
  <si>
    <t>8,6*2,6</t>
  </si>
  <si>
    <t>3,075*2,6</t>
  </si>
  <si>
    <t>3,1*2,6</t>
  </si>
  <si>
    <t>(3,075+3,075+0,125+0,125+2,025+2,025)*2,6</t>
  </si>
  <si>
    <t>3,075*2*2,6</t>
  </si>
  <si>
    <t>(3,2+2,35)*2,6</t>
  </si>
  <si>
    <t>(4,775+0,1+0,1+0,05+4,775)*2,6</t>
  </si>
  <si>
    <t>-0,8*1,97*6</t>
  </si>
  <si>
    <t>-394281949</t>
  </si>
  <si>
    <t>457390061</t>
  </si>
  <si>
    <t>338,72</t>
  </si>
  <si>
    <t>117171103</t>
  </si>
  <si>
    <t>(1,2*18,55)*2</t>
  </si>
  <si>
    <t>(1,2*9,5*2)</t>
  </si>
  <si>
    <t>5*2,6</t>
  </si>
  <si>
    <t>3,4*2,6*4</t>
  </si>
  <si>
    <t>(3,4*(2,6-1,8)*4)</t>
  </si>
  <si>
    <t>2,05*(2,6-1,8)*2</t>
  </si>
  <si>
    <t>(1,25+1,6+1,6+1,6+1,6+1,25)*(2,6-1,8)</t>
  </si>
  <si>
    <t>5,5*2,6</t>
  </si>
  <si>
    <t>4,76*2,6</t>
  </si>
  <si>
    <t>2,8*2,6</t>
  </si>
  <si>
    <t>3,3*2,6*6</t>
  </si>
  <si>
    <t>4,74*2,6</t>
  </si>
  <si>
    <t>5,25*2,6</t>
  </si>
  <si>
    <t>(4,775+2,05+4,775+3,025)*2,6*2</t>
  </si>
  <si>
    <t>1731583701</t>
  </si>
  <si>
    <t>2,6*2</t>
  </si>
  <si>
    <t>1956003542</t>
  </si>
  <si>
    <t>4,95238095238095*1,05 "Přepočtené koeficientem množství</t>
  </si>
  <si>
    <t>1859588555</t>
  </si>
  <si>
    <t>1722960573</t>
  </si>
  <si>
    <t>605779032</t>
  </si>
  <si>
    <t>-330477571</t>
  </si>
  <si>
    <t>1752974004</t>
  </si>
  <si>
    <t>2134718080</t>
  </si>
  <si>
    <t>18,50*2,6*2</t>
  </si>
  <si>
    <t>5,5*2,6*2</t>
  </si>
  <si>
    <t>-1009682362</t>
  </si>
  <si>
    <t>155,405</t>
  </si>
  <si>
    <t>997013212</t>
  </si>
  <si>
    <t>Vnitrostaveništní doprava suti a vybouraných hmot vodorovně do 50 m svisle ručně (nošením po schodech) pro budovy a haly výšky přes 6 do 9 m</t>
  </si>
  <si>
    <t>218594836</t>
  </si>
  <si>
    <t>1756050081</t>
  </si>
  <si>
    <t>829193793</t>
  </si>
  <si>
    <t>-1158440405</t>
  </si>
  <si>
    <t>0,787*10</t>
  </si>
  <si>
    <t>833993298</t>
  </si>
  <si>
    <t>998018002</t>
  </si>
  <si>
    <t>Přesun hmot pro budovy občanské výstavby, bydlení, výrobu a služby ruční - bez užití mechanizace vodorovná dopravní vzdálenost do 100 m pro budovy s jakoukoliv nosnou konstrukcí výšky přes 6 do 12 m</t>
  </si>
  <si>
    <t>2035099310</t>
  </si>
  <si>
    <t>-356791401</t>
  </si>
  <si>
    <t>25,705</t>
  </si>
  <si>
    <t>-1487543056</t>
  </si>
  <si>
    <t>61,044</t>
  </si>
  <si>
    <t>998711102</t>
  </si>
  <si>
    <t>Přesun hmot pro izolace proti vodě, vlhkosti a plynům stanovený z hmotnosti přesunovaného materiálu vodorovná dopravní vzdálenost do 50 m v objektech výšky přes 6 do 12 m</t>
  </si>
  <si>
    <t>-1637631836</t>
  </si>
  <si>
    <t>1746493801</t>
  </si>
  <si>
    <t>-887742209</t>
  </si>
  <si>
    <t>20,45*1,9</t>
  </si>
  <si>
    <t>18,55*1,9</t>
  </si>
  <si>
    <t>4*16,5</t>
  </si>
  <si>
    <t>20,45*0,5</t>
  </si>
  <si>
    <t>18,55*0,5</t>
  </si>
  <si>
    <t>1,5*2*2</t>
  </si>
  <si>
    <t>631667690</t>
  </si>
  <si>
    <t>pás tepelně izolační mezi krokve λ=0,036-0,037 tl 160mm</t>
  </si>
  <si>
    <t>-279047805</t>
  </si>
  <si>
    <t>28115637</t>
  </si>
  <si>
    <t>(3,075+0,125+2,025)*2,6</t>
  </si>
  <si>
    <t>-128069098</t>
  </si>
  <si>
    <t>998713102</t>
  </si>
  <si>
    <t>Přesun hmot pro izolace tepelné stanovený z hmotnosti přesunovaného materiálu vodorovná dopravní vzdálenost do 50 m v objektech výšky přes 6 m do 12 m</t>
  </si>
  <si>
    <t>1485068992</t>
  </si>
  <si>
    <t>-613430744</t>
  </si>
  <si>
    <t>762</t>
  </si>
  <si>
    <t>Konstrukce tesařské</t>
  </si>
  <si>
    <t>762083122</t>
  </si>
  <si>
    <t>Práce společné pro tesařské konstrukce impregnace řeziva máčením proti dřevokaznému hmyzu, houbám a plísním, třída ohrožení 3 a 4 (dřevo v exteriéru)</t>
  </si>
  <si>
    <t>1885432837</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</si>
  <si>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</si>
  <si>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R00762082120</t>
  </si>
  <si>
    <t>Provedení tesařských kosntrukcí - úprava krovu</t>
  </si>
  <si>
    <t>kpl</t>
  </si>
  <si>
    <t>177348434</t>
  </si>
  <si>
    <t>60512145</t>
  </si>
  <si>
    <t>hranol stavební řezivo průřezu nad 450cm2 do dl 6m</t>
  </si>
  <si>
    <t>-785392171</t>
  </si>
  <si>
    <t>0,75</t>
  </si>
  <si>
    <t>762431034</t>
  </si>
  <si>
    <t>Obložení stěn z dřevoštěpkových desek OSB přibíjených na pero a drážku broušených, tloušťky desky 18 mm</t>
  </si>
  <si>
    <t>217139257</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</si>
  <si>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</si>
  <si>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Poznámka k položce:_x000d_
Poznámka k položce: arkýř</t>
  </si>
  <si>
    <t>1,5*1,5</t>
  </si>
  <si>
    <t>998762102</t>
  </si>
  <si>
    <t>Přesun hmot pro konstrukce tesařské stanovený z hmotnosti přesunovaného materiálu vodorovná dopravní vzdálenost do 50 m v objektech výšky přes 6 do 12 m</t>
  </si>
  <si>
    <t>-296742690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</si>
  <si>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</si>
  <si>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998762181</t>
  </si>
  <si>
    <t>Přesun hmot pro konstrukce tesařské stanovený z hmotnosti přesunovaného materiálu Příplatek k cenám za přesun prováděný bez použití mechanizace pro jakoukoliv výšku objektu</t>
  </si>
  <si>
    <t>905934291</t>
  </si>
  <si>
    <t>763121714</t>
  </si>
  <si>
    <t>Stěna předsazená ze sádrokartonových desek ostatní konstrukce a práce na předsazených stěnách ze sádrokartonových desek základní penetrační nátěr</t>
  </si>
  <si>
    <t>-1679328388</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</si>
  <si>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</si>
  <si>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88,825</t>
  </si>
  <si>
    <t>(51,8*0,4)</t>
  </si>
  <si>
    <t>18,2*(0,16*4)</t>
  </si>
  <si>
    <t>763131432</t>
  </si>
  <si>
    <t>Podhled ze sádrokartonových desek dvouvrstvá zavěšená spodní konstrukce z ocelových profilů CD, UD jednoduše opláštěná deskou protipožární DF, tl. 15 mm, bez TI</t>
  </si>
  <si>
    <t>1395328537</t>
  </si>
  <si>
    <t>1131644804</t>
  </si>
  <si>
    <t>763161622</t>
  </si>
  <si>
    <t>Podkroví ze sádrokartonových desek dřevěná spodní konstrukce dvouvrstvá z latí 50 x 30 mm jednoduše opláštěná deskou protipožární DF, tl. 15 mm, TI tl. 200 mm, REI 30</t>
  </si>
  <si>
    <t>-1191173401</t>
  </si>
  <si>
    <t xml:space="preserve">Poznámka k souboru cen:_x000d_
1. V cenách jsou započteny i náklady na tmelení a výztužnou pásku.
2. V cenách nejsou započteny náklady na:
a) základní penetrační nátěr; tyto se oceňují cenou 763 13-1714,
b) parotěsnou zábranu; tyto se oceňují cenou 763 13-1751.
3. Ceny 763 16-16 lze použít i pro dvouvrstvou dřevěnou spodní konstrukci s nosnými latěmi 60 x 40 mm a montážními latěmi 48 x 24 mm.
4. Ceny -1781 a -1782 Montáž nosné konstrukce je stanoveny pro m2 plochy podkroví.
5. V ceně -1781 nejsou započteny náklady na dřevo a v ceně -1782 náklady na profily; tyto se oceňují ve specifikaci. Doporučené množství na 1 m2 příčky je 3,0 m profilu CD a 0,9 m profilu UD.
6. V cenách -1785 a -1788 Montáž desek nejsou započteny náklady na desky; tato dodávka se oceňuje ve specifikaci.
7. Ostatní konstrukce a práce a příplatky u podkroví se oceňují cenami 763 13-17.. pro podhled ze sádrokartonových desek .
</t>
  </si>
  <si>
    <t>9,5*(2,6+1,7-1,2)/2</t>
  </si>
  <si>
    <t>763164136</t>
  </si>
  <si>
    <t>Obklad ze sádrokartonových desek konstrukcí dřevěných včetně ochranných úhelníků ve tvaru L rozvinuté šíře přes 0,4 do 0,8 m, opláštěný deskou protipožární DF, tl. 15 mm</t>
  </si>
  <si>
    <t>554349024</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</si>
  <si>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</si>
  <si>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(0,8+1,2+1,2+0,8)*11</t>
  </si>
  <si>
    <t>0,6*4</t>
  </si>
  <si>
    <t>(0,55+0,8+0,55+0,8)*2</t>
  </si>
  <si>
    <t>763164736</t>
  </si>
  <si>
    <t>Obklad ze sádrokartonových desek konstrukcí kovových včetně ochranných úhelníků uzavřeného tvaru rozvinuté šíře přes 0,8 do 1,6 m, opláštěný deskou protipožární DF, tl. 15 mm</t>
  </si>
  <si>
    <t>627445058</t>
  </si>
  <si>
    <t>7*2,6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</si>
  <si>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</si>
  <si>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</si>
  <si>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-1440805423</t>
  </si>
  <si>
    <t>1264099284</t>
  </si>
  <si>
    <t>765</t>
  </si>
  <si>
    <t>Krytina skládaná</t>
  </si>
  <si>
    <t>765111809</t>
  </si>
  <si>
    <t>Demontáž krytiny keramické drážkové, sklonu do 30° s tvrdou maltou do suti</t>
  </si>
  <si>
    <t>502171732</t>
  </si>
  <si>
    <t>0,8*1,2*11</t>
  </si>
  <si>
    <t>0,6*0,6</t>
  </si>
  <si>
    <t>0,55*0,8*2</t>
  </si>
  <si>
    <t>2,35*2,5</t>
  </si>
  <si>
    <t>766622117</t>
  </si>
  <si>
    <t>Montáž oken plastových včetně montáže rámu plochy přes 1 m2 pevných do zdiva, výšky přes 2,5 m</t>
  </si>
  <si>
    <t>-1305415859</t>
  </si>
  <si>
    <t>1,8*1,35*2</t>
  </si>
  <si>
    <t>61140051</t>
  </si>
  <si>
    <t>okno plastové otevíravé/sklopné dvojsklo přes plochu 1m2 do v1,5m</t>
  </si>
  <si>
    <t>-850445162</t>
  </si>
  <si>
    <t>317753611</t>
  </si>
  <si>
    <t>-1075513497</t>
  </si>
  <si>
    <t>1311690382</t>
  </si>
  <si>
    <t>118554205</t>
  </si>
  <si>
    <t>1452661983</t>
  </si>
  <si>
    <t>-1615998641</t>
  </si>
  <si>
    <t>766671001</t>
  </si>
  <si>
    <t>Montáž střešních oken dřevěných nebo plastových kyvných, výklopných/kyvných s okenním rámem a lemováním, s plisovaným límcem, s napojením na krytinu do krytiny ploché, rozměru 55 x 78 cm</t>
  </si>
  <si>
    <t>-912164383</t>
  </si>
  <si>
    <t xml:space="preserve">Poznámka k souboru cen:_x000d_
1. V cenách nejsou započteny náklady na dodávku okna, rámu, lemování a límce; tyto se oceňují ve specifikaci.
2. V cenách montáže oken jsou započteny i náklady na zaměření, vyklínování, horizontální i vertikální vyrovnání okenního rámu, ukotvení a vyplnění spáry mezi rámem a ostěním polyuretanovou pěnou, včetně zednického začištění.
</t>
  </si>
  <si>
    <t>61124509</t>
  </si>
  <si>
    <t>okno střešní dřevěné kyvné, izolační trojsklo 55x78cm, Uw=1,0W/m2K Al oplechování</t>
  </si>
  <si>
    <t>2111473693</t>
  </si>
  <si>
    <t>766671004</t>
  </si>
  <si>
    <t>Montáž střešních oken dřevěných nebo plastových kyvných, výklopných/kyvných s okenním rámem a lemováním, s plisovaným límcem, s napojením na krytinu do krytiny ploché, rozměru 78 x 118 cm</t>
  </si>
  <si>
    <t>-1523197950</t>
  </si>
  <si>
    <t>61124498</t>
  </si>
  <si>
    <t>okno střešní dřevěné kyvné, izolační trojsklo 78x118cm, Uw=1,1W/m2K Al oplechování</t>
  </si>
  <si>
    <t>-905324159</t>
  </si>
  <si>
    <t>766671301.1</t>
  </si>
  <si>
    <t>Okna střešní výlez na střechu</t>
  </si>
  <si>
    <t>-993489805</t>
  </si>
  <si>
    <t>998766102</t>
  </si>
  <si>
    <t>Přesun hmot pro konstrukce truhlářské stanovený z hmotnosti přesunovaného materiálu vodorovná dopravní vzdálenost do 50 m v objektech výšky přes 6 do 12 m</t>
  </si>
  <si>
    <t>1204170928</t>
  </si>
  <si>
    <t>-1461250325</t>
  </si>
  <si>
    <t>767995113</t>
  </si>
  <si>
    <t>Montáž ostatních atypických zámečnických konstrukcí hmotnosti přes 10 do 20 kg</t>
  </si>
  <si>
    <t>1451065249</t>
  </si>
  <si>
    <t>R001</t>
  </si>
  <si>
    <t>roznášecí plech 300x300x10mm</t>
  </si>
  <si>
    <t>ks</t>
  </si>
  <si>
    <t>-144895183</t>
  </si>
  <si>
    <t>767995115</t>
  </si>
  <si>
    <t>Montáž ostatních atypických zámečnických konstrukcí hmotnosti přes 50 do 100 kg</t>
  </si>
  <si>
    <t>-1669050568</t>
  </si>
  <si>
    <t>18,8*5,4*2</t>
  </si>
  <si>
    <t>18,8*17*2</t>
  </si>
  <si>
    <t>130108220</t>
  </si>
  <si>
    <t>ocel profilová UPN 160 jakost 11 375</t>
  </si>
  <si>
    <t>-1587143682</t>
  </si>
  <si>
    <t>Poznámka k položce:_x000d_
Poznámka k položce: Hmotnost: 18,80 kg/m</t>
  </si>
  <si>
    <t>0,84224</t>
  </si>
  <si>
    <t>1678827793</t>
  </si>
  <si>
    <t>26,2*2,1*4</t>
  </si>
  <si>
    <t>8,5*2,6*12*2</t>
  </si>
  <si>
    <t>-1030064860</t>
  </si>
  <si>
    <t>130107120</t>
  </si>
  <si>
    <t>ocel profilová IPN 100 jakost 11 375</t>
  </si>
  <si>
    <t>1198858010</t>
  </si>
  <si>
    <t>Poznámka k položce:_x000d_
Poznámka k položce: Hmotnost: 8,34 kg/m</t>
  </si>
  <si>
    <t>0,5304</t>
  </si>
  <si>
    <t>998767102</t>
  </si>
  <si>
    <t>Přesun hmot pro zámečnické konstrukce stanovený z hmotnosti přesunovaného materiálu vodorovná dopravní vzdálenost do 50 m v objektech výšky přes 6 do 12 m</t>
  </si>
  <si>
    <t>1893768934</t>
  </si>
  <si>
    <t>1681599003</t>
  </si>
  <si>
    <t>-1670393951</t>
  </si>
  <si>
    <t>1031698713</t>
  </si>
  <si>
    <t>6/0,3</t>
  </si>
  <si>
    <t>1830410455</t>
  </si>
  <si>
    <t>6,3+3,84+6,3+3,84</t>
  </si>
  <si>
    <t>(3,5*1,55)</t>
  </si>
  <si>
    <t>580786577</t>
  </si>
  <si>
    <t>1261505957</t>
  </si>
  <si>
    <t>1473672181</t>
  </si>
  <si>
    <t>156311891</t>
  </si>
  <si>
    <t>998771102</t>
  </si>
  <si>
    <t>Přesun hmot pro podlahy z dlaždic stanovený z hmotnosti přesunovaného materiálu vodorovná dopravní vzdálenost do 50 m v objektech výšky přes 6 do 12 m</t>
  </si>
  <si>
    <t>1008989447</t>
  </si>
  <si>
    <t>1181823637</t>
  </si>
  <si>
    <t>-1015931788</t>
  </si>
  <si>
    <t>4,75+5,5+3,4+3,4</t>
  </si>
  <si>
    <t>5,5+5,5+4,76+3,5</t>
  </si>
  <si>
    <t>4,74+4,74+5,25+5,25</t>
  </si>
  <si>
    <t>5,5+5,5+3,6+3,6</t>
  </si>
  <si>
    <t>83747864</t>
  </si>
  <si>
    <t>-899194094</t>
  </si>
  <si>
    <t>22,3+15,37+24,9+16,9</t>
  </si>
  <si>
    <t>-915104320</t>
  </si>
  <si>
    <t>79,47*1,1 "Přepočtené koeficientem množství</t>
  </si>
  <si>
    <t>-1115046422</t>
  </si>
  <si>
    <t>-1443572228</t>
  </si>
  <si>
    <t>998775102</t>
  </si>
  <si>
    <t>Přesun hmot pro podlahy skládané stanovený z hmotnosti přesunovaného materiálu vodorovná dopravní vzdálenost do 50 m v objektech výšky přes 6 do 12 m</t>
  </si>
  <si>
    <t>1404299958</t>
  </si>
  <si>
    <t>1904796517</t>
  </si>
  <si>
    <t>-181131984</t>
  </si>
  <si>
    <t>15,74+15,74</t>
  </si>
  <si>
    <t>1523825797</t>
  </si>
  <si>
    <t>1234963169</t>
  </si>
  <si>
    <t>8,83+9,92</t>
  </si>
  <si>
    <t>1149790078</t>
  </si>
  <si>
    <t>-45091684</t>
  </si>
  <si>
    <t>(3,1+3,1+2,5+2,5)</t>
  </si>
  <si>
    <t>3,1*4</t>
  </si>
  <si>
    <t>942239668</t>
  </si>
  <si>
    <t>23,1372549019608*1,02 "Přepočtené koeficientem množství</t>
  </si>
  <si>
    <t>-1249452470</t>
  </si>
  <si>
    <t>0,8*8</t>
  </si>
  <si>
    <t>-1175396743</t>
  </si>
  <si>
    <t>8,62745098039216*1,02 "Přepočtené koeficientem množství</t>
  </si>
  <si>
    <t>998776102</t>
  </si>
  <si>
    <t>Přesun hmot pro podlahy povlakové stanovený z hmotnosti přesunovaného materiálu vodorovná dopravní vzdálenost do 50 m v objektech výšky přes 6 do 12 m</t>
  </si>
  <si>
    <t>1490723213</t>
  </si>
  <si>
    <t>-8040976</t>
  </si>
  <si>
    <t>1173577232</t>
  </si>
  <si>
    <t>(2,05+2,02+3,075+3,075)*1,8*2</t>
  </si>
  <si>
    <t>(1,25+1,25+2+2)*1,8*2</t>
  </si>
  <si>
    <t>3,1*0,9*2</t>
  </si>
  <si>
    <t>1793129711</t>
  </si>
  <si>
    <t>-644370968</t>
  </si>
  <si>
    <t>755890893</t>
  </si>
  <si>
    <t>-1146322785</t>
  </si>
  <si>
    <t>-297598879</t>
  </si>
  <si>
    <t>998781102</t>
  </si>
  <si>
    <t>Přesun hmot pro obklady keramické stanovený z hmotnosti přesunovaného materiálu vodorovná dopravní vzdálenost do 50 m v objektech výšky přes 6 do 12 m</t>
  </si>
  <si>
    <t>-1063364760</t>
  </si>
  <si>
    <t>965015319</t>
  </si>
  <si>
    <t>295125915</t>
  </si>
  <si>
    <t>904327283</t>
  </si>
  <si>
    <t>155,405*1,05 "Přepočtené koeficientem množství</t>
  </si>
  <si>
    <t>783213121</t>
  </si>
  <si>
    <t>Napouštěcí nátěr tesařských konstrukcí zabudovaných do konstrukce proti dřevokazným houbám, hmyzu a plísním dvojnásobný syntetický</t>
  </si>
  <si>
    <t>-1725974706</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</si>
  <si>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</si>
  <si>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-372783500</t>
  </si>
  <si>
    <t>-1139110265</t>
  </si>
  <si>
    <t>-1551721976</t>
  </si>
  <si>
    <t>SO 04 - Zateplení a omítka předního průčelí</t>
  </si>
  <si>
    <t xml:space="preserve">    721 - Zdravotechnika - vnitřní kanalizace</t>
  </si>
  <si>
    <t xml:space="preserve">    764 - Konstrukce klempířské</t>
  </si>
  <si>
    <t>622131121</t>
  </si>
  <si>
    <t>Podkladní a spojovací vrstva vnějších omítaných ploch penetrace akrylát-silikonová nanášená ručně stěn</t>
  </si>
  <si>
    <t>1121858300</t>
  </si>
  <si>
    <t>622135011</t>
  </si>
  <si>
    <t>Vyrovnání nerovností podkladu vnějších omítaných ploch tmelem, tloušťky do 2 mm stěn</t>
  </si>
  <si>
    <t>-2093193783</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</si>
  <si>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</si>
  <si>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430,141*0,30</t>
  </si>
  <si>
    <t>622135095</t>
  </si>
  <si>
    <t>Vyrovnání nerovností podkladu vnějších omítaných ploch tmelem, tloušťky do 2 mm Příplatek k ceně za každý další 1 mm tloušťky podkladní vrstvy přes 2 mm tmelem stěn</t>
  </si>
  <si>
    <t>-1202537607</t>
  </si>
  <si>
    <t>129,042*8,00</t>
  </si>
  <si>
    <t>622252001</t>
  </si>
  <si>
    <t>Montáž lišt kontaktního zateplení zakládacích soklových připevněných hmoždinkami</t>
  </si>
  <si>
    <t>948387046</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</si>
  <si>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</si>
  <si>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9,5+18,55+20,45</t>
  </si>
  <si>
    <t>59051414</t>
  </si>
  <si>
    <t>lišta zakládací pro telpelně izolační desky do roviny 93 mm tl 1,0 mm</t>
  </si>
  <si>
    <t>-738599749</t>
  </si>
  <si>
    <t>622143002</t>
  </si>
  <si>
    <t>Montáž omítkových profilů plastových nebo pozinkovaných, upevněných vtlačením do podkladní vrstvy nebo přibitím dilatačních s tkaninou</t>
  </si>
  <si>
    <t>1244270487</t>
  </si>
  <si>
    <t>7,9*2</t>
  </si>
  <si>
    <t>553430140</t>
  </si>
  <si>
    <t>profil omítkový dilatační pro omítky venkovní 12mm</t>
  </si>
  <si>
    <t>-1489654748</t>
  </si>
  <si>
    <t>622143003</t>
  </si>
  <si>
    <t>Montáž omítkových profilů plastových nebo pozinkovaných, upevněných vtlačením do podkladní vrstvy nebo přibitím rohových s tkaninou</t>
  </si>
  <si>
    <t>155905332</t>
  </si>
  <si>
    <t>nzateplené</t>
  </si>
  <si>
    <t>2*4*3</t>
  </si>
  <si>
    <t>nezateplené</t>
  </si>
  <si>
    <t>1,3+1,3+2,4+2,4</t>
  </si>
  <si>
    <t>1,1+2,4+2,4+1,1</t>
  </si>
  <si>
    <t>2,7+1,3+2,7+1,3</t>
  </si>
  <si>
    <t>1,8+1,35+1,35+1,8</t>
  </si>
  <si>
    <t>590514860</t>
  </si>
  <si>
    <t>lišta rohová PVC 10/15cm s tkaninou</t>
  </si>
  <si>
    <t>1899623799</t>
  </si>
  <si>
    <t>622143004</t>
  </si>
  <si>
    <t>Montáž omítkových profilů plastových nebo pozinkovaných, upevněných vtlačením do podkladní vrstvy nebo přibitím začišťovacích samolepících pro vytvoření dilatujícího spoje s okenním rámem</t>
  </si>
  <si>
    <t>612398547</t>
  </si>
  <si>
    <t>55,65/1,05</t>
  </si>
  <si>
    <t>590515180</t>
  </si>
  <si>
    <t>páska začišťovací okenní PVC profil 9 mm dl 1,4m</t>
  </si>
  <si>
    <t>1158382692</t>
  </si>
  <si>
    <t>200!</t>
  </si>
  <si>
    <t>(1+2+2)*7</t>
  </si>
  <si>
    <t>1*3</t>
  </si>
  <si>
    <t>100!</t>
  </si>
  <si>
    <t>0,9*3</t>
  </si>
  <si>
    <t>0,9+1,6+1,6</t>
  </si>
  <si>
    <t>1,2+2,2+2,2</t>
  </si>
  <si>
    <t>1+0,8+0,8</t>
  </si>
  <si>
    <t>53*1,05 "Přepočtené koeficientem množství</t>
  </si>
  <si>
    <t>622211021</t>
  </si>
  <si>
    <t>Montáž kontaktního zateplení z polystyrenových desek nebo z kombinovaných desek na vnější stěny, tloušťky desek přes 80 do 120 mm</t>
  </si>
  <si>
    <t>-2110887484</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</si>
  <si>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</si>
  <si>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339,403/1,02</t>
  </si>
  <si>
    <t>26,675/1,05</t>
  </si>
  <si>
    <t>283760360</t>
  </si>
  <si>
    <t xml:space="preserve">deska EPS grafitová fasadní λ=0,032  tl 80mm</t>
  </si>
  <si>
    <t>-1504272358</t>
  </si>
  <si>
    <t>Poznámka k položce:_x000d_
Poznámka k položce: lambda=0,032 [W / m K]</t>
  </si>
  <si>
    <t>7,4*(20,45+18,55)</t>
  </si>
  <si>
    <t>7,45*9,5</t>
  </si>
  <si>
    <t>9,5*3,25/2</t>
  </si>
  <si>
    <t>-26,675/1,05</t>
  </si>
  <si>
    <t>-(0,8*1,8)*7</t>
  </si>
  <si>
    <t>-0,8*0,8</t>
  </si>
  <si>
    <t>-0,7*1,4</t>
  </si>
  <si>
    <t>-1*2</t>
  </si>
  <si>
    <t>-0,8*0,6</t>
  </si>
  <si>
    <t>-1,6*1,15</t>
  </si>
  <si>
    <t>332,748*1,02 "Přepočtené koeficientem množství</t>
  </si>
  <si>
    <t>283763710</t>
  </si>
  <si>
    <t>deska z polystyrénu XPS, hrana rovná, polo či pero drážka a hladký povrch tl 80mm</t>
  </si>
  <si>
    <t>-396291562</t>
  </si>
  <si>
    <t>Poznámka k položce:_x000d_
Poznámka k položce: lambda=0,036 [W / m K]</t>
  </si>
  <si>
    <t>622212051</t>
  </si>
  <si>
    <t>Montáž kontaktního zateplení vnějšího ostění, nadpraží nebo parapetu z polystyrenových desek hloubky špalet přes 200 do 400 mm, tloušťky desek do 40 mm</t>
  </si>
  <si>
    <t>-2023325770</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</si>
  <si>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</si>
  <si>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(1+1+2+2)*7</t>
  </si>
  <si>
    <t>1*4</t>
  </si>
  <si>
    <t>0,94</t>
  </si>
  <si>
    <t>(0,9+0,9+1,6+1,6)</t>
  </si>
  <si>
    <t>1,2+1,2+2,2+2,2</t>
  </si>
  <si>
    <t>1+0,8+0,8+1</t>
  </si>
  <si>
    <t>283760310</t>
  </si>
  <si>
    <t xml:space="preserve">deska EPS grafitová fasadní  λ=0,032  tl 30mm</t>
  </si>
  <si>
    <t>-614222233</t>
  </si>
  <si>
    <t>62,34*0,3</t>
  </si>
  <si>
    <t>622251101</t>
  </si>
  <si>
    <t>Montáž kontaktního zateplení Příplatek k cenám za zápustnou montáž kotev s použitím tepelněizolačních zátek na vnější stěny z polystyrenu</t>
  </si>
  <si>
    <t>339354444</t>
  </si>
  <si>
    <t>358,153</t>
  </si>
  <si>
    <t>622251201</t>
  </si>
  <si>
    <t>Montáž kontaktního zateplení Příplatek k cenám za použití disperzní (organické) armovací hmoty při stěrkování izolačních desek</t>
  </si>
  <si>
    <t>-711888276</t>
  </si>
  <si>
    <t>(20,4+18,55+9,5)*2</t>
  </si>
  <si>
    <t>622252002</t>
  </si>
  <si>
    <t>Montáž lišt kontaktního zateplení ostatních stěnových, dilatačních apod. lepených do tmelu</t>
  </si>
  <si>
    <t>-1401021226</t>
  </si>
  <si>
    <t>(107,7+65,205+14,28)/1,05</t>
  </si>
  <si>
    <t>-1463640413</t>
  </si>
  <si>
    <t>(2*2)*7</t>
  </si>
  <si>
    <t>1*2</t>
  </si>
  <si>
    <t>2*2*3</t>
  </si>
  <si>
    <t>0,9*2</t>
  </si>
  <si>
    <t>1,6*2</t>
  </si>
  <si>
    <t>2,4*2</t>
  </si>
  <si>
    <t>7,9*4</t>
  </si>
  <si>
    <t>1,35+1,35</t>
  </si>
  <si>
    <t>102,3*1,05 "Přepočtené koeficientem množství</t>
  </si>
  <si>
    <t>590515100</t>
  </si>
  <si>
    <t>profil okenní s nepřiznanou podomítkovou okapnicí PVC 2,0 m</t>
  </si>
  <si>
    <t>-1248373304</t>
  </si>
  <si>
    <t>(1)*7</t>
  </si>
  <si>
    <t>0,9</t>
  </si>
  <si>
    <t>1,2</t>
  </si>
  <si>
    <t>0,8</t>
  </si>
  <si>
    <t>20,45+9,5+18,55</t>
  </si>
  <si>
    <t>1,8</t>
  </si>
  <si>
    <t>62,1*1,05 "Přepočtené koeficientem množství</t>
  </si>
  <si>
    <t>590515120</t>
  </si>
  <si>
    <t>profil parapetní se sklovláknitou armovací tkaninou PVC 2 m</t>
  </si>
  <si>
    <t>-537550344</t>
  </si>
  <si>
    <t>13,6*1,05 "Přepočtené koeficientem množství</t>
  </si>
  <si>
    <t>622325306</t>
  </si>
  <si>
    <t>Oprava vápenné omítky vnějších ploch stupně členitosti 2 štukové, v rozsahu opravované plochy přes 40 do 50%</t>
  </si>
  <si>
    <t>178602413</t>
  </si>
  <si>
    <t>622532021</t>
  </si>
  <si>
    <t>Omítka tenkovrstvá silikonová vnějších ploch probarvená, včetně penetrace podkladu hydrofilní, s regulací vlhkosti na povrchu a se zvýšenou ochranou proti mikroorganismům zrnitá, tloušťky 2,0 mm stěn</t>
  </si>
  <si>
    <t>-1708690313</t>
  </si>
  <si>
    <t>339,403</t>
  </si>
  <si>
    <t>-14,28*0,3</t>
  </si>
  <si>
    <t>629991012</t>
  </si>
  <si>
    <t>Zakrytí vnějších ploch před znečištěním včetně pozdějšího odkrytí výplní otvorů a svislých ploch fólií přilepenou na začišťovací lištu</t>
  </si>
  <si>
    <t>727252236</t>
  </si>
  <si>
    <t>(1*2)*7</t>
  </si>
  <si>
    <t>1*1</t>
  </si>
  <si>
    <t>1*2*3</t>
  </si>
  <si>
    <t>0,9*0,9</t>
  </si>
  <si>
    <t>0,9*1,6</t>
  </si>
  <si>
    <t>1,2*2,2</t>
  </si>
  <si>
    <t>1*0,8</t>
  </si>
  <si>
    <t>1,3*2,4</t>
  </si>
  <si>
    <t>1,1*2,4</t>
  </si>
  <si>
    <t>2,7*1,3</t>
  </si>
  <si>
    <t>1,8*1,35</t>
  </si>
  <si>
    <t>941211111</t>
  </si>
  <si>
    <t>Montáž lešení řadového rámového lehkého pracovního s podlahami s provozním zatížením tř. 3 do 200 kg/m2 šířky tř. SW06 přes 0,6 do 0,9 m, výšky do 10 m</t>
  </si>
  <si>
    <t>-41855730</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</si>
  <si>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</si>
  <si>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(9,5*11,15)</t>
  </si>
  <si>
    <t>(20,45+18,55)*7,9</t>
  </si>
  <si>
    <t>9,64*7,9</t>
  </si>
  <si>
    <t>941211211</t>
  </si>
  <si>
    <t>Montáž lešení řadového rámového lehkého pracovního s podlahami s provozním zatížením tř. 3 do 200 kg/m2 Příplatek za první a každý další den použití lešení k ceně -1111 nebo -1112</t>
  </si>
  <si>
    <t>-41130010</t>
  </si>
  <si>
    <t>490,181*60</t>
  </si>
  <si>
    <t>941211811</t>
  </si>
  <si>
    <t>Demontáž lešení řadového rámového lehkého pracovního s provozním zatížením tř. 3 do 200 kg/m2 šířky tř. SW06 přes 0,6 do 0,9 m, výšky do 10 m</t>
  </si>
  <si>
    <t>1082601964</t>
  </si>
  <si>
    <t xml:space="preserve">Poznámka k souboru cen:_x000d_
1. Demontáž lešení řadového rámového lehkého výšky přes 40 m se oceňuje individuálně.
</t>
  </si>
  <si>
    <t>944511111</t>
  </si>
  <si>
    <t>Montáž ochranné sítě zavěšené na konstrukci lešení z textilie z umělých vláken</t>
  </si>
  <si>
    <t>-2061671606</t>
  </si>
  <si>
    <t xml:space="preserve">Poznámka k souboru cen:_x000d_
1. V cenách nejsou započteny náklady na lešení potřebné pro zavěšení sítí; toto lešení se oceňuje příslušnými cenami lešení.
</t>
  </si>
  <si>
    <t>944511211</t>
  </si>
  <si>
    <t>Montáž ochranné sítě Příplatek za první a každý další den použití sítě k ceně -1111</t>
  </si>
  <si>
    <t>-2051730098</t>
  </si>
  <si>
    <t>944511811</t>
  </si>
  <si>
    <t>Demontáž ochranné sítě zavěšené na konstrukci lešení z textilie z umělých vláken</t>
  </si>
  <si>
    <t>-1261481364</t>
  </si>
  <si>
    <t>985131311</t>
  </si>
  <si>
    <t>Očištění ploch stěn, rubu kleneb a podlah ruční dočištění ocelovými kartáči</t>
  </si>
  <si>
    <t>-1580871375</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</si>
  <si>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</si>
  <si>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-266433506</t>
  </si>
  <si>
    <t>783823185</t>
  </si>
  <si>
    <t>Penetrační nátěr omítek hladkých omítek hladkých, zrnitých tenkovrstvých nebo štukových stupně členitosti 5 silikonový</t>
  </si>
  <si>
    <t>-840761247</t>
  </si>
  <si>
    <t>783827445</t>
  </si>
  <si>
    <t>Krycí (ochranný ) nátěr omítek dvojnásobný hladkých omítek hladkých, zrnitých tenkovrstvých nebo štukových stupně členitosti 3 silikonový</t>
  </si>
  <si>
    <t>-1819614404</t>
  </si>
  <si>
    <t>721</t>
  </si>
  <si>
    <t>Zdravotechnika - vnitřní kanalizace</t>
  </si>
  <si>
    <t>721242115</t>
  </si>
  <si>
    <t>Lapače střešních splavenin polypropylenové (PP) s kulovým kloubem na odtoku DN 110</t>
  </si>
  <si>
    <t>577600786</t>
  </si>
  <si>
    <t>721242803</t>
  </si>
  <si>
    <t>Demontáž lapačů střešních splavenin DN 110</t>
  </si>
  <si>
    <t>-1188604754</t>
  </si>
  <si>
    <t>764</t>
  </si>
  <si>
    <t>Konstrukce klempířské</t>
  </si>
  <si>
    <t>764002851</t>
  </si>
  <si>
    <t>Demontáž klempířských konstrukcí oplechování parapetů do suti</t>
  </si>
  <si>
    <t>1211872583</t>
  </si>
  <si>
    <t>764004801</t>
  </si>
  <si>
    <t>Demontáž klempířských konstrukcí žlabu podokapního do suti</t>
  </si>
  <si>
    <t>1970286717</t>
  </si>
  <si>
    <t>9,5+20,45+18,55</t>
  </si>
  <si>
    <t>764004861</t>
  </si>
  <si>
    <t>Demontáž klempířských konstrukcí svodu do suti</t>
  </si>
  <si>
    <t>198962190</t>
  </si>
  <si>
    <t>764226445</t>
  </si>
  <si>
    <t>Oplechování parapetů z hliníkového plechu rovných celoplošně lepené, bez rohů rš 400 mm</t>
  </si>
  <si>
    <t>949588542</t>
  </si>
  <si>
    <t>1,3</t>
  </si>
  <si>
    <t>1,1</t>
  </si>
  <si>
    <t>764541404</t>
  </si>
  <si>
    <t>Žlab podokapní z titanzinkového předzvětralého plechu včetně háků a čel půlkruhový rš 280 mm</t>
  </si>
  <si>
    <t>-1060740505</t>
  </si>
  <si>
    <t>764548423</t>
  </si>
  <si>
    <t>Svod z titanzinkového předzvětralého plechu včetně objímek, kolen a odskoků kruhový, průměru 100 mm</t>
  </si>
  <si>
    <t>1733789327</t>
  </si>
  <si>
    <t>998764102</t>
  </si>
  <si>
    <t>Přesun hmot pro konstrukce klempířské stanovený z hmotnosti přesunovaného materiálu vodorovná dopravní vzdálenost do 50 m v objektech výšky přes 6 do 12 m</t>
  </si>
  <si>
    <t>-1269644456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</si>
  <si>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</si>
  <si>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998764181</t>
  </si>
  <si>
    <t>Přesun hmot pro konstrukce klempířské stanovený z hmotnosti přesunovaného materiálu Příplatek k cenám za přesun prováděný bez použití mechanizace pro jakoukoliv výšku objektu</t>
  </si>
  <si>
    <t>1038321880</t>
  </si>
  <si>
    <t>SO 05 - Drenáž</t>
  </si>
  <si>
    <t xml:space="preserve">    1 - Zemní práce</t>
  </si>
  <si>
    <t xml:space="preserve">    2 - Zakládání</t>
  </si>
  <si>
    <t xml:space="preserve">    5 - Komunikace pozemní</t>
  </si>
  <si>
    <t xml:space="preserve">    8 - Trubní vedení</t>
  </si>
  <si>
    <t>Zemní práce</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</si>
  <si>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</si>
  <si>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</si>
  <si>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-452425543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</si>
  <si>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</si>
  <si>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113107043</t>
  </si>
  <si>
    <t>Odstranění podkladů nebo krytů při překopech inženýrských sítí s přemístěním hmot na skládku ve vzdálenosti do 3 m nebo s naložením na dopravní prostředek ručně živičných, o tl. vrstvy přes 100 do 150 mm</t>
  </si>
  <si>
    <t>1325691068</t>
  </si>
  <si>
    <t>0,9*20,45</t>
  </si>
  <si>
    <t>132312101</t>
  </si>
  <si>
    <t>Hloubení zapažených i nezapažených rýh šířky do 600 mm ručním nebo pneumatickým nářadím s urovnáním dna do předepsaného profilu a spádu v horninách tř. 4 soudržných</t>
  </si>
  <si>
    <t>1754175737</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</si>
  <si>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</si>
  <si>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20,45*0,8*1,5</t>
  </si>
  <si>
    <t>9,5*0,8*1,5</t>
  </si>
  <si>
    <t>132312109</t>
  </si>
  <si>
    <t>Hloubení zapažených i nezapažených rýh šířky do 600 mm ručním nebo pneumatickým nářadím s urovnáním dna do předepsaného profilu a spádu v horninách tř. 4 Příplatek k cenám za lepivost horniny tř. 4</t>
  </si>
  <si>
    <t>-1949899659</t>
  </si>
  <si>
    <t>151101101</t>
  </si>
  <si>
    <t>Zřízení pažení a rozepření stěn rýh pro podzemní vedení pro všechny šířky rýhy příložné pro jakoukoliv mezerovitost, hloubky do 2 m</t>
  </si>
  <si>
    <t>544403935</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</si>
  <si>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</si>
  <si>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1,5*(20,45+9,5)</t>
  </si>
  <si>
    <t>151101111</t>
  </si>
  <si>
    <t>Odstranění pažení a rozepření stěn rýh pro podzemní vedení s uložením materiálu na vzdálenost do 3 m od kraje výkopu příložné, hloubky do 2 m</t>
  </si>
  <si>
    <t>-1094813487</t>
  </si>
  <si>
    <t>161101501</t>
  </si>
  <si>
    <t>Svislé přemístění výkopku nošením bez naložení, avšak s vyprázdněním nádoby na hromady nebo do dopravního prostředku, na každých, třeba i započatých 3 m výšky z horniny tř. 1 až 4</t>
  </si>
  <si>
    <t>-1054784217</t>
  </si>
  <si>
    <t>162201211</t>
  </si>
  <si>
    <t>Vodorovné přemístění výkopku nebo sypaniny stavebním kolečkem s naložením a vyprázdněním kolečka na hromady nebo do dopravního prostředku na vzdálenost do 10 m z horniny tř. 1 až 4</t>
  </si>
  <si>
    <t>1357182575</t>
  </si>
  <si>
    <t>162201219</t>
  </si>
  <si>
    <t>Vodorovné přemístění výkopku nebo sypaniny stavebním kolečkem s naložením a vyprázdněním kolečka na hromady nebo do dopravního prostředku na vzdálenost do 10 m z horniny Příplatek k ceně za každých dalších 10 m</t>
  </si>
  <si>
    <t>-2144162976</t>
  </si>
  <si>
    <t>35,94*2</t>
  </si>
  <si>
    <t>162701105</t>
  </si>
  <si>
    <t>Vodorovné přemístění výkopku nebo sypaniny po suchu na obvyklém dopravním prostředku, bez naložení výkopku, avšak se složením bez rozhrnutí z horniny tř. 1 až 4 na vzdálenost přes 9 000 do 10 000 m</t>
  </si>
  <si>
    <t>-1294518775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</si>
  <si>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</si>
  <si>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</si>
  <si>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</si>
  <si>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-1545545270</t>
  </si>
  <si>
    <t>35,94*10</t>
  </si>
  <si>
    <t>167101101</t>
  </si>
  <si>
    <t>Nakládání, skládání a překládání neulehlého výkopku nebo sypaniny nakládání, množství do 100 m3, z hornin tř. 1 až 4</t>
  </si>
  <si>
    <t>740671051</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</si>
  <si>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</si>
  <si>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Zakládání</t>
  </si>
  <si>
    <t>211561111</t>
  </si>
  <si>
    <t>Výplň kamenivem do rýh odvodňovacích žeber nebo trativodů bez zhutnění, s úpravou povrchu výplně kamenivem hrubým drceným frakce 4 až 16 mm</t>
  </si>
  <si>
    <t>-1156814959</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</si>
  <si>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</si>
  <si>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-(0,04+0,03)*0,8*20,45</t>
  </si>
  <si>
    <t>-0,8*0,1*20,45</t>
  </si>
  <si>
    <t>-0,8*0,1*9,5</t>
  </si>
  <si>
    <t>211971110</t>
  </si>
  <si>
    <t>Zřízení opláštění výplně z geotextilie odvodňovacích žeber nebo trativodů v rýze nebo zářezu se stěnami šikmými o sklonu do 1:2</t>
  </si>
  <si>
    <t>-1151211790</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</si>
  <si>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</si>
  <si>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29,95*4,00</t>
  </si>
  <si>
    <t>693111410</t>
  </si>
  <si>
    <t>geotextilie netkaná separační, ochranná, filtrační, drenážní PP 150g/m2</t>
  </si>
  <si>
    <t>923003878</t>
  </si>
  <si>
    <t>212752213</t>
  </si>
  <si>
    <t>Trativody z drenážních trubek se zřízením štěrkopískového lože pod trubky a s jejich obsypem v průměrném celkovém množství do 0,15 m3/m v otevřeném výkopu z trubek plastových flexibilních D přes 100 do 160 mm</t>
  </si>
  <si>
    <t>758188865</t>
  </si>
  <si>
    <t>20,45+9,5</t>
  </si>
  <si>
    <t>Komunikace pozemní</t>
  </si>
  <si>
    <t>566901141</t>
  </si>
  <si>
    <t>Vyspravení podkladu po překopech inženýrských sítí plochy do 15 m2 s rozprostřením a zhutněním kamenivem hrubým drceným tl. 100 mm</t>
  </si>
  <si>
    <t>-907490253</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</si>
  <si>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</si>
  <si>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566901143</t>
  </si>
  <si>
    <t>Vyspravení podkladu po překopech inženýrských sítí plochy do 15 m2 s rozprostřením a zhutněním kamenivem hrubým drceným tl. 200 mm</t>
  </si>
  <si>
    <t>375327562</t>
  </si>
  <si>
    <t>566901161</t>
  </si>
  <si>
    <t>Vyspravení podkladu po překopech inženýrských sítí plochy do 15 m2 s rozprostřením a zhutněním obalovaným kamenivem ACP (OK) tl. 100 mm</t>
  </si>
  <si>
    <t>-1097125024</t>
  </si>
  <si>
    <t>Trubní vedení</t>
  </si>
  <si>
    <t>895170201</t>
  </si>
  <si>
    <t>Drenážní šachta z polypropylenu PP DN 400 pro napojení potrubí D 110/160/200 šachtové dno s usazovacím prostorem 35 l</t>
  </si>
  <si>
    <t>1218989159</t>
  </si>
  <si>
    <t xml:space="preserve">Poznámka k souboru cen:_x000d_
1. V cenách jsou započteny i náklady na:
a) dodání a montáž šachtového dna, trouby šachty, teleskopu a poklopu, příslušného dílu šachty,
b) napojení stávajícího drenážního potrubí.
2. V cenách nejsou započteny náklady na:
a) fixování šachty obsypem, který se oceňuje cenami souboru 174 . 0-11 Zásyp sypaninou z jakékoliv horniny katalogu 800-1 Zemní práce části A 01.
</t>
  </si>
  <si>
    <t>895170303</t>
  </si>
  <si>
    <t>Drenážní šachta z polypropylenu PP DN 400 šachtové prodloužení s drážkou, světlé hloubky 1200 mm</t>
  </si>
  <si>
    <t>881723752</t>
  </si>
  <si>
    <t>895170332</t>
  </si>
  <si>
    <t>Drenážní šachta z polypropylenu PP DN 400 nástavec teleskopický (včetně poklopu) pro zatížení 40 t</t>
  </si>
  <si>
    <t>-1194655270</t>
  </si>
  <si>
    <t>895170402</t>
  </si>
  <si>
    <t>Drenážní šachta z polypropylenu PP DN 400 poklop pochůzí (pro zatížení) litinový (1,5 t)</t>
  </si>
  <si>
    <t>-662278213</t>
  </si>
  <si>
    <t>895170431</t>
  </si>
  <si>
    <t>Drenážní šachta z polypropylenu PP DN 400 Příplatek k cenám 0301 - 0305 za uříznutí šachtového prodloužení</t>
  </si>
  <si>
    <t>-1053385326</t>
  </si>
  <si>
    <t>919731122</t>
  </si>
  <si>
    <t>Zarovnání styčné plochy podkladu nebo krytu podél vybourané části komunikace nebo zpevněné plochy živičné tl. přes 50 do 100 mm</t>
  </si>
  <si>
    <t>1272492879</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</si>
  <si>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</si>
  <si>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977311113</t>
  </si>
  <si>
    <t>Řezání stávajících betonových mazanin bez vyztužení hloubky přes 100 do 150 mm</t>
  </si>
  <si>
    <t>-641654059</t>
  </si>
  <si>
    <t>997221611</t>
  </si>
  <si>
    <t>Nakládání na dopravní prostředky pro vodorovnou dopravu suti</t>
  </si>
  <si>
    <t>-135671089</t>
  </si>
  <si>
    <t xml:space="preserve">Poznámka k souboru cen:_x000d_
1. Ceny lze použít i pro překládání při lomené dopravě.
2. Ceny nelze použít při dopravě po železnici, po vodě nebo neobvyklými dopravními prostředky.
</t>
  </si>
  <si>
    <t>-1395860991</t>
  </si>
  <si>
    <t>2119821328</t>
  </si>
  <si>
    <t>1,896*19</t>
  </si>
  <si>
    <t>997221845</t>
  </si>
  <si>
    <t>Poplatek za uložení stavebního odpadu na skládce (skládkovné) asfaltového bez obsahu dehtu zatříděného do Katalogu odpadů pod kódem 170 302</t>
  </si>
  <si>
    <t>650959881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</si>
  <si>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</si>
  <si>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997221855</t>
  </si>
  <si>
    <t>Poplatek za uložení stavebního odpadu na skládce (skládkovné) zeminy a kameniva zatříděného do Katalogu odpadů pod kódem 170 504</t>
  </si>
  <si>
    <t>-1363893899</t>
  </si>
  <si>
    <t>998276101</t>
  </si>
  <si>
    <t>Přesun hmot pro trubní vedení hloubené z trub z plastických hmot nebo sklolaminátových pro vodovody nebo kanalizace v otevřeném výkopu dopravní vzdálenost do 15 m</t>
  </si>
  <si>
    <t>297195918</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</si>
  <si>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</si>
  <si>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711112001</t>
  </si>
  <si>
    <t>Provedení izolace proti zemní vlhkosti natěradly a tmely za studena na ploše svislé S nátěrem penetračním</t>
  </si>
  <si>
    <t>392716393</t>
  </si>
  <si>
    <t xml:space="preserve">Poznámka k souboru cen:_x000d_
1. Izolace plochy jednotlivě do 10 m2 se oceňují skladebně cenou příslušné izolace a cenou 711 19-9095 Příplatek za plochu do 10 m2.
</t>
  </si>
  <si>
    <t>11163150</t>
  </si>
  <si>
    <t>lak penetrační asfaltový</t>
  </si>
  <si>
    <t>-758218557</t>
  </si>
  <si>
    <t>1,5*(20,45+9,5)*0,3/1000</t>
  </si>
  <si>
    <t>711142559</t>
  </si>
  <si>
    <t>Provedení izolace proti zemní vlhkosti pásy přitavením NAIP na ploše svislé S</t>
  </si>
  <si>
    <t>-1578489886</t>
  </si>
  <si>
    <t xml:space="preserve">Poznámka k souboru cen:_x000d_
1. Izolace plochy jednotlivě do 10 m2 se oceňují skladebně cenou příslušné izolace a cenou 711 19-9097 Příplatek za plochu do 10 m2.
</t>
  </si>
  <si>
    <t>628322800</t>
  </si>
  <si>
    <t>pás asfaltový natavitelný oxidovaný tl. 3,5mm typu V60 S35 s vložkou ze skleněné rohože, s jemnozrnným minerálním posypem</t>
  </si>
  <si>
    <t>-1236592882</t>
  </si>
  <si>
    <t>44,925*1,15 "Přepočtené koeficientem množství</t>
  </si>
  <si>
    <t>711161222</t>
  </si>
  <si>
    <t>Izolace proti zemní vlhkosti a beztlakové vodě nopovými fóliemi na ploše svislé S vrstva ochranná, odvětrávací a drenážní s nakašírovanou filtrační textilií výška nopku 8,0 mm, tl. fólie do 0,6 mm</t>
  </si>
  <si>
    <t>893241643</t>
  </si>
  <si>
    <t>(1,5+0,9+1)*(20,45+9,5)</t>
  </si>
  <si>
    <t>711161383</t>
  </si>
  <si>
    <t>Izolace proti zemní vlhkosti a beztlakové vodě nopovými fóliemi ostatní ukončení izolace lištou</t>
  </si>
  <si>
    <t>-1898184765</t>
  </si>
  <si>
    <t>438908423</t>
  </si>
  <si>
    <t>332310569</t>
  </si>
  <si>
    <t>SO 06 - Elektroinstalace</t>
  </si>
  <si>
    <t>M21 - Elektromontáže</t>
  </si>
  <si>
    <t xml:space="preserve">    741 - Elektroinstalace - silnoproud</t>
  </si>
  <si>
    <t>M21</t>
  </si>
  <si>
    <t>Elektromontáže</t>
  </si>
  <si>
    <t>210200020RAA</t>
  </si>
  <si>
    <t>Hromosvod, pro rodinné domy</t>
  </si>
  <si>
    <t>kompl</t>
  </si>
  <si>
    <t>-29146995</t>
  </si>
  <si>
    <t>741</t>
  </si>
  <si>
    <t>Elektroinstalace - silnoproud</t>
  </si>
  <si>
    <t>234568986.R1</t>
  </si>
  <si>
    <t>Montáž a dodávka rozvaděč RE</t>
  </si>
  <si>
    <t>1085383486</t>
  </si>
  <si>
    <t>234568986.R2</t>
  </si>
  <si>
    <t>Montáž a dodávka rozvaděč RSp</t>
  </si>
  <si>
    <t>-1329525931</t>
  </si>
  <si>
    <t>234568986.R3</t>
  </si>
  <si>
    <t>Montáž a dodávka rozvaděč RS2.2 prodejna</t>
  </si>
  <si>
    <t>-1455925567</t>
  </si>
  <si>
    <t>234568986.R4</t>
  </si>
  <si>
    <t>Montáž a dodávka rozvaděč RS2.1 Kancelář - doplnění</t>
  </si>
  <si>
    <t>-1085456512</t>
  </si>
  <si>
    <t>234568986.R5</t>
  </si>
  <si>
    <t>Montáž a dodávka rozvaděč RB2.1 , 2.2 , 3.1 , 3.2 - byty</t>
  </si>
  <si>
    <t>1865944462</t>
  </si>
  <si>
    <t>234568987.R</t>
  </si>
  <si>
    <t>Montáž a dodávka domacího telefonu,tlačitkové tablo,el.vrátné,el.zámek</t>
  </si>
  <si>
    <t>-328664994</t>
  </si>
  <si>
    <t>234568988.R</t>
  </si>
  <si>
    <t>Montáž a dodávka svorkovnicové skříně KT250+20x svorka</t>
  </si>
  <si>
    <t>1223773075</t>
  </si>
  <si>
    <t>234568989.R</t>
  </si>
  <si>
    <t>Montáž a dodávka hromosvodný materiál</t>
  </si>
  <si>
    <t>-546255939</t>
  </si>
  <si>
    <t>234568990.R1</t>
  </si>
  <si>
    <t>Montáž a dodávka světlo přisazené zářivkové 4x18W typ E</t>
  </si>
  <si>
    <t>-136383244</t>
  </si>
  <si>
    <t>234568990.R2</t>
  </si>
  <si>
    <t>Montáž a dodávka světlo přisazené zářivkové 2x36W typ D</t>
  </si>
  <si>
    <t>304912817</t>
  </si>
  <si>
    <t>234568990.R3</t>
  </si>
  <si>
    <t>Montáž a dodávka světlo do kuchyňské linky typ C</t>
  </si>
  <si>
    <t>1161088146</t>
  </si>
  <si>
    <t>234568990.R4</t>
  </si>
  <si>
    <t>Montáž a dodávka světlo stropní s komp.zářivkou 2x11W typ A</t>
  </si>
  <si>
    <t>-1492723285</t>
  </si>
  <si>
    <t>234568990.R5</t>
  </si>
  <si>
    <t>Montáž a dodávka světlo nástěnné s komp.zářivkou 2x11W typ B</t>
  </si>
  <si>
    <t>839420889</t>
  </si>
  <si>
    <t>234568990.R6</t>
  </si>
  <si>
    <t>Montáž a dodávka světlo zápuštněné pro žárovku 60W typ F</t>
  </si>
  <si>
    <t>-1326332775</t>
  </si>
  <si>
    <t>234568991.0</t>
  </si>
  <si>
    <t>Lustr - montáž</t>
  </si>
  <si>
    <t>1727223873</t>
  </si>
  <si>
    <t>234568992.0</t>
  </si>
  <si>
    <t>Vypínač 1,1/0 + KP68</t>
  </si>
  <si>
    <t>1028476286</t>
  </si>
  <si>
    <t>234568993.0</t>
  </si>
  <si>
    <t>Vypínač 5 + KP68</t>
  </si>
  <si>
    <t>-420739570</t>
  </si>
  <si>
    <t>234568994.0</t>
  </si>
  <si>
    <t>Vypínač 6 + KP68</t>
  </si>
  <si>
    <t>576996750</t>
  </si>
  <si>
    <t>234568995.0</t>
  </si>
  <si>
    <t>Zásuvka dvojitá + KP68</t>
  </si>
  <si>
    <t>1882003208</t>
  </si>
  <si>
    <t>234568996.0</t>
  </si>
  <si>
    <t>Průtokový ohřívač vody 2kW</t>
  </si>
  <si>
    <t>666707096</t>
  </si>
  <si>
    <t>241120101.R</t>
  </si>
  <si>
    <t>Montáž vodič Cu izolovaný plný a laněný s PVC pláštěm žíla 0,15-16 mm2 zatažený</t>
  </si>
  <si>
    <t>-1905684906</t>
  </si>
  <si>
    <t>150"CYKY 5X1,5</t>
  </si>
  <si>
    <t>1230"CYKY 3X1,5</t>
  </si>
  <si>
    <t>120"CYKY 2X1,5</t>
  </si>
  <si>
    <t>1215"CYKY 3X2,5</t>
  </si>
  <si>
    <t>250"CY 6</t>
  </si>
  <si>
    <t>15"CMSM 3X2,5</t>
  </si>
  <si>
    <t>20"SYKYFY 10X2X0,5</t>
  </si>
  <si>
    <t>341110900</t>
  </si>
  <si>
    <t>kabel silový s Cu jádrem 1 kV 5x1,5mm2</t>
  </si>
  <si>
    <t>1458747747</t>
  </si>
  <si>
    <t>341110300</t>
  </si>
  <si>
    <t>kabel silový s Cu jádrem 1 kV 3x1,5mm2</t>
  </si>
  <si>
    <t>-8777528</t>
  </si>
  <si>
    <t>341110050</t>
  </si>
  <si>
    <t>kabel silový s Cu jádrem 1 kV 2x1,5mm2</t>
  </si>
  <si>
    <t>-889680311</t>
  </si>
  <si>
    <t>341110360</t>
  </si>
  <si>
    <t>kabel silový s Cu jádrem 1 kV 3x2,5mm2</t>
  </si>
  <si>
    <t>1836513775</t>
  </si>
  <si>
    <t>341408260</t>
  </si>
  <si>
    <t>vodič silový s Cu jádrem 6mm2</t>
  </si>
  <si>
    <t>1235530816</t>
  </si>
  <si>
    <t>341432760</t>
  </si>
  <si>
    <t>šňůra s Cu jádrem stíněná 3x2,50mm2</t>
  </si>
  <si>
    <t>-1448671521</t>
  </si>
  <si>
    <t>341210560</t>
  </si>
  <si>
    <t>kabel sdělovací s Cu jádrem 10x2x0,5mm</t>
  </si>
  <si>
    <t>1004808140</t>
  </si>
  <si>
    <t>241120101.R1</t>
  </si>
  <si>
    <t>Montáž vodič Cu izolovaný plný a laněný s PVC pláštěm žíla 0,15-16 mm2 SYKY/SYKFY</t>
  </si>
  <si>
    <t>-1285859919</t>
  </si>
  <si>
    <t>150"SYKY 2X2X0,5</t>
  </si>
  <si>
    <t>450"SYKY 5X2X0,5</t>
  </si>
  <si>
    <t>20"SYKY 3X2X0,5</t>
  </si>
  <si>
    <t>34121044</t>
  </si>
  <si>
    <t>kabel sdělovací s Cu jádrem 2x2x0,5mm</t>
  </si>
  <si>
    <t>1879005276</t>
  </si>
  <si>
    <t>341210500</t>
  </si>
  <si>
    <t>kabel sdělovací s Cu jádrem 5x2x0,5mm</t>
  </si>
  <si>
    <t>501484924</t>
  </si>
  <si>
    <t>341210460</t>
  </si>
  <si>
    <t>kabel sdělovací s Cu jádrem 3x2x0,5mm</t>
  </si>
  <si>
    <t>2109592812</t>
  </si>
  <si>
    <t>241120101.R2</t>
  </si>
  <si>
    <t>Montáž vodič Cu izolovaný plný a laněný s PVC pláštěm žíla 0,6-16 mm2 zatažený (CY)</t>
  </si>
  <si>
    <t>1365252763</t>
  </si>
  <si>
    <t>90"CYKY 5X6</t>
  </si>
  <si>
    <t>60" CY16</t>
  </si>
  <si>
    <t>341111000</t>
  </si>
  <si>
    <t>kabel silový s Cu jádrem 1 kV 5x6mm2</t>
  </si>
  <si>
    <t>-923243618</t>
  </si>
  <si>
    <t>341408280</t>
  </si>
  <si>
    <t>vodič silový s Cu jádrem CY H07 V-R 16 mm2</t>
  </si>
  <si>
    <t>CS ÚRS 2017 01</t>
  </si>
  <si>
    <t>-960258893</t>
  </si>
  <si>
    <t>434568997.0</t>
  </si>
  <si>
    <t>Krabice KR97 s víčkem a svorkovnicí SP96</t>
  </si>
  <si>
    <t>-774486362</t>
  </si>
  <si>
    <t>434568998.0</t>
  </si>
  <si>
    <t>Ventilátor</t>
  </si>
  <si>
    <t>1224556689</t>
  </si>
  <si>
    <t>434568999.0</t>
  </si>
  <si>
    <t>Zásuvka STA + KP68</t>
  </si>
  <si>
    <t>570932274</t>
  </si>
  <si>
    <t>434569000.0</t>
  </si>
  <si>
    <t>Telefonní zásuvka + KP68</t>
  </si>
  <si>
    <t>-1975157163</t>
  </si>
  <si>
    <t>434569001.0</t>
  </si>
  <si>
    <t>Domácí telefon</t>
  </si>
  <si>
    <t>-512434134</t>
  </si>
  <si>
    <t>434569002.0</t>
  </si>
  <si>
    <t>Krabice KT 250 + 20x svorka do 1,5mm</t>
  </si>
  <si>
    <t>1455171863</t>
  </si>
  <si>
    <t>434569003.0</t>
  </si>
  <si>
    <t>Kapsa 15x15x10 cihla - montáž</t>
  </si>
  <si>
    <t>2091709666</t>
  </si>
  <si>
    <t>434569004.0</t>
  </si>
  <si>
    <t>Rýha 3x3 cihla - montáž</t>
  </si>
  <si>
    <t>1153614541</t>
  </si>
  <si>
    <t>434569005.0</t>
  </si>
  <si>
    <t>Rýha 5x7 cihla - montáž</t>
  </si>
  <si>
    <t>-1055655434</t>
  </si>
  <si>
    <t>434569006.0</t>
  </si>
  <si>
    <t>Rýha 5x15 cihla - montáž</t>
  </si>
  <si>
    <t>445184515</t>
  </si>
  <si>
    <t>434569007.0</t>
  </si>
  <si>
    <t>Trubka OH16</t>
  </si>
  <si>
    <t>1258032934</t>
  </si>
  <si>
    <t>434569008.0</t>
  </si>
  <si>
    <t>Trubka OH20</t>
  </si>
  <si>
    <t>-1172220260</t>
  </si>
  <si>
    <t>434569009.0</t>
  </si>
  <si>
    <t>Drobný pomocný materiál</t>
  </si>
  <si>
    <t>1606583107</t>
  </si>
  <si>
    <t>434569010.0</t>
  </si>
  <si>
    <t>Výchozí revize</t>
  </si>
  <si>
    <t>-1940214663</t>
  </si>
  <si>
    <t>SO 07 - Zdravotně technické instalace</t>
  </si>
  <si>
    <t>HZS - Hodinové zúčtovací sazby</t>
  </si>
  <si>
    <t xml:space="preserve">    722 - Zdravotechnika - vnitřní vodovod</t>
  </si>
  <si>
    <t xml:space="preserve">    723 - Zdravotechnika - vnitřní plynovod</t>
  </si>
  <si>
    <t xml:space="preserve">    725 - Zdravotechnika - zařizovací předměty</t>
  </si>
  <si>
    <t xml:space="preserve">    731 - Ústřední vytápění - kotelny</t>
  </si>
  <si>
    <t xml:space="preserve">    733 - Ústřední vytápění - rozvodné potrubí</t>
  </si>
  <si>
    <t xml:space="preserve">    734 - Ústřední vytápění - armatury</t>
  </si>
  <si>
    <t xml:space="preserve">    735 - Ústřední vytápění - otopná tělesa</t>
  </si>
  <si>
    <t>132201101</t>
  </si>
  <si>
    <t>Hloubení zapažených i nezapažených rýh šířky do 600 mm s urovnáním dna do předepsaného profilu a spádu v hornině tř. 3 do 100 m3</t>
  </si>
  <si>
    <t>2013437010</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</si>
  <si>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</si>
  <si>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132201109</t>
  </si>
  <si>
    <t>Hloubení zapažených i nezapažených rýh šířky do 600 mm s urovnáním dna do předepsaného profilu a spádu v hornině tř. 3 Příplatek k cenám za lepivost horniny tř. 3</t>
  </si>
  <si>
    <t>-482823101</t>
  </si>
  <si>
    <t>139711101</t>
  </si>
  <si>
    <t>Vykopávka v uzavřených prostorách s naložením výkopku na dopravní prostředek v hornině tř. 1 až 4</t>
  </si>
  <si>
    <t>847647805</t>
  </si>
  <si>
    <t xml:space="preserve">Poznámka k souboru cen:_x000d_
1. V cenách nejsou započteny náklady na podchycení stavebních konstrukcí a případné odvětrávání pracovního prostoru.
</t>
  </si>
  <si>
    <t>1526544465</t>
  </si>
  <si>
    <t>151101112</t>
  </si>
  <si>
    <t>Odstranění pažení a rozepření stěn rýh pro podzemní vedení s uložením materiálu na vzdálenost do 3 m od kraje výkopu příložné, hloubky přes 2 do 4 m</t>
  </si>
  <si>
    <t>-169022539</t>
  </si>
  <si>
    <t>161101101</t>
  </si>
  <si>
    <t>Svislé přemístění výkopku bez naložení do dopravní nádoby avšak s vyprázdněním dopravní nádoby na hromadu nebo do dopravního prostředku z horniny tř. 1 až 4, při hloubce výkopu přes 1 do 2,5 m</t>
  </si>
  <si>
    <t>1516419545</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</si>
  <si>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</si>
  <si>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162201102</t>
  </si>
  <si>
    <t>Vodorovné přemístění výkopku nebo sypaniny po suchu na obvyklém dopravním prostředku, bez naložení výkopku, avšak se složením bez rozhrnutí z horniny tř. 1 až 4 na vzdálenost přes 20 do 50 m</t>
  </si>
  <si>
    <t>529710964</t>
  </si>
  <si>
    <t>1381733584</t>
  </si>
  <si>
    <t>171201101</t>
  </si>
  <si>
    <t>Uložení sypaniny do násypů s rozprostřením sypaniny ve vrstvách a s hrubým urovnáním nezhutněných z jakýchkoliv hornin</t>
  </si>
  <si>
    <t>1331926228</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</si>
  <si>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</si>
  <si>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175101201</t>
  </si>
  <si>
    <t>Obsypání objektů nad přilehlým původním terénem sypaninou z vhodných hornin 1 až 4 nebo materiálem uloženým ve vzdálenosti do 3 m od vnějšího kraje objektu pro jakoukoliv míru zhutnění bez prohození sypaniny sítem</t>
  </si>
  <si>
    <t>-747109230</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</si>
  <si>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</si>
  <si>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-599905338</t>
  </si>
  <si>
    <t>711111001</t>
  </si>
  <si>
    <t>Provedení izolace proti zemní vlhkosti natěradly a tmely za studena na ploše vodorovné V nátěrem penetračním</t>
  </si>
  <si>
    <t>2138917223</t>
  </si>
  <si>
    <t>-1031755772</t>
  </si>
  <si>
    <t>711141559</t>
  </si>
  <si>
    <t>Provedení izolace proti zemní vlhkosti pásy přitavením NAIP na ploše vodorovné V</t>
  </si>
  <si>
    <t>1236928161</t>
  </si>
  <si>
    <t>62832134</t>
  </si>
  <si>
    <t>-1446401187</t>
  </si>
  <si>
    <t>348105296</t>
  </si>
  <si>
    <t>HZS</t>
  </si>
  <si>
    <t>Hodinové zúčtovací sazby</t>
  </si>
  <si>
    <t>HZS2212</t>
  </si>
  <si>
    <t>Hodinové zúčtovací sazby profesí PSV provádění stavebních instalací instalatér odborný</t>
  </si>
  <si>
    <t>hod</t>
  </si>
  <si>
    <t>512</t>
  </si>
  <si>
    <t>1379032069</t>
  </si>
  <si>
    <t>"topná zkouška" 72</t>
  </si>
  <si>
    <t>310235241</t>
  </si>
  <si>
    <t>Zazdívka otvorů ve zdivu nadzákladovém cihlami pálenými plochy do 0,0225 m2, ve zdi tl. do 300 mm</t>
  </si>
  <si>
    <t>775848712</t>
  </si>
  <si>
    <t>310235251</t>
  </si>
  <si>
    <t>Zazdívka otvorů ve zdivu nadzákladovém cihlami pálenými plochy do 0,0225 m2, ve zdi tl. přes 300 do 450 mm</t>
  </si>
  <si>
    <t>-1106143246</t>
  </si>
  <si>
    <t>310235261</t>
  </si>
  <si>
    <t>Zazdívka otvorů ve zdivu nadzákladovém cihlami pálenými plochy do 0,0225 m2, ve zdi tl. přes 450 do 600 mm</t>
  </si>
  <si>
    <t>-1887256468</t>
  </si>
  <si>
    <t>310236251</t>
  </si>
  <si>
    <t>Zazdívka otvorů ve zdivu nadzákladovém cihlami pálenými plochy přes 0,0225 m2 do 0,09 m2, ve zdi tl. přes 300 do 450 mm</t>
  </si>
  <si>
    <t>-750499468</t>
  </si>
  <si>
    <t>310236261</t>
  </si>
  <si>
    <t>Zazdívka otvorů ve zdivu nadzákladovém cihlami pálenými plochy přes 0,0225 m2 do 0,09 m2, ve zdi tl. přes 450 do 600 mm</t>
  </si>
  <si>
    <t>1960645999</t>
  </si>
  <si>
    <t>340235212</t>
  </si>
  <si>
    <t>Zazdívka otvorů v příčkách nebo stěnách cihlami plnými pálenými plochy do 0,0225 m2, tloušťky přes 100 mm</t>
  </si>
  <si>
    <t>-714776860</t>
  </si>
  <si>
    <t>411236241</t>
  </si>
  <si>
    <t>Zazdívka otvorů v klenbách cihlami pálenými včetně bednění a odbednění plochy přes 0,0225 m2 do 0,09 m2, tl. přes 450 do 600 mm</t>
  </si>
  <si>
    <t>-363597761</t>
  </si>
  <si>
    <t>451572111</t>
  </si>
  <si>
    <t>Lože pod potrubí, stoky a drobné objekty v otevřeném výkopu z kameniva drobného těženého 0 až 4 mm</t>
  </si>
  <si>
    <t>-1249654122</t>
  </si>
  <si>
    <t xml:space="preserve">Poznámka k souboru cen:_x000d_
1. Ceny -1111 a -1192 lze použít i pro zřízení sběrných vrstev nad drenážními trubkami.
2. V cenách -5111 a -1192 jsou započteny i náklady na prohození výkopku získaného při zemních pracích.
</t>
  </si>
  <si>
    <t>611325212</t>
  </si>
  <si>
    <t>Vápenocementová omítka jednotlivých malých ploch hladká na stropech, plochy jednotlivě přes 0,09 do 0,25 m2</t>
  </si>
  <si>
    <t>-408836884</t>
  </si>
  <si>
    <t>612135101</t>
  </si>
  <si>
    <t>Hrubá výplň rýh maltou jakékoli šířky rýhy ve stěnách</t>
  </si>
  <si>
    <t>-562541649</t>
  </si>
  <si>
    <t xml:space="preserve">Poznámka k souboru cen:_x000d_
1. V cenách nejsou započteny náklady na omítku rýh, tyto se ocení příšlušnými cenami tohoto katalogu.
</t>
  </si>
  <si>
    <t>612315121</t>
  </si>
  <si>
    <t>Vápenná omítka rýh štuková ve stěnách, šířky rýhy do 150 mm</t>
  </si>
  <si>
    <t>449393532</t>
  </si>
  <si>
    <t>612325211</t>
  </si>
  <si>
    <t>Vápenocementová omítka jednotlivých malých ploch hladká na stěnách, plochy jednotlivě do 0,09 m2</t>
  </si>
  <si>
    <t>-2034635113</t>
  </si>
  <si>
    <t>612325213</t>
  </si>
  <si>
    <t>Vápenocementová omítka jednotlivých malých ploch hladká na stěnách, plochy jednotlivě přes 0,25 do 1 m2</t>
  </si>
  <si>
    <t>-184263030</t>
  </si>
  <si>
    <t>631312141</t>
  </si>
  <si>
    <t>Doplnění dosavadních mazanin prostým betonem s dodáním hmot, bez potěru, plochy jednotlivě rýh v dosavadních mazaninách</t>
  </si>
  <si>
    <t>-1545520327</t>
  </si>
  <si>
    <t>891249111</t>
  </si>
  <si>
    <t>Montáž vodovodních armatur na potrubí navrtávacích pasů s ventilem Jt 1 MPa, na potrubí z trub litinových, ocelových nebo plastických hmot DN 80</t>
  </si>
  <si>
    <t>-890784876</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</si>
  <si>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</si>
  <si>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42273547</t>
  </si>
  <si>
    <t>pás navrtávací se závitovým výstupem z tvárné litiny pro vodovodní PE a PVC potrubí 90-5/4”</t>
  </si>
  <si>
    <t>1366429098</t>
  </si>
  <si>
    <t>894812001</t>
  </si>
  <si>
    <t>Revizní a čistící šachta z polypropylenu PP pro hladké trouby DN 400 šachtové dno (DN šachty / DN trubního vedení) DN 400/150 přímý tok</t>
  </si>
  <si>
    <t>190159497</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</si>
  <si>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</si>
  <si>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894812051</t>
  </si>
  <si>
    <t>Revizní a čistící šachta z polypropylenu PP pro hladké trouby DN 400 poklop plastový (pro třídu zatížení) pochůzí (A15)</t>
  </si>
  <si>
    <t>1793711288</t>
  </si>
  <si>
    <t>899722113</t>
  </si>
  <si>
    <t>Krytí potrubí z plastů výstražnou fólií z PVC šířky 34cm</t>
  </si>
  <si>
    <t>2001301870</t>
  </si>
  <si>
    <t>965043441</t>
  </si>
  <si>
    <t>Bourání mazanin betonových s potěrem nebo teracem tl. do 150 mm, plochy přes 4 m2</t>
  </si>
  <si>
    <t>-331206109</t>
  </si>
  <si>
    <t>971033131</t>
  </si>
  <si>
    <t>Vybourání otvorů ve zdivu základovém nebo nadzákladovém z cihel, tvárnic, příčkovek z cihel pálených na maltu vápennou nebo vápenocementovou průměru profilu do 60 mm, tl. do 150 mm</t>
  </si>
  <si>
    <t>870563752</t>
  </si>
  <si>
    <t>971033141</t>
  </si>
  <si>
    <t>Vybourání otvorů ve zdivu základovém nebo nadzákladovém z cihel, tvárnic, příčkovek z cihel pálených na maltu vápennou nebo vápenocementovou průměru profilu do 60 mm, tl. do 300 mm</t>
  </si>
  <si>
    <t>-557160217</t>
  </si>
  <si>
    <t>971033151</t>
  </si>
  <si>
    <t>Vybourání otvorů ve zdivu základovém nebo nadzákladovém z cihel, tvárnic, příčkovek z cihel pálených na maltu vápennou nebo vápenocementovou průměru profilu do 60 mm, tl. do 450 mm</t>
  </si>
  <si>
    <t>669192385</t>
  </si>
  <si>
    <t>971033231</t>
  </si>
  <si>
    <t>Vybourání otvorů ve zdivu základovém nebo nadzákladovém z cihel, tvárnic, příčkovek z cihel pálených na maltu vápennou nebo vápenocementovou plochy do 0,0225 m2, tl. do 150 mm</t>
  </si>
  <si>
    <t>-306472044</t>
  </si>
  <si>
    <t>971033241</t>
  </si>
  <si>
    <t>Vybourání otvorů ve zdivu základovém nebo nadzákladovém z cihel, tvárnic, příčkovek z cihel pálených na maltu vápennou nebo vápenocementovou plochy do 0,0225 m2, tl. do 300 mm</t>
  </si>
  <si>
    <t>1709815503</t>
  </si>
  <si>
    <t>971033261</t>
  </si>
  <si>
    <t>Vybourání otvorů ve zdivu základovém nebo nadzákladovém z cihel, tvárnic, příčkovek z cihel pálených na maltu vápennou nebo vápenocementovou plochy do 0,0225 m2, tl. do 600 mm</t>
  </si>
  <si>
    <t>1405464231</t>
  </si>
  <si>
    <t>971042351</t>
  </si>
  <si>
    <t>Vybourání otvorů v betonových příčkách a zdech základových nebo nadzákladových plochy do 0,09 m2, tl. do 450 mm</t>
  </si>
  <si>
    <t>-292595024</t>
  </si>
  <si>
    <t>971042361</t>
  </si>
  <si>
    <t>Vybourání otvorů v betonových příčkách a zdech základových nebo nadzákladových plochy do 0,09 m2, tl. do 600 mm</t>
  </si>
  <si>
    <t>1445526534</t>
  </si>
  <si>
    <t>972033271</t>
  </si>
  <si>
    <t>Vybourání otvorů v klenbách z cihel bez odstranění podlahy a násypu, plochy do 0,09 m2, tl. do 450 mm</t>
  </si>
  <si>
    <t>1017447347</t>
  </si>
  <si>
    <t>973031345</t>
  </si>
  <si>
    <t>Vysekání výklenků nebo kapes ve zdivu z cihel na maltu vápennou nebo vápenocementovou kapes, plochy do 0,25 m2, hl. do 300 mm</t>
  </si>
  <si>
    <t>1961425082</t>
  </si>
  <si>
    <t>974031132</t>
  </si>
  <si>
    <t>Vysekání rýh ve zdivu cihelném na maltu vápennou nebo vápenocementovou do hl. 50 mm a šířky do 70 mm</t>
  </si>
  <si>
    <t>138781652</t>
  </si>
  <si>
    <t>974031142</t>
  </si>
  <si>
    <t>Vysekání rýh ve zdivu cihelném na maltu vápennou nebo vápenocementovou do hl. 70 mm a šířky do 70 mm</t>
  </si>
  <si>
    <t>-845964465</t>
  </si>
  <si>
    <t>974031153</t>
  </si>
  <si>
    <t>Vysekání rýh ve zdivu cihelném na maltu vápennou nebo vápenocementovou do hl. 100 mm a šířky do 100 mm</t>
  </si>
  <si>
    <t>145415638</t>
  </si>
  <si>
    <t>974031164</t>
  </si>
  <si>
    <t>Vysekání rýh ve zdivu cihelném na maltu vápennou nebo vápenocementovou do hl. 150 mm a šířky do 150 mm</t>
  </si>
  <si>
    <t>-696384585</t>
  </si>
  <si>
    <t>997013153</t>
  </si>
  <si>
    <t>Vnitrostaveništní doprava suti a vybouraných hmot vodorovně do 50 m svisle s omezením mechanizace pro budovy a haly výšky přes 9 do 12 m</t>
  </si>
  <si>
    <t>-831863485</t>
  </si>
  <si>
    <t>-135094522</t>
  </si>
  <si>
    <t>1269219403</t>
  </si>
  <si>
    <t>721174042</t>
  </si>
  <si>
    <t>Potrubí z plastových trub polypropylenové připojovací DN 40</t>
  </si>
  <si>
    <t>-121235346</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</si>
  <si>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t>
  </si>
  <si>
    <t>721174043</t>
  </si>
  <si>
    <t>Potrubí z plastových trub polypropylenové připojovací DN 50</t>
  </si>
  <si>
    <t>772494170</t>
  </si>
  <si>
    <t>721174044</t>
  </si>
  <si>
    <t>Potrubí z plastových trub polypropylenové připojovací DN 75</t>
  </si>
  <si>
    <t>-999603678</t>
  </si>
  <si>
    <t>721174054</t>
  </si>
  <si>
    <t>Potrubí z plastových trub polypropylenové dešťové DN 75</t>
  </si>
  <si>
    <t>-872496109</t>
  </si>
  <si>
    <t>721174055</t>
  </si>
  <si>
    <t>Potrubí z plastových trub polypropylenové dešťové DN 110</t>
  </si>
  <si>
    <t>-284067214</t>
  </si>
  <si>
    <t>721174056</t>
  </si>
  <si>
    <t>Potrubí z plastových trub polypropylenové dešťové DN 125</t>
  </si>
  <si>
    <t>1992188221</t>
  </si>
  <si>
    <t>721173402</t>
  </si>
  <si>
    <t>Potrubí z plastových trub PVC SN4 svodné (ležaté) DN 125</t>
  </si>
  <si>
    <t>-575705280</t>
  </si>
  <si>
    <t>721173403</t>
  </si>
  <si>
    <t>Potrubí z plastových trub PVC SN4 svodné (ležaté) DN 160</t>
  </si>
  <si>
    <t>-1497740095</t>
  </si>
  <si>
    <t>721273153</t>
  </si>
  <si>
    <t>Ventilační hlavice z polypropylenu (PP) DN 110</t>
  </si>
  <si>
    <t>1292221633</t>
  </si>
  <si>
    <t>721174211</t>
  </si>
  <si>
    <t>Tvarovka čistící PVC KG DN 100mm</t>
  </si>
  <si>
    <t>-600927861</t>
  </si>
  <si>
    <t>721290111</t>
  </si>
  <si>
    <t>Zkouška těsnosti kanalizace v objektech vodou do DN 125</t>
  </si>
  <si>
    <t>161666256</t>
  </si>
  <si>
    <t xml:space="preserve">Poznámka k souboru cen:_x000d_
1. V ceně -0123 není započteno dodání média; jeho dodávka se oceňuje ve specifikaci.
</t>
  </si>
  <si>
    <t>721290112</t>
  </si>
  <si>
    <t>Zkouška těsnosti kanalizace v objektech vodou DN 150 nebo DN 200</t>
  </si>
  <si>
    <t>-548968591</t>
  </si>
  <si>
    <t>998721102</t>
  </si>
  <si>
    <t>Přesun hmot pro vnitřní kanalizace stanovený z hmotnosti přesunovaného materiálu vodorovná dopravní vzdálenost do 50 m v objektech výšky přes 6 do 12 m</t>
  </si>
  <si>
    <t>202297145</t>
  </si>
  <si>
    <t>722</t>
  </si>
  <si>
    <t>Zdravotechnika - vnitřní vodovod</t>
  </si>
  <si>
    <t>722173232</t>
  </si>
  <si>
    <t>Potrubí z plastových trubek pevné spojované lepením D 20 x 2,3</t>
  </si>
  <si>
    <t>-1623145682</t>
  </si>
  <si>
    <t xml:space="preserve">Poznámka k souboru cen:_x000d_
1. V cenách -4001 až -4088 jsou započteny náklady na montáž a dodávku potrubí a tvarovek.
</t>
  </si>
  <si>
    <t>722173233</t>
  </si>
  <si>
    <t>Potrubí z plastových trubek pevné spojované lepením D 25 x 2,8</t>
  </si>
  <si>
    <t>-1108401860</t>
  </si>
  <si>
    <t>722173234</t>
  </si>
  <si>
    <t>Potrubí z plastových trubek pevné spojované lepením D 32 x 3,6</t>
  </si>
  <si>
    <t>-893632600</t>
  </si>
  <si>
    <t>722181211</t>
  </si>
  <si>
    <t>Ochrana potrubí termoizolačními trubicemi z pěnového polyetylenu PE přilepenými v příčných a podélných spojích, tloušťky izolace do 6 mm, vnitřního průměru izolace DN do 22 mm</t>
  </si>
  <si>
    <t>-582193705</t>
  </si>
  <si>
    <t xml:space="preserve">Poznámka k souboru cen:_x000d_
1. V cenách -1211 až -1256 jsou započteny i náklady na dodání tepelně izolačních trubic.
</t>
  </si>
  <si>
    <t>722181231</t>
  </si>
  <si>
    <t>Ochrana potrubí termoizolačními trubicemi z pěnového polyetylenu PE přilepenými v příčných a podélných spojích, tloušťky izolace přes 9 do 13 mm, vnitřního průměru izolace DN do 22 mm</t>
  </si>
  <si>
    <t>437115075</t>
  </si>
  <si>
    <t>722181232</t>
  </si>
  <si>
    <t>Ochrana potrubí termoizolačními trubicemi z pěnového polyetylenu PE přilepenými v příčných a podélných spojích, tloušťky izolace přes 9 do 13 mm, vnitřního průměru izolace DN přes 22 do 45 mm</t>
  </si>
  <si>
    <t>969825998</t>
  </si>
  <si>
    <t>722220111</t>
  </si>
  <si>
    <t>Armatury s jedním závitem nástěnky pro výtokový ventil G 1/2</t>
  </si>
  <si>
    <t>-1472154442</t>
  </si>
  <si>
    <t xml:space="preserve">Poznámka k souboru cen:_x000d_
1. Cenami -9101 až -9106 nelze oceňovat montáž nástěnek.
2. V cenách –0111 až -0122 je započteno i vyvedení a upevnění výpustek.
</t>
  </si>
  <si>
    <t>722231074</t>
  </si>
  <si>
    <t>Armatury se dvěma závity ventily zpětné mosazné PN 10 do 110°C G 1</t>
  </si>
  <si>
    <t>-360050748</t>
  </si>
  <si>
    <t>722230104</t>
  </si>
  <si>
    <t>Armatury se dvěma závity ventily přímé G 5/4</t>
  </si>
  <si>
    <t>-82289060</t>
  </si>
  <si>
    <t>722263207</t>
  </si>
  <si>
    <t>Vodoměry pro vodu do 100°C závitové horizontální jednovtokové suchoběžné G 3/4 x 130 mm Qn 1,5</t>
  </si>
  <si>
    <t>-1418718858</t>
  </si>
  <si>
    <t xml:space="preserve">Poznámka k souboru cen:_x000d_
1. Cenami nelze oceňovat montáže vodoměrů při zřizování vodovodních přípojek; tyto práce se oceňují cenami souboru cen 722 26- . 9 Oprava vodoměrů, části C 02.
</t>
  </si>
  <si>
    <t>998722102</t>
  </si>
  <si>
    <t>Přesun hmot pro vnitřní vodovod stanovený z hmotnosti přesunovaného materiálu vodorovná dopravní vzdálenost do 50 m v objektech výšky přes 6 do 12 m</t>
  </si>
  <si>
    <t>-1966154826</t>
  </si>
  <si>
    <t>723</t>
  </si>
  <si>
    <t>Zdravotechnika - vnitřní plynovod</t>
  </si>
  <si>
    <t>723111202</t>
  </si>
  <si>
    <t>Potrubí z ocelových trubek závitových černých spojovaných svařováním, bezešvých běžných DN 15</t>
  </si>
  <si>
    <t>-1973452776</t>
  </si>
  <si>
    <t>723111203</t>
  </si>
  <si>
    <t>Potrubí z ocelových trubek závitových černých spojovaných svařováním, bezešvých běžných DN 20</t>
  </si>
  <si>
    <t>1941545039</t>
  </si>
  <si>
    <t>723111204</t>
  </si>
  <si>
    <t>Potrubí z ocelových trubek závitových černých spojovaných svařováním, bezešvých běžných DN 25</t>
  </si>
  <si>
    <t>387024359</t>
  </si>
  <si>
    <t>723111205</t>
  </si>
  <si>
    <t>Potrubí z ocelových trubek závitových černých spojovaných svařováním, bezešvých běžných DN 32</t>
  </si>
  <si>
    <t>-2091353277</t>
  </si>
  <si>
    <t>723111206</t>
  </si>
  <si>
    <t>Potrubí z ocelových trubek závitových černých spojovaných svařováním, bezešvých běžných DN 40</t>
  </si>
  <si>
    <t>189246503</t>
  </si>
  <si>
    <t>723150367</t>
  </si>
  <si>
    <t>Potrubí z ocelových trubek hladkých chráničky Ø 57/2,9</t>
  </si>
  <si>
    <t>-2075395530</t>
  </si>
  <si>
    <t>723150374</t>
  </si>
  <si>
    <t>Potrubí z ocelových trubek hladkých chráničky Ø 219/6,3</t>
  </si>
  <si>
    <t>1649286655</t>
  </si>
  <si>
    <t>723190902</t>
  </si>
  <si>
    <t>Tlaková zkouška plynového potrubí DN do 50mm</t>
  </si>
  <si>
    <t>-481513627</t>
  </si>
  <si>
    <t>723231162</t>
  </si>
  <si>
    <t>Armatury se dvěma závity kohouty kulové PN 42 do 185°C plnoprůtokové vnitřní závit těžká řada G 1/2</t>
  </si>
  <si>
    <t>-1090390081</t>
  </si>
  <si>
    <t xml:space="preserve">Poznámka k souboru cen:_x000d_
1. Cenami -9101 až -9108 nelze oceňovat montáž středotlakých regulátorů nebo jejich souprav.
2. V cenách -4351 a -4352 je upevňovací spojovací materiál součástí dodávky skříňky a soklu.
</t>
  </si>
  <si>
    <t>723231163</t>
  </si>
  <si>
    <t>Armatury se dvěma závity kohouty kulové PN 42 do 185°C plnoprůtokové vnitřní závit těžká řada G 3/4</t>
  </si>
  <si>
    <t>975850632</t>
  </si>
  <si>
    <t>723231164</t>
  </si>
  <si>
    <t>Armatury se dvěma závity kohouty kulové PN 42 do 185°C plnoprůtokové vnitřní závit těžká řada G 1</t>
  </si>
  <si>
    <t>1910896803</t>
  </si>
  <si>
    <t>723231165</t>
  </si>
  <si>
    <t>Armatury se dvěma závity kohouty kulové PN 42 do 185°C plnoprůtokové vnitřní závit těžká řada G 1 1/4</t>
  </si>
  <si>
    <t>520987195</t>
  </si>
  <si>
    <t>723239105</t>
  </si>
  <si>
    <t>Armatury se dvěma závity montáž armatur se dvěma závity ostatních typů G 1 1/2</t>
  </si>
  <si>
    <t>1035968081</t>
  </si>
  <si>
    <t>723239106</t>
  </si>
  <si>
    <t>Armatury se dvěma závity montáž armatur se dvěma závity ostatních typů G 2</t>
  </si>
  <si>
    <t>-179020031</t>
  </si>
  <si>
    <t>5521100000</t>
  </si>
  <si>
    <t>Plynoměr DN 20</t>
  </si>
  <si>
    <t>645774190</t>
  </si>
  <si>
    <t>5521300000</t>
  </si>
  <si>
    <t>Hlavní uzávěr plynu</t>
  </si>
  <si>
    <t>-1539699365</t>
  </si>
  <si>
    <t>998723102</t>
  </si>
  <si>
    <t>Přesun hmot pro vnitřní plynovod stanovený z hmotnosti přesunovaného materiálu vodorovná dopravní vzdálenost do 50 m v objektech výšky přes 6 do 12 m</t>
  </si>
  <si>
    <t>-656543604</t>
  </si>
  <si>
    <t>725</t>
  </si>
  <si>
    <t>Zdravotechnika - zařizovací předměty</t>
  </si>
  <si>
    <t>725112171</t>
  </si>
  <si>
    <t>Zařízení záchodů kombi klozety s hlubokým splachováním odpad vodorovný</t>
  </si>
  <si>
    <t>soubor</t>
  </si>
  <si>
    <t>-1259389657</t>
  </si>
  <si>
    <t xml:space="preserve">Poznámka k souboru cen:_x000d_
1. V cenách -1351, -1361 není započten napájecí zdroj.
2. V cenách jsou započtená klozetová sedátka.
</t>
  </si>
  <si>
    <t>725211623</t>
  </si>
  <si>
    <t>Umyvadla keramická bílá bez výtokových armatur připevněná na stěnu šrouby se sloupem 600 mm</t>
  </si>
  <si>
    <t>340650692</t>
  </si>
  <si>
    <t xml:space="preserve">Poznámka k souboru cen:_x000d_
1. V cenách -1601 až -9104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766693411 až 766693422
4. V cenách –4112-14, -4141-43, -4151-56, -4161-63, -4211, 21, 31, není započten napájecí zdroj
</t>
  </si>
  <si>
    <t>725211705</t>
  </si>
  <si>
    <t>Umyvadla keramická bílá bez výtokových armatur připevněná na stěnu šrouby malá (umývátka) rohová 450 mm</t>
  </si>
  <si>
    <t>-1747522830</t>
  </si>
  <si>
    <t>725331221</t>
  </si>
  <si>
    <t>Výlevky bez výtokových armatur a splachovací nádrže nerezové na stojanu 450 x 550 x 300 mm</t>
  </si>
  <si>
    <t>1654734154</t>
  </si>
  <si>
    <t>725222153</t>
  </si>
  <si>
    <t>Vany bez výtokových armatur akrylátové se zápachovou uzávěrkou rohové včetně krycích panelů, rozměry 1350x1350 mm</t>
  </si>
  <si>
    <t>488941278</t>
  </si>
  <si>
    <t xml:space="preserve">Poznámka k souboru cen:_x000d_
1. V cenách -9102 až -9105 je započteno i dodání zápachové uzávěrky.
2. V cenách -9102 až -9105 není započteno dodání vany.
</t>
  </si>
  <si>
    <t>725311121</t>
  </si>
  <si>
    <t>Dřezy bez výtokových armatur jednoduché se zápachovou uzávěrkou nerezové s odkapávací plochou 560x480 mm a miskou</t>
  </si>
  <si>
    <t>494114395</t>
  </si>
  <si>
    <t xml:space="preserve">Poznámka k souboru cen:_x000d_
1. V ceně -1131 není započtena úhelníková příchytka.
2. V cenách -1141, není započten napájecí zdroj.
</t>
  </si>
  <si>
    <t>725532114</t>
  </si>
  <si>
    <t>Elektrické ohřívače zásobníkové beztlakové přepadové akumulační s pojistným ventilem závěsné svislé objem nádrže (příkon) 80 l (3,0 kW) rychloohřev 220V</t>
  </si>
  <si>
    <t>-1083130566</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</si>
  <si>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</si>
  <si>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725822612</t>
  </si>
  <si>
    <t>Baterie umyvadlové stojánkové pákové s výpustí</t>
  </si>
  <si>
    <t>-473911501</t>
  </si>
  <si>
    <t xml:space="preserve">Poznámka k souboru cen:_x000d_
1. V cenách –2654, 56, -9101-9202 není započten napájecí zdroj.
</t>
  </si>
  <si>
    <t>725831312</t>
  </si>
  <si>
    <t>Baterie vanové nástěnné pákové s příslušenstvím a pevným držákem</t>
  </si>
  <si>
    <t>658697383</t>
  </si>
  <si>
    <t>725841311</t>
  </si>
  <si>
    <t>Baterie sprchové nástěnné pákové</t>
  </si>
  <si>
    <t>-1912706126</t>
  </si>
  <si>
    <t xml:space="preserve">Poznámka k souboru cen:_x000d_
1. V cenách –1353-54 není započten napájecí zdroj.
</t>
  </si>
  <si>
    <t>725851325</t>
  </si>
  <si>
    <t>Ventily odpadní pro zařizovací předměty umyvadlové bez přepadu G 5/4</t>
  </si>
  <si>
    <t>228154832</t>
  </si>
  <si>
    <t>725619101</t>
  </si>
  <si>
    <t>Plynové sporáky a vařidlové desky bez regulátoru tlaku montáž sporáků na zemní plyn</t>
  </si>
  <si>
    <t>825640279</t>
  </si>
  <si>
    <t xml:space="preserve">Poznámka k souboru cen:_x000d_
1. V ceně –9102 není započten připojovací materiál a uzavírací armatura. Připojení se oceňuje cenami Potrubí z trubek bezešvých, části A 03.
</t>
  </si>
  <si>
    <t>54111971</t>
  </si>
  <si>
    <t>sporák plynový</t>
  </si>
  <si>
    <t>-1390200175</t>
  </si>
  <si>
    <t>54241111</t>
  </si>
  <si>
    <t>pračka automatická přední plnění, 7kg, 1000 ot/min</t>
  </si>
  <si>
    <t>-835435466</t>
  </si>
  <si>
    <t>54241402</t>
  </si>
  <si>
    <t>myčka nádobí, 12 souprav, šířka 60 cm</t>
  </si>
  <si>
    <t>2107635139</t>
  </si>
  <si>
    <t>998725102</t>
  </si>
  <si>
    <t>Přesun hmot pro zařizovací předměty stanovený z hmotnosti přesunovaného materiálu vodorovná dopravní vzdálenost do 50 m v objektech výšky přes 6 do 12 m</t>
  </si>
  <si>
    <t>-1173727758</t>
  </si>
  <si>
    <t>731</t>
  </si>
  <si>
    <t>Ústřední vytápění - kotelny</t>
  </si>
  <si>
    <t>731244107</t>
  </si>
  <si>
    <t>Kotle ocelové teplovodní plynové závěsné kondenzační pro vytápění 8,1-21,8 kW</t>
  </si>
  <si>
    <t>1451233318</t>
  </si>
  <si>
    <t xml:space="preserve">Poznámka k souboru cen:_x000d_
1. V cenách -4101 až -4494 jsou započteny i náklady na:
a) napojení kotle na připravené rozvody,
b) odzkoušení kotle a poučení provozovatele.
2. V cenách -4101 až -4494 nejsou započteny náklady, které se oceňují samostatně, a to:
a) zřízení rozvodů topné a vratné vody,
b) dodávku a montáž odtahového potrubí odvodu spalin,
c) případnou dodávku, osazení a připojení zásobníku.
</t>
  </si>
  <si>
    <t>731244110</t>
  </si>
  <si>
    <t>Kotle ocelové teplovodní plynové závěsné kondenzační pro vytápění 7,7-27,7 kW</t>
  </si>
  <si>
    <t>-1877376600</t>
  </si>
  <si>
    <t>998731102</t>
  </si>
  <si>
    <t>Přesun hmot pro kotelny stanovený z hmotnosti přesunovaného materiálu vodorovná dopravní vzdálenost do 50 m v objektech výšky přes 6 do 12 m</t>
  </si>
  <si>
    <t>-934271791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</si>
  <si>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</si>
  <si>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733</t>
  </si>
  <si>
    <t>Ústřední vytápění - rozvodné potrubí</t>
  </si>
  <si>
    <t>733223201</t>
  </si>
  <si>
    <t>Potrubí z trubek měděných tvrdých spojovaných tvrdým pájením Ø 12/1</t>
  </si>
  <si>
    <t>-634038854</t>
  </si>
  <si>
    <t>733223202</t>
  </si>
  <si>
    <t>Potrubí z trubek měděných tvrdých spojovaných tvrdým pájením Ø 15/1</t>
  </si>
  <si>
    <t>-718660965</t>
  </si>
  <si>
    <t>733223203</t>
  </si>
  <si>
    <t>Potrubí z trubek měděných tvrdých spojovaných tvrdým pájením Ø 18/1</t>
  </si>
  <si>
    <t>-834841779</t>
  </si>
  <si>
    <t>733190217</t>
  </si>
  <si>
    <t>Zkoušky těsnosti potrubí, manžety prostupové z trubek ocelových zkoušky těsnosti potrubí (za provozu) z trubek ocelových hladkých Ø do 51/2,6</t>
  </si>
  <si>
    <t>-1892026982</t>
  </si>
  <si>
    <t xml:space="preserve">Poznámka k souboru cen:_x000d_
1. Zkouškami těsnosti potrubí se rozumí běžné přezkoušení za provozu (např. při výměně částí potrubí nebo armatury).
</t>
  </si>
  <si>
    <t>998733103</t>
  </si>
  <si>
    <t>Přesun hmot pro rozvody potrubí stanovený z hmotnosti přesunovaného materiálu vodorovná dopravní vzdálenost do 50 m v objektech výšky přes 12 do 24 m</t>
  </si>
  <si>
    <t>-1689508444</t>
  </si>
  <si>
    <t>734</t>
  </si>
  <si>
    <t>Ústřední vytápění - armatury</t>
  </si>
  <si>
    <t>734209103</t>
  </si>
  <si>
    <t>Montáž závitových armatur s 1 závitem G 1/2 (DN 15)</t>
  </si>
  <si>
    <t>1414416243</t>
  </si>
  <si>
    <t>55121226</t>
  </si>
  <si>
    <t>ventil termostatický přímý s ruční hlavou 1/2"</t>
  </si>
  <si>
    <t>1316988117</t>
  </si>
  <si>
    <t>122</t>
  </si>
  <si>
    <t>998734103</t>
  </si>
  <si>
    <t>Přesun hmot pro armatury stanovený z hmotnosti přesunovaného materiálu vodorovná dopravní vzdálenost do 50 m v objektech výšky přes 12 do 24 m</t>
  </si>
  <si>
    <t>-1029969130</t>
  </si>
  <si>
    <t>735</t>
  </si>
  <si>
    <t>Ústřední vytápění - otopná tělesa</t>
  </si>
  <si>
    <t>123</t>
  </si>
  <si>
    <t>735152371</t>
  </si>
  <si>
    <t>Otopná tělesa panelová VK dvoudesková PN 1,0 MPa, T do 110°C bez přídavné přestupní plochy výšky tělesa 600 mm stavební délky / výkonu 400 mm / 391 W</t>
  </si>
  <si>
    <t>1451116591</t>
  </si>
  <si>
    <t>124</t>
  </si>
  <si>
    <t>735152372</t>
  </si>
  <si>
    <t>Otopná tělesa panelová VK dvoudesková PN 1,0 MPa, T do 110°C bez přídavné přestupní plochy výšky tělesa 600 mm stavební délky / výkonu 500 mm / 489 W</t>
  </si>
  <si>
    <t>-238026291</t>
  </si>
  <si>
    <t>125</t>
  </si>
  <si>
    <t>735152471</t>
  </si>
  <si>
    <t>Otopná tělesa panelová VK dvoudesková PN 1,0 MPa, T do 110°C s jednou přídavnou přestupní plochou výšky tělesa 600 mm stavební délky / výkonu 400 mm / 515 W</t>
  </si>
  <si>
    <t>1270183053</t>
  </si>
  <si>
    <t>126</t>
  </si>
  <si>
    <t>735152473</t>
  </si>
  <si>
    <t>Otopná tělesa panelová VK dvoudesková PN 1,0 MPa, T do 110°C s jednou přídavnou přestupní plochou výšky tělesa 600 mm stavební délky / výkonu 600 mm / 773 W</t>
  </si>
  <si>
    <t>-1227064631</t>
  </si>
  <si>
    <t>127</t>
  </si>
  <si>
    <t>735152474</t>
  </si>
  <si>
    <t>Otopná tělesa panelová VK dvoudesková PN 1,0 MPa, T do 110°C s jednou přídavnou přestupní plochou výšky tělesa 600 mm stavební délky / výkonu 700 mm / 902 W</t>
  </si>
  <si>
    <t>1985495392</t>
  </si>
  <si>
    <t>128</t>
  </si>
  <si>
    <t>735152475</t>
  </si>
  <si>
    <t>Otopná tělesa panelová VK dvoudesková PN 1,0 MPa, T do 110°C s jednou přídavnou přestupní plochou výšky tělesa 600 mm stavební délky / výkonu 800 mm / 1030 W</t>
  </si>
  <si>
    <t>637075183</t>
  </si>
  <si>
    <t>129</t>
  </si>
  <si>
    <t>735152481</t>
  </si>
  <si>
    <t>Otopná tělesa panelová VK dvoudesková PN 1,0 MPa, T do 110°C s jednou přídavnou přestupní plochou výšky tělesa 600 mm stavební délky / výkonu 1600 mm / 2061 W</t>
  </si>
  <si>
    <t>1487868868</t>
  </si>
  <si>
    <t>130</t>
  </si>
  <si>
    <t>735152574</t>
  </si>
  <si>
    <t>Otopná tělesa panelová VK dvoudesková PN 1,0 MPa, T do 110°C se dvěma přídavnými přestupními plochami výšky tělesa 600 mm stavební délky / výkonu 700 mm / 1175 W</t>
  </si>
  <si>
    <t>-296382838</t>
  </si>
  <si>
    <t>131</t>
  </si>
  <si>
    <t>735152577</t>
  </si>
  <si>
    <t>Otopná tělesa panelová VK dvoudesková PN 1,0 MPa, T do 110°C se dvěma přídavnými přestupními plochami výšky tělesa 600 mm stavební délky / výkonu 1000 mm / 1679 W</t>
  </si>
  <si>
    <t>1578091741</t>
  </si>
  <si>
    <t>132</t>
  </si>
  <si>
    <t>735152579</t>
  </si>
  <si>
    <t>Otopná tělesa panelová VK dvoudesková PN 1,0 MPa, T do 110°C se dvěma přídavnými přestupními plochami výšky tělesa 600 mm stavební délky / výkonu 1200 mm / 2015 W</t>
  </si>
  <si>
    <t>-1678367844</t>
  </si>
  <si>
    <t>133</t>
  </si>
  <si>
    <t>735152673</t>
  </si>
  <si>
    <t>Otopná tělesa panelová VK třídesková PN 1,0 MPa, T do 110°C se třemi přídavnými přestupními plochami výšky tělesa 600 mm stavební délky / výkonu 600 mm / 1444 W</t>
  </si>
  <si>
    <t>-1934356301</t>
  </si>
  <si>
    <t>134</t>
  </si>
  <si>
    <t>735152674</t>
  </si>
  <si>
    <t>Otopná tělesa panelová VK třídesková PN 1,0 MPa, T do 110°C se třemi přídavnými přestupními plochami výšky tělesa 600 mm stavební délky / výkonu 700 mm / 1684 W</t>
  </si>
  <si>
    <t>1558753343</t>
  </si>
  <si>
    <t>135</t>
  </si>
  <si>
    <t>735164273</t>
  </si>
  <si>
    <t>Otopná tělesa trubková přímotopná elektrická na stěnu výšky tělesa 1810 mm, délky 750 mm</t>
  </si>
  <si>
    <t>1342414914</t>
  </si>
  <si>
    <t xml:space="preserve">Poznámka k souboru cen:_x000d_
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
</t>
  </si>
  <si>
    <t>136</t>
  </si>
  <si>
    <t>735164262</t>
  </si>
  <si>
    <t>Otopná tělesa trubková přímotopná elektrická na stěnu výšky tělesa 1500 mm, délky 745 mm</t>
  </si>
  <si>
    <t>-789935542</t>
  </si>
  <si>
    <t>137</t>
  </si>
  <si>
    <t>příplatek</t>
  </si>
  <si>
    <t>Příplatek za zednické výpomoce</t>
  </si>
  <si>
    <t>-2047745700</t>
  </si>
  <si>
    <t>138</t>
  </si>
  <si>
    <t>998735102</t>
  </si>
  <si>
    <t>Přesun hmot pro otopná tělesa stanovený z hmotnosti přesunovaného materiálu vodorovná dopravní vzdálenost do 50 m v objektech výšky přes 6 do 12 m</t>
  </si>
  <si>
    <t>-1805112459</t>
  </si>
  <si>
    <t>139</t>
  </si>
  <si>
    <t>783614651</t>
  </si>
  <si>
    <t>Základní antikorozní nátěr armatur a kovových potrubí jednonásobný potrubí do DN 50 mm syntetický standardní</t>
  </si>
  <si>
    <t>82964731</t>
  </si>
  <si>
    <t>140</t>
  </si>
  <si>
    <t>783617611</t>
  </si>
  <si>
    <t>Krycí nátěr (email) armatur a kovových potrubí potrubí do DN 50 mm dvojnásobný syntetický standardní</t>
  </si>
  <si>
    <t>694894267</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</si>
  <si>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</si>
  <si>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</si>
  <si>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</si>
  <si>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</si>
  <si>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</si>
  <si>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VRN1</t>
  </si>
  <si>
    <t>Průzkumné, geodetické a projektové práce</t>
  </si>
  <si>
    <t>010001000</t>
  </si>
  <si>
    <t>-727852522</t>
  </si>
  <si>
    <t>VRN3</t>
  </si>
  <si>
    <t>Zařízení staveniště</t>
  </si>
  <si>
    <t>030001000</t>
  </si>
  <si>
    <t>-1860552593</t>
  </si>
  <si>
    <t>033002000</t>
  </si>
  <si>
    <t>Připojení staveniště na inženýrské sítě</t>
  </si>
  <si>
    <t>238994775</t>
  </si>
  <si>
    <t>034002000</t>
  </si>
  <si>
    <t>Zabezpečení staveniště</t>
  </si>
  <si>
    <t>-1001933647</t>
  </si>
  <si>
    <t>034403000</t>
  </si>
  <si>
    <t>Osvětlení staveniště</t>
  </si>
  <si>
    <t>-570755052</t>
  </si>
  <si>
    <t>035103001</t>
  </si>
  <si>
    <t>Pronájem ploch</t>
  </si>
  <si>
    <t>838281779</t>
  </si>
  <si>
    <t>18,405*30,00</t>
  </si>
  <si>
    <t>VRN4</t>
  </si>
  <si>
    <t>Inženýrská činnost</t>
  </si>
  <si>
    <t>043002000</t>
  </si>
  <si>
    <t>Zkoušky a ostatní měření</t>
  </si>
  <si>
    <t>-15750844</t>
  </si>
  <si>
    <t>044002000</t>
  </si>
  <si>
    <t>Revize</t>
  </si>
  <si>
    <t>995151984</t>
  </si>
  <si>
    <t>VRN6</t>
  </si>
  <si>
    <t>Územní vlivy</t>
  </si>
  <si>
    <t>063002000</t>
  </si>
  <si>
    <t>Práce na těžce přístupných místech</t>
  </si>
  <si>
    <t>695004094</t>
  </si>
  <si>
    <t>"zateplení v místě se sousedním objektem" 1</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</si>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</sst>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0009059</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Polyfunkční dům Hrob č.p. 3_revize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Hrob</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12. 12. 2019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Důstojné bydlení z.s.</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HUBAX</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Lukáš Hykyš</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ROUND(SUM(AG55:AG62),2)</f>
        <v>0</v>
      </c>
      <c r="AH54" s="102"/>
      <c r="AI54" s="102"/>
      <c r="AJ54" s="102"/>
      <c r="AK54" s="102"/>
      <c r="AL54" s="102"/>
      <c r="AM54" s="102"/>
      <c r="AN54" s="103">
        <f>SUM(AG54,AT54)</f>
        <v>0</v>
      </c>
      <c r="AO54" s="103"/>
      <c r="AP54" s="103"/>
      <c r="AQ54" s="104" t="s">
        <v>19</v>
      </c>
      <c r="AR54" s="105"/>
      <c r="AS54" s="106">
        <f>ROUND(SUM(AS55:AS62),2)</f>
        <v>0</v>
      </c>
      <c r="AT54" s="107">
        <f>ROUND(SUM(AV54:AW54),2)</f>
        <v>0</v>
      </c>
      <c r="AU54" s="108">
        <f>ROUND(SUM(AU55:AU62),5)</f>
        <v>0</v>
      </c>
      <c r="AV54" s="107">
        <f>ROUND(AZ54*L29,2)</f>
        <v>0</v>
      </c>
      <c r="AW54" s="107">
        <f>ROUND(BA54*L30,2)</f>
        <v>0</v>
      </c>
      <c r="AX54" s="107">
        <f>ROUND(BB54*L29,2)</f>
        <v>0</v>
      </c>
      <c r="AY54" s="107">
        <f>ROUND(BC54*L30,2)</f>
        <v>0</v>
      </c>
      <c r="AZ54" s="107">
        <f>ROUND(SUM(AZ55:AZ62),2)</f>
        <v>0</v>
      </c>
      <c r="BA54" s="107">
        <f>ROUND(SUM(BA55:BA62),2)</f>
        <v>0</v>
      </c>
      <c r="BB54" s="107">
        <f>ROUND(SUM(BB55:BB62),2)</f>
        <v>0</v>
      </c>
      <c r="BC54" s="107">
        <f>ROUND(SUM(BC55:BC62),2)</f>
        <v>0</v>
      </c>
      <c r="BD54" s="109">
        <f>ROUND(SUM(BD55:BD62),2)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01 - Stavební úpravy P...'!J30</f>
        <v>0</v>
      </c>
      <c r="AH55" s="116"/>
      <c r="AI55" s="116"/>
      <c r="AJ55" s="116"/>
      <c r="AK55" s="116"/>
      <c r="AL55" s="116"/>
      <c r="AM55" s="116"/>
      <c r="AN55" s="117">
        <f>SUM(AG55,AT55)</f>
        <v>0</v>
      </c>
      <c r="AO55" s="116"/>
      <c r="AP55" s="116"/>
      <c r="AQ55" s="118" t="s">
        <v>79</v>
      </c>
      <c r="AR55" s="119"/>
      <c r="AS55" s="120">
        <v>0</v>
      </c>
      <c r="AT55" s="121">
        <f>ROUND(SUM(AV55:AW55),2)</f>
        <v>0</v>
      </c>
      <c r="AU55" s="122">
        <f>'SO 01 - Stavební úpravy P...'!P96</f>
        <v>0</v>
      </c>
      <c r="AV55" s="121">
        <f>'SO 01 - Stavební úpravy P...'!J33</f>
        <v>0</v>
      </c>
      <c r="AW55" s="121">
        <f>'SO 01 - Stavební úpravy P...'!J34</f>
        <v>0</v>
      </c>
      <c r="AX55" s="121">
        <f>'SO 01 - Stavební úpravy P...'!J35</f>
        <v>0</v>
      </c>
      <c r="AY55" s="121">
        <f>'SO 01 - Stavební úpravy P...'!J36</f>
        <v>0</v>
      </c>
      <c r="AZ55" s="121">
        <f>'SO 01 - Stavební úpravy P...'!F33</f>
        <v>0</v>
      </c>
      <c r="BA55" s="121">
        <f>'SO 01 - Stavební úpravy P...'!F34</f>
        <v>0</v>
      </c>
      <c r="BB55" s="121">
        <f>'SO 01 - Stavební úpravy P...'!F35</f>
        <v>0</v>
      </c>
      <c r="BC55" s="121">
        <f>'SO 01 - Stavební úpravy P...'!F36</f>
        <v>0</v>
      </c>
      <c r="BD55" s="123">
        <f>'SO 01 - Stavební úpravy P...'!F37</f>
        <v>0</v>
      </c>
      <c r="BE55" s="7"/>
      <c r="BT55" s="124" t="s">
        <v>80</v>
      </c>
      <c r="BV55" s="124" t="s">
        <v>74</v>
      </c>
      <c r="BW55" s="124" t="s">
        <v>81</v>
      </c>
      <c r="BX55" s="124" t="s">
        <v>5</v>
      </c>
      <c r="CL55" s="124" t="s">
        <v>19</v>
      </c>
      <c r="CM55" s="124" t="s">
        <v>80</v>
      </c>
    </row>
    <row r="56" s="7" customFormat="1" ht="16.5" customHeight="1">
      <c r="A56" s="112" t="s">
        <v>76</v>
      </c>
      <c r="B56" s="113"/>
      <c r="C56" s="114"/>
      <c r="D56" s="115" t="s">
        <v>82</v>
      </c>
      <c r="E56" s="115"/>
      <c r="F56" s="115"/>
      <c r="G56" s="115"/>
      <c r="H56" s="115"/>
      <c r="I56" s="116"/>
      <c r="J56" s="115" t="s">
        <v>83</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02 - Stavební úpravy 1.NP'!J30</f>
        <v>0</v>
      </c>
      <c r="AH56" s="116"/>
      <c r="AI56" s="116"/>
      <c r="AJ56" s="116"/>
      <c r="AK56" s="116"/>
      <c r="AL56" s="116"/>
      <c r="AM56" s="116"/>
      <c r="AN56" s="117">
        <f>SUM(AG56,AT56)</f>
        <v>0</v>
      </c>
      <c r="AO56" s="116"/>
      <c r="AP56" s="116"/>
      <c r="AQ56" s="118" t="s">
        <v>79</v>
      </c>
      <c r="AR56" s="119"/>
      <c r="AS56" s="120">
        <v>0</v>
      </c>
      <c r="AT56" s="121">
        <f>ROUND(SUM(AV56:AW56),2)</f>
        <v>0</v>
      </c>
      <c r="AU56" s="122">
        <f>'SO 02 - Stavební úpravy 1.NP'!P99</f>
        <v>0</v>
      </c>
      <c r="AV56" s="121">
        <f>'SO 02 - Stavební úpravy 1.NP'!J33</f>
        <v>0</v>
      </c>
      <c r="AW56" s="121">
        <f>'SO 02 - Stavební úpravy 1.NP'!J34</f>
        <v>0</v>
      </c>
      <c r="AX56" s="121">
        <f>'SO 02 - Stavební úpravy 1.NP'!J35</f>
        <v>0</v>
      </c>
      <c r="AY56" s="121">
        <f>'SO 02 - Stavební úpravy 1.NP'!J36</f>
        <v>0</v>
      </c>
      <c r="AZ56" s="121">
        <f>'SO 02 - Stavební úpravy 1.NP'!F33</f>
        <v>0</v>
      </c>
      <c r="BA56" s="121">
        <f>'SO 02 - Stavební úpravy 1.NP'!F34</f>
        <v>0</v>
      </c>
      <c r="BB56" s="121">
        <f>'SO 02 - Stavební úpravy 1.NP'!F35</f>
        <v>0</v>
      </c>
      <c r="BC56" s="121">
        <f>'SO 02 - Stavební úpravy 1.NP'!F36</f>
        <v>0</v>
      </c>
      <c r="BD56" s="123">
        <f>'SO 02 - Stavební úpravy 1.NP'!F37</f>
        <v>0</v>
      </c>
      <c r="BE56" s="7"/>
      <c r="BT56" s="124" t="s">
        <v>80</v>
      </c>
      <c r="BV56" s="124" t="s">
        <v>74</v>
      </c>
      <c r="BW56" s="124" t="s">
        <v>84</v>
      </c>
      <c r="BX56" s="124" t="s">
        <v>5</v>
      </c>
      <c r="CL56" s="124" t="s">
        <v>19</v>
      </c>
      <c r="CM56" s="124" t="s">
        <v>80</v>
      </c>
    </row>
    <row r="57" s="7" customFormat="1" ht="16.5" customHeight="1">
      <c r="A57" s="112" t="s">
        <v>76</v>
      </c>
      <c r="B57" s="113"/>
      <c r="C57" s="114"/>
      <c r="D57" s="115" t="s">
        <v>85</v>
      </c>
      <c r="E57" s="115"/>
      <c r="F57" s="115"/>
      <c r="G57" s="115"/>
      <c r="H57" s="115"/>
      <c r="I57" s="116"/>
      <c r="J57" s="115" t="s">
        <v>86</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03 - Stavební úpravy 2.NP'!J30</f>
        <v>0</v>
      </c>
      <c r="AH57" s="116"/>
      <c r="AI57" s="116"/>
      <c r="AJ57" s="116"/>
      <c r="AK57" s="116"/>
      <c r="AL57" s="116"/>
      <c r="AM57" s="116"/>
      <c r="AN57" s="117">
        <f>SUM(AG57,AT57)</f>
        <v>0</v>
      </c>
      <c r="AO57" s="116"/>
      <c r="AP57" s="116"/>
      <c r="AQ57" s="118" t="s">
        <v>79</v>
      </c>
      <c r="AR57" s="119"/>
      <c r="AS57" s="120">
        <v>0</v>
      </c>
      <c r="AT57" s="121">
        <f>ROUND(SUM(AV57:AW57),2)</f>
        <v>0</v>
      </c>
      <c r="AU57" s="122">
        <f>'SO 03 - Stavební úpravy 2.NP'!P100</f>
        <v>0</v>
      </c>
      <c r="AV57" s="121">
        <f>'SO 03 - Stavební úpravy 2.NP'!J33</f>
        <v>0</v>
      </c>
      <c r="AW57" s="121">
        <f>'SO 03 - Stavební úpravy 2.NP'!J34</f>
        <v>0</v>
      </c>
      <c r="AX57" s="121">
        <f>'SO 03 - Stavební úpravy 2.NP'!J35</f>
        <v>0</v>
      </c>
      <c r="AY57" s="121">
        <f>'SO 03 - Stavební úpravy 2.NP'!J36</f>
        <v>0</v>
      </c>
      <c r="AZ57" s="121">
        <f>'SO 03 - Stavební úpravy 2.NP'!F33</f>
        <v>0</v>
      </c>
      <c r="BA57" s="121">
        <f>'SO 03 - Stavební úpravy 2.NP'!F34</f>
        <v>0</v>
      </c>
      <c r="BB57" s="121">
        <f>'SO 03 - Stavební úpravy 2.NP'!F35</f>
        <v>0</v>
      </c>
      <c r="BC57" s="121">
        <f>'SO 03 - Stavební úpravy 2.NP'!F36</f>
        <v>0</v>
      </c>
      <c r="BD57" s="123">
        <f>'SO 03 - Stavební úpravy 2.NP'!F37</f>
        <v>0</v>
      </c>
      <c r="BE57" s="7"/>
      <c r="BT57" s="124" t="s">
        <v>80</v>
      </c>
      <c r="BV57" s="124" t="s">
        <v>74</v>
      </c>
      <c r="BW57" s="124" t="s">
        <v>87</v>
      </c>
      <c r="BX57" s="124" t="s">
        <v>5</v>
      </c>
      <c r="CL57" s="124" t="s">
        <v>19</v>
      </c>
      <c r="CM57" s="124" t="s">
        <v>80</v>
      </c>
    </row>
    <row r="58" s="7" customFormat="1" ht="16.5" customHeight="1">
      <c r="A58" s="112" t="s">
        <v>76</v>
      </c>
      <c r="B58" s="113"/>
      <c r="C58" s="114"/>
      <c r="D58" s="115" t="s">
        <v>88</v>
      </c>
      <c r="E58" s="115"/>
      <c r="F58" s="115"/>
      <c r="G58" s="115"/>
      <c r="H58" s="115"/>
      <c r="I58" s="116"/>
      <c r="J58" s="115" t="s">
        <v>89</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04 - Zateplení a omítk...'!J30</f>
        <v>0</v>
      </c>
      <c r="AH58" s="116"/>
      <c r="AI58" s="116"/>
      <c r="AJ58" s="116"/>
      <c r="AK58" s="116"/>
      <c r="AL58" s="116"/>
      <c r="AM58" s="116"/>
      <c r="AN58" s="117">
        <f>SUM(AG58,AT58)</f>
        <v>0</v>
      </c>
      <c r="AO58" s="116"/>
      <c r="AP58" s="116"/>
      <c r="AQ58" s="118" t="s">
        <v>79</v>
      </c>
      <c r="AR58" s="119"/>
      <c r="AS58" s="120">
        <v>0</v>
      </c>
      <c r="AT58" s="121">
        <f>ROUND(SUM(AV58:AW58),2)</f>
        <v>0</v>
      </c>
      <c r="AU58" s="122">
        <f>'SO 04 - Zateplení a omítk...'!P87</f>
        <v>0</v>
      </c>
      <c r="AV58" s="121">
        <f>'SO 04 - Zateplení a omítk...'!J33</f>
        <v>0</v>
      </c>
      <c r="AW58" s="121">
        <f>'SO 04 - Zateplení a omítk...'!J34</f>
        <v>0</v>
      </c>
      <c r="AX58" s="121">
        <f>'SO 04 - Zateplení a omítk...'!J35</f>
        <v>0</v>
      </c>
      <c r="AY58" s="121">
        <f>'SO 04 - Zateplení a omítk...'!J36</f>
        <v>0</v>
      </c>
      <c r="AZ58" s="121">
        <f>'SO 04 - Zateplení a omítk...'!F33</f>
        <v>0</v>
      </c>
      <c r="BA58" s="121">
        <f>'SO 04 - Zateplení a omítk...'!F34</f>
        <v>0</v>
      </c>
      <c r="BB58" s="121">
        <f>'SO 04 - Zateplení a omítk...'!F35</f>
        <v>0</v>
      </c>
      <c r="BC58" s="121">
        <f>'SO 04 - Zateplení a omítk...'!F36</f>
        <v>0</v>
      </c>
      <c r="BD58" s="123">
        <f>'SO 04 - Zateplení a omítk...'!F37</f>
        <v>0</v>
      </c>
      <c r="BE58" s="7"/>
      <c r="BT58" s="124" t="s">
        <v>80</v>
      </c>
      <c r="BV58" s="124" t="s">
        <v>74</v>
      </c>
      <c r="BW58" s="124" t="s">
        <v>90</v>
      </c>
      <c r="BX58" s="124" t="s">
        <v>5</v>
      </c>
      <c r="CL58" s="124" t="s">
        <v>19</v>
      </c>
      <c r="CM58" s="124" t="s">
        <v>80</v>
      </c>
    </row>
    <row r="59" s="7" customFormat="1" ht="16.5" customHeight="1">
      <c r="A59" s="112" t="s">
        <v>76</v>
      </c>
      <c r="B59" s="113"/>
      <c r="C59" s="114"/>
      <c r="D59" s="115" t="s">
        <v>91</v>
      </c>
      <c r="E59" s="115"/>
      <c r="F59" s="115"/>
      <c r="G59" s="115"/>
      <c r="H59" s="115"/>
      <c r="I59" s="116"/>
      <c r="J59" s="115" t="s">
        <v>92</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05 - Drenáž'!J30</f>
        <v>0</v>
      </c>
      <c r="AH59" s="116"/>
      <c r="AI59" s="116"/>
      <c r="AJ59" s="116"/>
      <c r="AK59" s="116"/>
      <c r="AL59" s="116"/>
      <c r="AM59" s="116"/>
      <c r="AN59" s="117">
        <f>SUM(AG59,AT59)</f>
        <v>0</v>
      </c>
      <c r="AO59" s="116"/>
      <c r="AP59" s="116"/>
      <c r="AQ59" s="118" t="s">
        <v>79</v>
      </c>
      <c r="AR59" s="119"/>
      <c r="AS59" s="120">
        <v>0</v>
      </c>
      <c r="AT59" s="121">
        <f>ROUND(SUM(AV59:AW59),2)</f>
        <v>0</v>
      </c>
      <c r="AU59" s="122">
        <f>'SO 05 - Drenáž'!P89</f>
        <v>0</v>
      </c>
      <c r="AV59" s="121">
        <f>'SO 05 - Drenáž'!J33</f>
        <v>0</v>
      </c>
      <c r="AW59" s="121">
        <f>'SO 05 - Drenáž'!J34</f>
        <v>0</v>
      </c>
      <c r="AX59" s="121">
        <f>'SO 05 - Drenáž'!J35</f>
        <v>0</v>
      </c>
      <c r="AY59" s="121">
        <f>'SO 05 - Drenáž'!J36</f>
        <v>0</v>
      </c>
      <c r="AZ59" s="121">
        <f>'SO 05 - Drenáž'!F33</f>
        <v>0</v>
      </c>
      <c r="BA59" s="121">
        <f>'SO 05 - Drenáž'!F34</f>
        <v>0</v>
      </c>
      <c r="BB59" s="121">
        <f>'SO 05 - Drenáž'!F35</f>
        <v>0</v>
      </c>
      <c r="BC59" s="121">
        <f>'SO 05 - Drenáž'!F36</f>
        <v>0</v>
      </c>
      <c r="BD59" s="123">
        <f>'SO 05 - Drenáž'!F37</f>
        <v>0</v>
      </c>
      <c r="BE59" s="7"/>
      <c r="BT59" s="124" t="s">
        <v>80</v>
      </c>
      <c r="BV59" s="124" t="s">
        <v>74</v>
      </c>
      <c r="BW59" s="124" t="s">
        <v>93</v>
      </c>
      <c r="BX59" s="124" t="s">
        <v>5</v>
      </c>
      <c r="CL59" s="124" t="s">
        <v>19</v>
      </c>
      <c r="CM59" s="124" t="s">
        <v>80</v>
      </c>
    </row>
    <row r="60" s="7" customFormat="1" ht="16.5" customHeight="1">
      <c r="A60" s="112" t="s">
        <v>76</v>
      </c>
      <c r="B60" s="113"/>
      <c r="C60" s="114"/>
      <c r="D60" s="115" t="s">
        <v>94</v>
      </c>
      <c r="E60" s="115"/>
      <c r="F60" s="115"/>
      <c r="G60" s="115"/>
      <c r="H60" s="115"/>
      <c r="I60" s="116"/>
      <c r="J60" s="115" t="s">
        <v>95</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06 - Elektroinstalace'!J30</f>
        <v>0</v>
      </c>
      <c r="AH60" s="116"/>
      <c r="AI60" s="116"/>
      <c r="AJ60" s="116"/>
      <c r="AK60" s="116"/>
      <c r="AL60" s="116"/>
      <c r="AM60" s="116"/>
      <c r="AN60" s="117">
        <f>SUM(AG60,AT60)</f>
        <v>0</v>
      </c>
      <c r="AO60" s="116"/>
      <c r="AP60" s="116"/>
      <c r="AQ60" s="118" t="s">
        <v>79</v>
      </c>
      <c r="AR60" s="119"/>
      <c r="AS60" s="120">
        <v>0</v>
      </c>
      <c r="AT60" s="121">
        <f>ROUND(SUM(AV60:AW60),2)</f>
        <v>0</v>
      </c>
      <c r="AU60" s="122">
        <f>'SO 06 - Elektroinstalace'!P82</f>
        <v>0</v>
      </c>
      <c r="AV60" s="121">
        <f>'SO 06 - Elektroinstalace'!J33</f>
        <v>0</v>
      </c>
      <c r="AW60" s="121">
        <f>'SO 06 - Elektroinstalace'!J34</f>
        <v>0</v>
      </c>
      <c r="AX60" s="121">
        <f>'SO 06 - Elektroinstalace'!J35</f>
        <v>0</v>
      </c>
      <c r="AY60" s="121">
        <f>'SO 06 - Elektroinstalace'!J36</f>
        <v>0</v>
      </c>
      <c r="AZ60" s="121">
        <f>'SO 06 - Elektroinstalace'!F33</f>
        <v>0</v>
      </c>
      <c r="BA60" s="121">
        <f>'SO 06 - Elektroinstalace'!F34</f>
        <v>0</v>
      </c>
      <c r="BB60" s="121">
        <f>'SO 06 - Elektroinstalace'!F35</f>
        <v>0</v>
      </c>
      <c r="BC60" s="121">
        <f>'SO 06 - Elektroinstalace'!F36</f>
        <v>0</v>
      </c>
      <c r="BD60" s="123">
        <f>'SO 06 - Elektroinstalace'!F37</f>
        <v>0</v>
      </c>
      <c r="BE60" s="7"/>
      <c r="BT60" s="124" t="s">
        <v>80</v>
      </c>
      <c r="BV60" s="124" t="s">
        <v>74</v>
      </c>
      <c r="BW60" s="124" t="s">
        <v>96</v>
      </c>
      <c r="BX60" s="124" t="s">
        <v>5</v>
      </c>
      <c r="CL60" s="124" t="s">
        <v>19</v>
      </c>
      <c r="CM60" s="124" t="s">
        <v>80</v>
      </c>
    </row>
    <row r="61" s="7" customFormat="1" ht="16.5" customHeight="1">
      <c r="A61" s="112" t="s">
        <v>76</v>
      </c>
      <c r="B61" s="113"/>
      <c r="C61" s="114"/>
      <c r="D61" s="115" t="s">
        <v>97</v>
      </c>
      <c r="E61" s="115"/>
      <c r="F61" s="115"/>
      <c r="G61" s="115"/>
      <c r="H61" s="115"/>
      <c r="I61" s="116"/>
      <c r="J61" s="115" t="s">
        <v>98</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 07 - Zdravotně technic...'!J30</f>
        <v>0</v>
      </c>
      <c r="AH61" s="116"/>
      <c r="AI61" s="116"/>
      <c r="AJ61" s="116"/>
      <c r="AK61" s="116"/>
      <c r="AL61" s="116"/>
      <c r="AM61" s="116"/>
      <c r="AN61" s="117">
        <f>SUM(AG61,AT61)</f>
        <v>0</v>
      </c>
      <c r="AO61" s="116"/>
      <c r="AP61" s="116"/>
      <c r="AQ61" s="118" t="s">
        <v>79</v>
      </c>
      <c r="AR61" s="119"/>
      <c r="AS61" s="120">
        <v>0</v>
      </c>
      <c r="AT61" s="121">
        <f>ROUND(SUM(AV61:AW61),2)</f>
        <v>0</v>
      </c>
      <c r="AU61" s="122">
        <f>'SO 07 - Zdravotně technic...'!P99</f>
        <v>0</v>
      </c>
      <c r="AV61" s="121">
        <f>'SO 07 - Zdravotně technic...'!J33</f>
        <v>0</v>
      </c>
      <c r="AW61" s="121">
        <f>'SO 07 - Zdravotně technic...'!J34</f>
        <v>0</v>
      </c>
      <c r="AX61" s="121">
        <f>'SO 07 - Zdravotně technic...'!J35</f>
        <v>0</v>
      </c>
      <c r="AY61" s="121">
        <f>'SO 07 - Zdravotně technic...'!J36</f>
        <v>0</v>
      </c>
      <c r="AZ61" s="121">
        <f>'SO 07 - Zdravotně technic...'!F33</f>
        <v>0</v>
      </c>
      <c r="BA61" s="121">
        <f>'SO 07 - Zdravotně technic...'!F34</f>
        <v>0</v>
      </c>
      <c r="BB61" s="121">
        <f>'SO 07 - Zdravotně technic...'!F35</f>
        <v>0</v>
      </c>
      <c r="BC61" s="121">
        <f>'SO 07 - Zdravotně technic...'!F36</f>
        <v>0</v>
      </c>
      <c r="BD61" s="123">
        <f>'SO 07 - Zdravotně technic...'!F37</f>
        <v>0</v>
      </c>
      <c r="BE61" s="7"/>
      <c r="BT61" s="124" t="s">
        <v>80</v>
      </c>
      <c r="BV61" s="124" t="s">
        <v>74</v>
      </c>
      <c r="BW61" s="124" t="s">
        <v>99</v>
      </c>
      <c r="BX61" s="124" t="s">
        <v>5</v>
      </c>
      <c r="CL61" s="124" t="s">
        <v>19</v>
      </c>
      <c r="CM61" s="124" t="s">
        <v>80</v>
      </c>
    </row>
    <row r="62" s="7" customFormat="1" ht="16.5" customHeight="1">
      <c r="A62" s="112" t="s">
        <v>76</v>
      </c>
      <c r="B62" s="113"/>
      <c r="C62" s="114"/>
      <c r="D62" s="115" t="s">
        <v>100</v>
      </c>
      <c r="E62" s="115"/>
      <c r="F62" s="115"/>
      <c r="G62" s="115"/>
      <c r="H62" s="115"/>
      <c r="I62" s="116"/>
      <c r="J62" s="115" t="s">
        <v>101</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'VRN - Vedlejší rozpočtové...'!J30</f>
        <v>0</v>
      </c>
      <c r="AH62" s="116"/>
      <c r="AI62" s="116"/>
      <c r="AJ62" s="116"/>
      <c r="AK62" s="116"/>
      <c r="AL62" s="116"/>
      <c r="AM62" s="116"/>
      <c r="AN62" s="117">
        <f>SUM(AG62,AT62)</f>
        <v>0</v>
      </c>
      <c r="AO62" s="116"/>
      <c r="AP62" s="116"/>
      <c r="AQ62" s="118" t="s">
        <v>79</v>
      </c>
      <c r="AR62" s="119"/>
      <c r="AS62" s="125">
        <v>0</v>
      </c>
      <c r="AT62" s="126">
        <f>ROUND(SUM(AV62:AW62),2)</f>
        <v>0</v>
      </c>
      <c r="AU62" s="127">
        <f>'VRN - Vedlejší rozpočtové...'!P84</f>
        <v>0</v>
      </c>
      <c r="AV62" s="126">
        <f>'VRN - Vedlejší rozpočtové...'!J33</f>
        <v>0</v>
      </c>
      <c r="AW62" s="126">
        <f>'VRN - Vedlejší rozpočtové...'!J34</f>
        <v>0</v>
      </c>
      <c r="AX62" s="126">
        <f>'VRN - Vedlejší rozpočtové...'!J35</f>
        <v>0</v>
      </c>
      <c r="AY62" s="126">
        <f>'VRN - Vedlejší rozpočtové...'!J36</f>
        <v>0</v>
      </c>
      <c r="AZ62" s="126">
        <f>'VRN - Vedlejší rozpočtové...'!F33</f>
        <v>0</v>
      </c>
      <c r="BA62" s="126">
        <f>'VRN - Vedlejší rozpočtové...'!F34</f>
        <v>0</v>
      </c>
      <c r="BB62" s="126">
        <f>'VRN - Vedlejší rozpočtové...'!F35</f>
        <v>0</v>
      </c>
      <c r="BC62" s="126">
        <f>'VRN - Vedlejší rozpočtové...'!F36</f>
        <v>0</v>
      </c>
      <c r="BD62" s="128">
        <f>'VRN - Vedlejší rozpočtové...'!F37</f>
        <v>0</v>
      </c>
      <c r="BE62" s="7"/>
      <c r="BT62" s="124" t="s">
        <v>80</v>
      </c>
      <c r="BV62" s="124" t="s">
        <v>74</v>
      </c>
      <c r="BW62" s="124" t="s">
        <v>102</v>
      </c>
      <c r="BX62" s="124" t="s">
        <v>5</v>
      </c>
      <c r="CL62" s="124" t="s">
        <v>19</v>
      </c>
      <c r="CM62" s="124" t="s">
        <v>80</v>
      </c>
    </row>
    <row r="63" s="2" customFormat="1" ht="30" customHeight="1">
      <c r="A63" s="39"/>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5"/>
      <c r="AS63" s="39"/>
      <c r="AT63" s="39"/>
      <c r="AU63" s="39"/>
      <c r="AV63" s="39"/>
      <c r="AW63" s="39"/>
      <c r="AX63" s="39"/>
      <c r="AY63" s="39"/>
      <c r="AZ63" s="39"/>
      <c r="BA63" s="39"/>
      <c r="BB63" s="39"/>
      <c r="BC63" s="39"/>
      <c r="BD63" s="39"/>
      <c r="BE63" s="39"/>
    </row>
    <row r="64" s="2" customFormat="1" ht="6.96" customHeight="1">
      <c r="A64" s="39"/>
      <c r="B64" s="60"/>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45"/>
      <c r="AS64" s="39"/>
      <c r="AT64" s="39"/>
      <c r="AU64" s="39"/>
      <c r="AV64" s="39"/>
      <c r="AW64" s="39"/>
      <c r="AX64" s="39"/>
      <c r="AY64" s="39"/>
      <c r="AZ64" s="39"/>
      <c r="BA64" s="39"/>
      <c r="BB64" s="39"/>
      <c r="BC64" s="39"/>
      <c r="BD64" s="39"/>
      <c r="BE64" s="39"/>
    </row>
  </sheetData>
  <sheetProtection sheet="1" formatColumns="0" formatRows="0" objects="1" scenarios="1" spinCount="100000" saltValue="4SrirpMxYM1xB1G90f8zxIM9PJiiqB1EIjreVqVDO1Wrzy1rZHbx/zXodrhLFA6rUMYtzmuOUCQ4xnG4X666SA==" hashValue="M0aM/VQSeKtwGRBbOuack+/gqVB7h+TQ6k4V02M1pS5BSYw7IaOvlXxQsZPlvEvl8B9Lud9IWtkJYe3dmOxLfw==" algorithmName="SHA-512" password="CC35"/>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01 - Stavební úpravy P...'!C2" display="/"/>
    <hyperlink ref="A56" location="'SO 02 - Stavební úpravy 1.NP'!C2" display="/"/>
    <hyperlink ref="A57" location="'SO 03 - Stavební úpravy 2.NP'!C2" display="/"/>
    <hyperlink ref="A58" location="'SO 04 - Zateplení a omítk...'!C2" display="/"/>
    <hyperlink ref="A59" location="'SO 05 - Drenáž'!C2" display="/"/>
    <hyperlink ref="A60" location="'SO 06 - Elektroinstalace'!C2" display="/"/>
    <hyperlink ref="A61" location="'SO 07 - Zdravotně technic...'!C2" display="/"/>
    <hyperlink ref="A6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81</v>
      </c>
    </row>
    <row r="3" s="1" customFormat="1" ht="6.96" customHeight="1">
      <c r="B3" s="130"/>
      <c r="C3" s="131"/>
      <c r="D3" s="131"/>
      <c r="E3" s="131"/>
      <c r="F3" s="131"/>
      <c r="G3" s="131"/>
      <c r="H3" s="131"/>
      <c r="I3" s="132"/>
      <c r="J3" s="131"/>
      <c r="K3" s="131"/>
      <c r="L3" s="21"/>
      <c r="AT3" s="18" t="s">
        <v>80</v>
      </c>
    </row>
    <row r="4" s="1" customFormat="1" ht="24.96" customHeight="1">
      <c r="B4" s="21"/>
      <c r="D4" s="133" t="s">
        <v>103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Polyfunkční dům Hrob č.p. 3_revize</v>
      </c>
      <c r="F7" s="135"/>
      <c r="G7" s="135"/>
      <c r="H7" s="135"/>
      <c r="I7" s="129"/>
      <c r="L7" s="21"/>
    </row>
    <row r="8" s="2" customFormat="1" ht="12" customHeight="1">
      <c r="A8" s="39"/>
      <c r="B8" s="45"/>
      <c r="C8" s="39"/>
      <c r="D8" s="135" t="s">
        <v>104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105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zakázky'!AN8</f>
        <v>12. 12. 2019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28</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ROUND(J96,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ROUND((SUM(BE96:BE478)),  2)</f>
        <v>0</v>
      </c>
      <c r="G33" s="39"/>
      <c r="H33" s="39"/>
      <c r="I33" s="156">
        <v>0.20999999999999999</v>
      </c>
      <c r="J33" s="155">
        <f>ROUND(((SUM(BE96:BE478))*I33),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ROUND((SUM(BF96:BF478)),  2)</f>
        <v>0</v>
      </c>
      <c r="G34" s="39"/>
      <c r="H34" s="39"/>
      <c r="I34" s="156">
        <v>0.14999999999999999</v>
      </c>
      <c r="J34" s="155">
        <f>ROUND(((SUM(BF96:BF478))*I34),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ROUND((SUM(BG96:BG478)),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ROUND((SUM(BH96:BH478)),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ROUND((SUM(BI96:BI478)),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Polyfunkční dům Hrob č.p. 3_revize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01 - Stavební úpravy Přízemí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Hrob</v>
      </c>
      <c r="G52" s="41"/>
      <c r="H52" s="41"/>
      <c r="I52" s="141" t="s">
        <v>23</v>
      </c>
      <c r="J52" s="73" t="str">
        <f>IF(J12="","",J12)</f>
        <v>12. 12. 2019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Důstojné bydlení z.s.</v>
      </c>
      <c r="G54" s="41"/>
      <c r="H54" s="41"/>
      <c r="I54" s="141" t="s">
        <v>31</v>
      </c>
      <c r="J54" s="37" t="str">
        <f>E21</f>
        <v>HUBAX</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Lukáš Hykyš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107</v>
      </c>
      <c r="D57" s="173"/>
      <c r="E57" s="173"/>
      <c r="F57" s="173"/>
      <c r="G57" s="173"/>
      <c r="H57" s="173"/>
      <c r="I57" s="174"/>
      <c r="J57" s="175" t="s">
        <v>108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J96</f>
        <v>0</v>
      </c>
      <c r="K59" s="41"/>
      <c r="L59" s="138"/>
      <c r="S59" s="39"/>
      <c r="T59" s="39"/>
      <c r="U59" s="39"/>
      <c r="V59" s="39"/>
      <c r="W59" s="39"/>
      <c r="X59" s="39"/>
      <c r="Y59" s="39"/>
      <c r="Z59" s="39"/>
      <c r="AA59" s="39"/>
      <c r="AB59" s="39"/>
      <c r="AC59" s="39"/>
      <c r="AD59" s="39"/>
      <c r="AE59" s="39"/>
      <c r="AU59" s="18" t="s">
        <v>109</v>
      </c>
    </row>
    <row r="60" s="9" customFormat="1" ht="24.96" customHeight="1">
      <c r="A60" s="9"/>
      <c r="B60" s="177"/>
      <c r="C60" s="178"/>
      <c r="D60" s="179" t="s">
        <v>110</v>
      </c>
      <c r="E60" s="180"/>
      <c r="F60" s="180"/>
      <c r="G60" s="180"/>
      <c r="H60" s="180"/>
      <c r="I60" s="181"/>
      <c r="J60" s="182">
        <f>J97</f>
        <v>0</v>
      </c>
      <c r="K60" s="178"/>
      <c r="L60" s="183"/>
      <c r="S60" s="9"/>
      <c r="T60" s="9"/>
      <c r="U60" s="9"/>
      <c r="V60" s="9"/>
      <c r="W60" s="9"/>
      <c r="X60" s="9"/>
      <c r="Y60" s="9"/>
      <c r="Z60" s="9"/>
      <c r="AA60" s="9"/>
      <c r="AB60" s="9"/>
      <c r="AC60" s="9"/>
      <c r="AD60" s="9"/>
      <c r="AE60" s="9"/>
    </row>
    <row r="61" s="10" customFormat="1" ht="19.92" customHeight="1">
      <c r="A61" s="10"/>
      <c r="B61" s="184"/>
      <c r="C61" s="185"/>
      <c r="D61" s="186" t="s">
        <v>111</v>
      </c>
      <c r="E61" s="187"/>
      <c r="F61" s="187"/>
      <c r="G61" s="187"/>
      <c r="H61" s="187"/>
      <c r="I61" s="188"/>
      <c r="J61" s="189">
        <f>J98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112</v>
      </c>
      <c r="E62" s="187"/>
      <c r="F62" s="187"/>
      <c r="G62" s="187"/>
      <c r="H62" s="187"/>
      <c r="I62" s="188"/>
      <c r="J62" s="189">
        <f>J115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113</v>
      </c>
      <c r="E63" s="187"/>
      <c r="F63" s="187"/>
      <c r="G63" s="187"/>
      <c r="H63" s="187"/>
      <c r="I63" s="188"/>
      <c r="J63" s="189">
        <f>J133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114</v>
      </c>
      <c r="E64" s="187"/>
      <c r="F64" s="187"/>
      <c r="G64" s="187"/>
      <c r="H64" s="187"/>
      <c r="I64" s="188"/>
      <c r="J64" s="189">
        <f>J250</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115</v>
      </c>
      <c r="E65" s="187"/>
      <c r="F65" s="187"/>
      <c r="G65" s="187"/>
      <c r="H65" s="187"/>
      <c r="I65" s="188"/>
      <c r="J65" s="189">
        <f>J270</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116</v>
      </c>
      <c r="E66" s="187"/>
      <c r="F66" s="187"/>
      <c r="G66" s="187"/>
      <c r="H66" s="187"/>
      <c r="I66" s="188"/>
      <c r="J66" s="189">
        <f>J283</f>
        <v>0</v>
      </c>
      <c r="K66" s="185"/>
      <c r="L66" s="190"/>
      <c r="S66" s="10"/>
      <c r="T66" s="10"/>
      <c r="U66" s="10"/>
      <c r="V66" s="10"/>
      <c r="W66" s="10"/>
      <c r="X66" s="10"/>
      <c r="Y66" s="10"/>
      <c r="Z66" s="10"/>
      <c r="AA66" s="10"/>
      <c r="AB66" s="10"/>
      <c r="AC66" s="10"/>
      <c r="AD66" s="10"/>
      <c r="AE66" s="10"/>
    </row>
    <row r="67" s="9" customFormat="1" ht="24.96" customHeight="1">
      <c r="A67" s="9"/>
      <c r="B67" s="177"/>
      <c r="C67" s="178"/>
      <c r="D67" s="179" t="s">
        <v>117</v>
      </c>
      <c r="E67" s="180"/>
      <c r="F67" s="180"/>
      <c r="G67" s="180"/>
      <c r="H67" s="180"/>
      <c r="I67" s="181"/>
      <c r="J67" s="182">
        <f>J286</f>
        <v>0</v>
      </c>
      <c r="K67" s="178"/>
      <c r="L67" s="183"/>
      <c r="S67" s="9"/>
      <c r="T67" s="9"/>
      <c r="U67" s="9"/>
      <c r="V67" s="9"/>
      <c r="W67" s="9"/>
      <c r="X67" s="9"/>
      <c r="Y67" s="9"/>
      <c r="Z67" s="9"/>
      <c r="AA67" s="9"/>
      <c r="AB67" s="9"/>
      <c r="AC67" s="9"/>
      <c r="AD67" s="9"/>
      <c r="AE67" s="9"/>
    </row>
    <row r="68" s="10" customFormat="1" ht="19.92" customHeight="1">
      <c r="A68" s="10"/>
      <c r="B68" s="184"/>
      <c r="C68" s="185"/>
      <c r="D68" s="186" t="s">
        <v>118</v>
      </c>
      <c r="E68" s="187"/>
      <c r="F68" s="187"/>
      <c r="G68" s="187"/>
      <c r="H68" s="187"/>
      <c r="I68" s="188"/>
      <c r="J68" s="189">
        <f>J287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119</v>
      </c>
      <c r="E69" s="187"/>
      <c r="F69" s="187"/>
      <c r="G69" s="187"/>
      <c r="H69" s="187"/>
      <c r="I69" s="188"/>
      <c r="J69" s="189">
        <f>J307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120</v>
      </c>
      <c r="E70" s="187"/>
      <c r="F70" s="187"/>
      <c r="G70" s="187"/>
      <c r="H70" s="187"/>
      <c r="I70" s="188"/>
      <c r="J70" s="189">
        <f>J320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121</v>
      </c>
      <c r="E71" s="187"/>
      <c r="F71" s="187"/>
      <c r="G71" s="187"/>
      <c r="H71" s="187"/>
      <c r="I71" s="188"/>
      <c r="J71" s="189">
        <f>J332</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122</v>
      </c>
      <c r="E72" s="187"/>
      <c r="F72" s="187"/>
      <c r="G72" s="187"/>
      <c r="H72" s="187"/>
      <c r="I72" s="188"/>
      <c r="J72" s="189">
        <f>J355</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123</v>
      </c>
      <c r="E73" s="187"/>
      <c r="F73" s="187"/>
      <c r="G73" s="187"/>
      <c r="H73" s="187"/>
      <c r="I73" s="188"/>
      <c r="J73" s="189">
        <f>J373</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124</v>
      </c>
      <c r="E74" s="187"/>
      <c r="F74" s="187"/>
      <c r="G74" s="187"/>
      <c r="H74" s="187"/>
      <c r="I74" s="188"/>
      <c r="J74" s="189">
        <f>J417</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125</v>
      </c>
      <c r="E75" s="187"/>
      <c r="F75" s="187"/>
      <c r="G75" s="187"/>
      <c r="H75" s="187"/>
      <c r="I75" s="188"/>
      <c r="J75" s="189">
        <f>J440</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126</v>
      </c>
      <c r="E76" s="187"/>
      <c r="F76" s="187"/>
      <c r="G76" s="187"/>
      <c r="H76" s="187"/>
      <c r="I76" s="188"/>
      <c r="J76" s="189">
        <f>J448</f>
        <v>0</v>
      </c>
      <c r="K76" s="185"/>
      <c r="L76" s="190"/>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167"/>
      <c r="J78" s="61"/>
      <c r="K78" s="61"/>
      <c r="L78" s="138"/>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170"/>
      <c r="J82" s="63"/>
      <c r="K82" s="63"/>
      <c r="L82" s="138"/>
      <c r="S82" s="39"/>
      <c r="T82" s="39"/>
      <c r="U82" s="39"/>
      <c r="V82" s="39"/>
      <c r="W82" s="39"/>
      <c r="X82" s="39"/>
      <c r="Y82" s="39"/>
      <c r="Z82" s="39"/>
      <c r="AA82" s="39"/>
      <c r="AB82" s="39"/>
      <c r="AC82" s="39"/>
      <c r="AD82" s="39"/>
      <c r="AE82" s="39"/>
    </row>
    <row r="83" s="2" customFormat="1" ht="24.96" customHeight="1">
      <c r="A83" s="39"/>
      <c r="B83" s="40"/>
      <c r="C83" s="24" t="s">
        <v>127</v>
      </c>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16.5" customHeight="1">
      <c r="A86" s="39"/>
      <c r="B86" s="40"/>
      <c r="C86" s="41"/>
      <c r="D86" s="41"/>
      <c r="E86" s="171" t="str">
        <f>E7</f>
        <v>Polyfunkční dům Hrob č.p. 3_revize</v>
      </c>
      <c r="F86" s="33"/>
      <c r="G86" s="33"/>
      <c r="H86" s="33"/>
      <c r="I86" s="137"/>
      <c r="J86" s="41"/>
      <c r="K86" s="41"/>
      <c r="L86" s="138"/>
      <c r="S86" s="39"/>
      <c r="T86" s="39"/>
      <c r="U86" s="39"/>
      <c r="V86" s="39"/>
      <c r="W86" s="39"/>
      <c r="X86" s="39"/>
      <c r="Y86" s="39"/>
      <c r="Z86" s="39"/>
      <c r="AA86" s="39"/>
      <c r="AB86" s="39"/>
      <c r="AC86" s="39"/>
      <c r="AD86" s="39"/>
      <c r="AE86" s="39"/>
    </row>
    <row r="87" s="2" customFormat="1" ht="12" customHeight="1">
      <c r="A87" s="39"/>
      <c r="B87" s="40"/>
      <c r="C87" s="33" t="s">
        <v>104</v>
      </c>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16.5" customHeight="1">
      <c r="A88" s="39"/>
      <c r="B88" s="40"/>
      <c r="C88" s="41"/>
      <c r="D88" s="41"/>
      <c r="E88" s="70" t="str">
        <f>E9</f>
        <v>SO 01 - Stavební úpravy Přízemí</v>
      </c>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F12</f>
        <v>Hrob</v>
      </c>
      <c r="G90" s="41"/>
      <c r="H90" s="41"/>
      <c r="I90" s="141" t="s">
        <v>23</v>
      </c>
      <c r="J90" s="73" t="str">
        <f>IF(J12="","",J12)</f>
        <v>12. 12. 2019</v>
      </c>
      <c r="K90" s="41"/>
      <c r="L90" s="138"/>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E15</f>
        <v>Důstojné bydlení z.s.</v>
      </c>
      <c r="G92" s="41"/>
      <c r="H92" s="41"/>
      <c r="I92" s="141" t="s">
        <v>31</v>
      </c>
      <c r="J92" s="37" t="str">
        <f>E21</f>
        <v>HUBAX</v>
      </c>
      <c r="K92" s="41"/>
      <c r="L92" s="138"/>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IF(E18="","",E18)</f>
        <v>Vyplň údaj</v>
      </c>
      <c r="G93" s="41"/>
      <c r="H93" s="41"/>
      <c r="I93" s="141" t="s">
        <v>34</v>
      </c>
      <c r="J93" s="37" t="str">
        <f>E24</f>
        <v>Lukáš Hykyš</v>
      </c>
      <c r="K93" s="41"/>
      <c r="L93" s="138"/>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11" customFormat="1" ht="29.28" customHeight="1">
      <c r="A95" s="191"/>
      <c r="B95" s="192"/>
      <c r="C95" s="193" t="s">
        <v>128</v>
      </c>
      <c r="D95" s="194" t="s">
        <v>57</v>
      </c>
      <c r="E95" s="194" t="s">
        <v>53</v>
      </c>
      <c r="F95" s="194" t="s">
        <v>54</v>
      </c>
      <c r="G95" s="194" t="s">
        <v>129</v>
      </c>
      <c r="H95" s="194" t="s">
        <v>130</v>
      </c>
      <c r="I95" s="195" t="s">
        <v>131</v>
      </c>
      <c r="J95" s="194" t="s">
        <v>108</v>
      </c>
      <c r="K95" s="196" t="s">
        <v>132</v>
      </c>
      <c r="L95" s="197"/>
      <c r="M95" s="93" t="s">
        <v>19</v>
      </c>
      <c r="N95" s="94" t="s">
        <v>42</v>
      </c>
      <c r="O95" s="94" t="s">
        <v>133</v>
      </c>
      <c r="P95" s="94" t="s">
        <v>134</v>
      </c>
      <c r="Q95" s="94" t="s">
        <v>135</v>
      </c>
      <c r="R95" s="94" t="s">
        <v>136</v>
      </c>
      <c r="S95" s="94" t="s">
        <v>137</v>
      </c>
      <c r="T95" s="95" t="s">
        <v>138</v>
      </c>
      <c r="U95" s="191"/>
      <c r="V95" s="191"/>
      <c r="W95" s="191"/>
      <c r="X95" s="191"/>
      <c r="Y95" s="191"/>
      <c r="Z95" s="191"/>
      <c r="AA95" s="191"/>
      <c r="AB95" s="191"/>
      <c r="AC95" s="191"/>
      <c r="AD95" s="191"/>
      <c r="AE95" s="191"/>
    </row>
    <row r="96" s="2" customFormat="1" ht="22.8" customHeight="1">
      <c r="A96" s="39"/>
      <c r="B96" s="40"/>
      <c r="C96" s="100" t="s">
        <v>139</v>
      </c>
      <c r="D96" s="41"/>
      <c r="E96" s="41"/>
      <c r="F96" s="41"/>
      <c r="G96" s="41"/>
      <c r="H96" s="41"/>
      <c r="I96" s="137"/>
      <c r="J96" s="198">
        <f>BK96</f>
        <v>0</v>
      </c>
      <c r="K96" s="41"/>
      <c r="L96" s="45"/>
      <c r="M96" s="96"/>
      <c r="N96" s="199"/>
      <c r="O96" s="97"/>
      <c r="P96" s="200">
        <f>P97+P286</f>
        <v>0</v>
      </c>
      <c r="Q96" s="97"/>
      <c r="R96" s="200">
        <f>R97+R286</f>
        <v>64.414474259999992</v>
      </c>
      <c r="S96" s="97"/>
      <c r="T96" s="201">
        <f>T97+T286</f>
        <v>3.5726</v>
      </c>
      <c r="U96" s="39"/>
      <c r="V96" s="39"/>
      <c r="W96" s="39"/>
      <c r="X96" s="39"/>
      <c r="Y96" s="39"/>
      <c r="Z96" s="39"/>
      <c r="AA96" s="39"/>
      <c r="AB96" s="39"/>
      <c r="AC96" s="39"/>
      <c r="AD96" s="39"/>
      <c r="AE96" s="39"/>
      <c r="AT96" s="18" t="s">
        <v>71</v>
      </c>
      <c r="AU96" s="18" t="s">
        <v>109</v>
      </c>
      <c r="BK96" s="202">
        <f>BK97+BK286</f>
        <v>0</v>
      </c>
    </row>
    <row r="97" s="12" customFormat="1" ht="25.92" customHeight="1">
      <c r="A97" s="12"/>
      <c r="B97" s="203"/>
      <c r="C97" s="204"/>
      <c r="D97" s="205" t="s">
        <v>71</v>
      </c>
      <c r="E97" s="206" t="s">
        <v>140</v>
      </c>
      <c r="F97" s="206" t="s">
        <v>141</v>
      </c>
      <c r="G97" s="204"/>
      <c r="H97" s="204"/>
      <c r="I97" s="207"/>
      <c r="J97" s="208">
        <f>BK97</f>
        <v>0</v>
      </c>
      <c r="K97" s="204"/>
      <c r="L97" s="209"/>
      <c r="M97" s="210"/>
      <c r="N97" s="211"/>
      <c r="O97" s="211"/>
      <c r="P97" s="212">
        <f>P98+P115+P133+P250+P270+P283</f>
        <v>0</v>
      </c>
      <c r="Q97" s="211"/>
      <c r="R97" s="212">
        <f>R98+R115+R133+R250+R270+R283</f>
        <v>49.873775799999997</v>
      </c>
      <c r="S97" s="211"/>
      <c r="T97" s="213">
        <f>T98+T115+T133+T250+T270+T283</f>
        <v>3.5726</v>
      </c>
      <c r="U97" s="12"/>
      <c r="V97" s="12"/>
      <c r="W97" s="12"/>
      <c r="X97" s="12"/>
      <c r="Y97" s="12"/>
      <c r="Z97" s="12"/>
      <c r="AA97" s="12"/>
      <c r="AB97" s="12"/>
      <c r="AC97" s="12"/>
      <c r="AD97" s="12"/>
      <c r="AE97" s="12"/>
      <c r="AR97" s="214" t="s">
        <v>80</v>
      </c>
      <c r="AT97" s="215" t="s">
        <v>71</v>
      </c>
      <c r="AU97" s="215" t="s">
        <v>72</v>
      </c>
      <c r="AY97" s="214" t="s">
        <v>142</v>
      </c>
      <c r="BK97" s="216">
        <f>BK98+BK115+BK133+BK250+BK270+BK283</f>
        <v>0</v>
      </c>
    </row>
    <row r="98" s="12" customFormat="1" ht="22.8" customHeight="1">
      <c r="A98" s="12"/>
      <c r="B98" s="203"/>
      <c r="C98" s="204"/>
      <c r="D98" s="205" t="s">
        <v>71</v>
      </c>
      <c r="E98" s="217" t="s">
        <v>143</v>
      </c>
      <c r="F98" s="217" t="s">
        <v>144</v>
      </c>
      <c r="G98" s="204"/>
      <c r="H98" s="204"/>
      <c r="I98" s="207"/>
      <c r="J98" s="218">
        <f>BK98</f>
        <v>0</v>
      </c>
      <c r="K98" s="204"/>
      <c r="L98" s="209"/>
      <c r="M98" s="210"/>
      <c r="N98" s="211"/>
      <c r="O98" s="211"/>
      <c r="P98" s="212">
        <f>SUM(P99:P114)</f>
        <v>0</v>
      </c>
      <c r="Q98" s="211"/>
      <c r="R98" s="212">
        <f>SUM(R99:R114)</f>
        <v>5.7883782000000004</v>
      </c>
      <c r="S98" s="211"/>
      <c r="T98" s="213">
        <f>SUM(T99:T114)</f>
        <v>0</v>
      </c>
      <c r="U98" s="12"/>
      <c r="V98" s="12"/>
      <c r="W98" s="12"/>
      <c r="X98" s="12"/>
      <c r="Y98" s="12"/>
      <c r="Z98" s="12"/>
      <c r="AA98" s="12"/>
      <c r="AB98" s="12"/>
      <c r="AC98" s="12"/>
      <c r="AD98" s="12"/>
      <c r="AE98" s="12"/>
      <c r="AR98" s="214" t="s">
        <v>80</v>
      </c>
      <c r="AT98" s="215" t="s">
        <v>71</v>
      </c>
      <c r="AU98" s="215" t="s">
        <v>80</v>
      </c>
      <c r="AY98" s="214" t="s">
        <v>142</v>
      </c>
      <c r="BK98" s="216">
        <f>SUM(BK99:BK114)</f>
        <v>0</v>
      </c>
    </row>
    <row r="99" s="2" customFormat="1" ht="21.75" customHeight="1">
      <c r="A99" s="39"/>
      <c r="B99" s="40"/>
      <c r="C99" s="219" t="s">
        <v>80</v>
      </c>
      <c r="D99" s="219" t="s">
        <v>145</v>
      </c>
      <c r="E99" s="220" t="s">
        <v>146</v>
      </c>
      <c r="F99" s="221" t="s">
        <v>147</v>
      </c>
      <c r="G99" s="222" t="s">
        <v>148</v>
      </c>
      <c r="H99" s="223">
        <v>1.224</v>
      </c>
      <c r="I99" s="224"/>
      <c r="J99" s="225">
        <f>ROUND(I99*H99,2)</f>
        <v>0</v>
      </c>
      <c r="K99" s="221" t="s">
        <v>149</v>
      </c>
      <c r="L99" s="45"/>
      <c r="M99" s="226" t="s">
        <v>19</v>
      </c>
      <c r="N99" s="227" t="s">
        <v>44</v>
      </c>
      <c r="O99" s="85"/>
      <c r="P99" s="228">
        <f>O99*H99</f>
        <v>0</v>
      </c>
      <c r="Q99" s="228">
        <v>1.8775</v>
      </c>
      <c r="R99" s="228">
        <f>Q99*H99</f>
        <v>2.29806</v>
      </c>
      <c r="S99" s="228">
        <v>0</v>
      </c>
      <c r="T99" s="229">
        <f>S99*H99</f>
        <v>0</v>
      </c>
      <c r="U99" s="39"/>
      <c r="V99" s="39"/>
      <c r="W99" s="39"/>
      <c r="X99" s="39"/>
      <c r="Y99" s="39"/>
      <c r="Z99" s="39"/>
      <c r="AA99" s="39"/>
      <c r="AB99" s="39"/>
      <c r="AC99" s="39"/>
      <c r="AD99" s="39"/>
      <c r="AE99" s="39"/>
      <c r="AR99" s="230" t="s">
        <v>150</v>
      </c>
      <c r="AT99" s="230" t="s">
        <v>145</v>
      </c>
      <c r="AU99" s="230" t="s">
        <v>151</v>
      </c>
      <c r="AY99" s="18" t="s">
        <v>142</v>
      </c>
      <c r="BE99" s="231">
        <f>IF(N99="základní",J99,0)</f>
        <v>0</v>
      </c>
      <c r="BF99" s="231">
        <f>IF(N99="snížená",J99,0)</f>
        <v>0</v>
      </c>
      <c r="BG99" s="231">
        <f>IF(N99="zákl. přenesená",J99,0)</f>
        <v>0</v>
      </c>
      <c r="BH99" s="231">
        <f>IF(N99="sníž. přenesená",J99,0)</f>
        <v>0</v>
      </c>
      <c r="BI99" s="231">
        <f>IF(N99="nulová",J99,0)</f>
        <v>0</v>
      </c>
      <c r="BJ99" s="18" t="s">
        <v>151</v>
      </c>
      <c r="BK99" s="231">
        <f>ROUND(I99*H99,2)</f>
        <v>0</v>
      </c>
      <c r="BL99" s="18" t="s">
        <v>150</v>
      </c>
      <c r="BM99" s="230" t="s">
        <v>152</v>
      </c>
    </row>
    <row r="100" s="13" customFormat="1">
      <c r="A100" s="13"/>
      <c r="B100" s="232"/>
      <c r="C100" s="233"/>
      <c r="D100" s="234" t="s">
        <v>153</v>
      </c>
      <c r="E100" s="235" t="s">
        <v>19</v>
      </c>
      <c r="F100" s="236" t="s">
        <v>154</v>
      </c>
      <c r="G100" s="233"/>
      <c r="H100" s="237">
        <v>0.32400000000000001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153</v>
      </c>
      <c r="AU100" s="243" t="s">
        <v>151</v>
      </c>
      <c r="AV100" s="13" t="s">
        <v>151</v>
      </c>
      <c r="AW100" s="13" t="s">
        <v>33</v>
      </c>
      <c r="AX100" s="13" t="s">
        <v>72</v>
      </c>
      <c r="AY100" s="243" t="s">
        <v>142</v>
      </c>
    </row>
    <row r="101" s="13" customFormat="1">
      <c r="A101" s="13"/>
      <c r="B101" s="232"/>
      <c r="C101" s="233"/>
      <c r="D101" s="234" t="s">
        <v>153</v>
      </c>
      <c r="E101" s="235" t="s">
        <v>19</v>
      </c>
      <c r="F101" s="236" t="s">
        <v>155</v>
      </c>
      <c r="G101" s="233"/>
      <c r="H101" s="237">
        <v>0.90000000000000002</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153</v>
      </c>
      <c r="AU101" s="243" t="s">
        <v>151</v>
      </c>
      <c r="AV101" s="13" t="s">
        <v>151</v>
      </c>
      <c r="AW101" s="13" t="s">
        <v>33</v>
      </c>
      <c r="AX101" s="13" t="s">
        <v>72</v>
      </c>
      <c r="AY101" s="243" t="s">
        <v>142</v>
      </c>
    </row>
    <row r="102" s="14" customFormat="1">
      <c r="A102" s="14"/>
      <c r="B102" s="244"/>
      <c r="C102" s="245"/>
      <c r="D102" s="234" t="s">
        <v>153</v>
      </c>
      <c r="E102" s="246" t="s">
        <v>19</v>
      </c>
      <c r="F102" s="247" t="s">
        <v>156</v>
      </c>
      <c r="G102" s="245"/>
      <c r="H102" s="248">
        <v>1.224</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153</v>
      </c>
      <c r="AU102" s="254" t="s">
        <v>151</v>
      </c>
      <c r="AV102" s="14" t="s">
        <v>150</v>
      </c>
      <c r="AW102" s="14" t="s">
        <v>33</v>
      </c>
      <c r="AX102" s="14" t="s">
        <v>80</v>
      </c>
      <c r="AY102" s="254" t="s">
        <v>142</v>
      </c>
    </row>
    <row r="103" s="2" customFormat="1" ht="21.75" customHeight="1">
      <c r="A103" s="39"/>
      <c r="B103" s="40"/>
      <c r="C103" s="219" t="s">
        <v>151</v>
      </c>
      <c r="D103" s="219" t="s">
        <v>145</v>
      </c>
      <c r="E103" s="220" t="s">
        <v>157</v>
      </c>
      <c r="F103" s="221" t="s">
        <v>158</v>
      </c>
      <c r="G103" s="222" t="s">
        <v>159</v>
      </c>
      <c r="H103" s="223">
        <v>50.460000000000001</v>
      </c>
      <c r="I103" s="224"/>
      <c r="J103" s="225">
        <f>ROUND(I103*H103,2)</f>
        <v>0</v>
      </c>
      <c r="K103" s="221" t="s">
        <v>149</v>
      </c>
      <c r="L103" s="45"/>
      <c r="M103" s="226" t="s">
        <v>19</v>
      </c>
      <c r="N103" s="227" t="s">
        <v>44</v>
      </c>
      <c r="O103" s="85"/>
      <c r="P103" s="228">
        <f>O103*H103</f>
        <v>0</v>
      </c>
      <c r="Q103" s="228">
        <v>0.069169999999999995</v>
      </c>
      <c r="R103" s="228">
        <f>Q103*H103</f>
        <v>3.4903181999999999</v>
      </c>
      <c r="S103" s="228">
        <v>0</v>
      </c>
      <c r="T103" s="229">
        <f>S103*H103</f>
        <v>0</v>
      </c>
      <c r="U103" s="39"/>
      <c r="V103" s="39"/>
      <c r="W103" s="39"/>
      <c r="X103" s="39"/>
      <c r="Y103" s="39"/>
      <c r="Z103" s="39"/>
      <c r="AA103" s="39"/>
      <c r="AB103" s="39"/>
      <c r="AC103" s="39"/>
      <c r="AD103" s="39"/>
      <c r="AE103" s="39"/>
      <c r="AR103" s="230" t="s">
        <v>150</v>
      </c>
      <c r="AT103" s="230" t="s">
        <v>145</v>
      </c>
      <c r="AU103" s="230" t="s">
        <v>151</v>
      </c>
      <c r="AY103" s="18" t="s">
        <v>142</v>
      </c>
      <c r="BE103" s="231">
        <f>IF(N103="základní",J103,0)</f>
        <v>0</v>
      </c>
      <c r="BF103" s="231">
        <f>IF(N103="snížená",J103,0)</f>
        <v>0</v>
      </c>
      <c r="BG103" s="231">
        <f>IF(N103="zákl. přenesená",J103,0)</f>
        <v>0</v>
      </c>
      <c r="BH103" s="231">
        <f>IF(N103="sníž. přenesená",J103,0)</f>
        <v>0</v>
      </c>
      <c r="BI103" s="231">
        <f>IF(N103="nulová",J103,0)</f>
        <v>0</v>
      </c>
      <c r="BJ103" s="18" t="s">
        <v>151</v>
      </c>
      <c r="BK103" s="231">
        <f>ROUND(I103*H103,2)</f>
        <v>0</v>
      </c>
      <c r="BL103" s="18" t="s">
        <v>150</v>
      </c>
      <c r="BM103" s="230" t="s">
        <v>160</v>
      </c>
    </row>
    <row r="104" s="13" customFormat="1">
      <c r="A104" s="13"/>
      <c r="B104" s="232"/>
      <c r="C104" s="233"/>
      <c r="D104" s="234" t="s">
        <v>153</v>
      </c>
      <c r="E104" s="235" t="s">
        <v>19</v>
      </c>
      <c r="F104" s="236" t="s">
        <v>161</v>
      </c>
      <c r="G104" s="233"/>
      <c r="H104" s="237">
        <v>4.2000000000000002</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153</v>
      </c>
      <c r="AU104" s="243" t="s">
        <v>151</v>
      </c>
      <c r="AV104" s="13" t="s">
        <v>151</v>
      </c>
      <c r="AW104" s="13" t="s">
        <v>33</v>
      </c>
      <c r="AX104" s="13" t="s">
        <v>72</v>
      </c>
      <c r="AY104" s="243" t="s">
        <v>142</v>
      </c>
    </row>
    <row r="105" s="13" customFormat="1">
      <c r="A105" s="13"/>
      <c r="B105" s="232"/>
      <c r="C105" s="233"/>
      <c r="D105" s="234" t="s">
        <v>153</v>
      </c>
      <c r="E105" s="235" t="s">
        <v>19</v>
      </c>
      <c r="F105" s="236" t="s">
        <v>162</v>
      </c>
      <c r="G105" s="233"/>
      <c r="H105" s="237">
        <v>-1.1819999999999999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153</v>
      </c>
      <c r="AU105" s="243" t="s">
        <v>151</v>
      </c>
      <c r="AV105" s="13" t="s">
        <v>151</v>
      </c>
      <c r="AW105" s="13" t="s">
        <v>33</v>
      </c>
      <c r="AX105" s="13" t="s">
        <v>72</v>
      </c>
      <c r="AY105" s="243" t="s">
        <v>142</v>
      </c>
    </row>
    <row r="106" s="13" customFormat="1">
      <c r="A106" s="13"/>
      <c r="B106" s="232"/>
      <c r="C106" s="233"/>
      <c r="D106" s="234" t="s">
        <v>153</v>
      </c>
      <c r="E106" s="235" t="s">
        <v>19</v>
      </c>
      <c r="F106" s="236" t="s">
        <v>163</v>
      </c>
      <c r="G106" s="233"/>
      <c r="H106" s="237">
        <v>19.350000000000001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153</v>
      </c>
      <c r="AU106" s="243" t="s">
        <v>151</v>
      </c>
      <c r="AV106" s="13" t="s">
        <v>151</v>
      </c>
      <c r="AW106" s="13" t="s">
        <v>33</v>
      </c>
      <c r="AX106" s="13" t="s">
        <v>72</v>
      </c>
      <c r="AY106" s="243" t="s">
        <v>142</v>
      </c>
    </row>
    <row r="107" s="13" customFormat="1">
      <c r="A107" s="13"/>
      <c r="B107" s="232"/>
      <c r="C107" s="233"/>
      <c r="D107" s="234" t="s">
        <v>153</v>
      </c>
      <c r="E107" s="235" t="s">
        <v>19</v>
      </c>
      <c r="F107" s="236" t="s">
        <v>164</v>
      </c>
      <c r="G107" s="233"/>
      <c r="H107" s="237">
        <v>-2.3639999999999999</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153</v>
      </c>
      <c r="AU107" s="243" t="s">
        <v>151</v>
      </c>
      <c r="AV107" s="13" t="s">
        <v>151</v>
      </c>
      <c r="AW107" s="13" t="s">
        <v>33</v>
      </c>
      <c r="AX107" s="13" t="s">
        <v>72</v>
      </c>
      <c r="AY107" s="243" t="s">
        <v>142</v>
      </c>
    </row>
    <row r="108" s="13" customFormat="1">
      <c r="A108" s="13"/>
      <c r="B108" s="232"/>
      <c r="C108" s="233"/>
      <c r="D108" s="234" t="s">
        <v>153</v>
      </c>
      <c r="E108" s="235" t="s">
        <v>19</v>
      </c>
      <c r="F108" s="236" t="s">
        <v>165</v>
      </c>
      <c r="G108" s="233"/>
      <c r="H108" s="237">
        <v>6.2999999999999998</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153</v>
      </c>
      <c r="AU108" s="243" t="s">
        <v>151</v>
      </c>
      <c r="AV108" s="13" t="s">
        <v>151</v>
      </c>
      <c r="AW108" s="13" t="s">
        <v>33</v>
      </c>
      <c r="AX108" s="13" t="s">
        <v>72</v>
      </c>
      <c r="AY108" s="243" t="s">
        <v>142</v>
      </c>
    </row>
    <row r="109" s="13" customFormat="1">
      <c r="A109" s="13"/>
      <c r="B109" s="232"/>
      <c r="C109" s="233"/>
      <c r="D109" s="234" t="s">
        <v>153</v>
      </c>
      <c r="E109" s="235" t="s">
        <v>19</v>
      </c>
      <c r="F109" s="236" t="s">
        <v>162</v>
      </c>
      <c r="G109" s="233"/>
      <c r="H109" s="237">
        <v>-1.1819999999999999</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153</v>
      </c>
      <c r="AU109" s="243" t="s">
        <v>151</v>
      </c>
      <c r="AV109" s="13" t="s">
        <v>151</v>
      </c>
      <c r="AW109" s="13" t="s">
        <v>33</v>
      </c>
      <c r="AX109" s="13" t="s">
        <v>72</v>
      </c>
      <c r="AY109" s="243" t="s">
        <v>142</v>
      </c>
    </row>
    <row r="110" s="13" customFormat="1">
      <c r="A110" s="13"/>
      <c r="B110" s="232"/>
      <c r="C110" s="233"/>
      <c r="D110" s="234" t="s">
        <v>153</v>
      </c>
      <c r="E110" s="235" t="s">
        <v>19</v>
      </c>
      <c r="F110" s="236" t="s">
        <v>166</v>
      </c>
      <c r="G110" s="233"/>
      <c r="H110" s="237">
        <v>2.9399999999999999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153</v>
      </c>
      <c r="AU110" s="243" t="s">
        <v>151</v>
      </c>
      <c r="AV110" s="13" t="s">
        <v>151</v>
      </c>
      <c r="AW110" s="13" t="s">
        <v>33</v>
      </c>
      <c r="AX110" s="13" t="s">
        <v>72</v>
      </c>
      <c r="AY110" s="243" t="s">
        <v>142</v>
      </c>
    </row>
    <row r="111" s="13" customFormat="1">
      <c r="A111" s="13"/>
      <c r="B111" s="232"/>
      <c r="C111" s="233"/>
      <c r="D111" s="234" t="s">
        <v>153</v>
      </c>
      <c r="E111" s="235" t="s">
        <v>19</v>
      </c>
      <c r="F111" s="236" t="s">
        <v>167</v>
      </c>
      <c r="G111" s="233"/>
      <c r="H111" s="237">
        <v>13.658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153</v>
      </c>
      <c r="AU111" s="243" t="s">
        <v>151</v>
      </c>
      <c r="AV111" s="13" t="s">
        <v>151</v>
      </c>
      <c r="AW111" s="13" t="s">
        <v>33</v>
      </c>
      <c r="AX111" s="13" t="s">
        <v>72</v>
      </c>
      <c r="AY111" s="243" t="s">
        <v>142</v>
      </c>
    </row>
    <row r="112" s="13" customFormat="1">
      <c r="A112" s="13"/>
      <c r="B112" s="232"/>
      <c r="C112" s="233"/>
      <c r="D112" s="234" t="s">
        <v>153</v>
      </c>
      <c r="E112" s="235" t="s">
        <v>19</v>
      </c>
      <c r="F112" s="236" t="s">
        <v>168</v>
      </c>
      <c r="G112" s="233"/>
      <c r="H112" s="237">
        <v>11.497999999999999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153</v>
      </c>
      <c r="AU112" s="243" t="s">
        <v>151</v>
      </c>
      <c r="AV112" s="13" t="s">
        <v>151</v>
      </c>
      <c r="AW112" s="13" t="s">
        <v>33</v>
      </c>
      <c r="AX112" s="13" t="s">
        <v>72</v>
      </c>
      <c r="AY112" s="243" t="s">
        <v>142</v>
      </c>
    </row>
    <row r="113" s="13" customFormat="1">
      <c r="A113" s="13"/>
      <c r="B113" s="232"/>
      <c r="C113" s="233"/>
      <c r="D113" s="234" t="s">
        <v>153</v>
      </c>
      <c r="E113" s="235" t="s">
        <v>19</v>
      </c>
      <c r="F113" s="236" t="s">
        <v>169</v>
      </c>
      <c r="G113" s="233"/>
      <c r="H113" s="237">
        <v>-2.758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153</v>
      </c>
      <c r="AU113" s="243" t="s">
        <v>151</v>
      </c>
      <c r="AV113" s="13" t="s">
        <v>151</v>
      </c>
      <c r="AW113" s="13" t="s">
        <v>33</v>
      </c>
      <c r="AX113" s="13" t="s">
        <v>72</v>
      </c>
      <c r="AY113" s="243" t="s">
        <v>142</v>
      </c>
    </row>
    <row r="114" s="14" customFormat="1">
      <c r="A114" s="14"/>
      <c r="B114" s="244"/>
      <c r="C114" s="245"/>
      <c r="D114" s="234" t="s">
        <v>153</v>
      </c>
      <c r="E114" s="246" t="s">
        <v>19</v>
      </c>
      <c r="F114" s="247" t="s">
        <v>156</v>
      </c>
      <c r="G114" s="245"/>
      <c r="H114" s="248">
        <v>50.460000000000001</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153</v>
      </c>
      <c r="AU114" s="254" t="s">
        <v>151</v>
      </c>
      <c r="AV114" s="14" t="s">
        <v>150</v>
      </c>
      <c r="AW114" s="14" t="s">
        <v>33</v>
      </c>
      <c r="AX114" s="14" t="s">
        <v>80</v>
      </c>
      <c r="AY114" s="254" t="s">
        <v>142</v>
      </c>
    </row>
    <row r="115" s="12" customFormat="1" ht="22.8" customHeight="1">
      <c r="A115" s="12"/>
      <c r="B115" s="203"/>
      <c r="C115" s="204"/>
      <c r="D115" s="205" t="s">
        <v>71</v>
      </c>
      <c r="E115" s="217" t="s">
        <v>150</v>
      </c>
      <c r="F115" s="217" t="s">
        <v>170</v>
      </c>
      <c r="G115" s="204"/>
      <c r="H115" s="204"/>
      <c r="I115" s="207"/>
      <c r="J115" s="218">
        <f>BK115</f>
        <v>0</v>
      </c>
      <c r="K115" s="204"/>
      <c r="L115" s="209"/>
      <c r="M115" s="210"/>
      <c r="N115" s="211"/>
      <c r="O115" s="211"/>
      <c r="P115" s="212">
        <f>SUM(P116:P132)</f>
        <v>0</v>
      </c>
      <c r="Q115" s="211"/>
      <c r="R115" s="212">
        <f>SUM(R116:R132)</f>
        <v>2.2631113999999997</v>
      </c>
      <c r="S115" s="211"/>
      <c r="T115" s="213">
        <f>SUM(T116:T132)</f>
        <v>0</v>
      </c>
      <c r="U115" s="12"/>
      <c r="V115" s="12"/>
      <c r="W115" s="12"/>
      <c r="X115" s="12"/>
      <c r="Y115" s="12"/>
      <c r="Z115" s="12"/>
      <c r="AA115" s="12"/>
      <c r="AB115" s="12"/>
      <c r="AC115" s="12"/>
      <c r="AD115" s="12"/>
      <c r="AE115" s="12"/>
      <c r="AR115" s="214" t="s">
        <v>80</v>
      </c>
      <c r="AT115" s="215" t="s">
        <v>71</v>
      </c>
      <c r="AU115" s="215" t="s">
        <v>80</v>
      </c>
      <c r="AY115" s="214" t="s">
        <v>142</v>
      </c>
      <c r="BK115" s="216">
        <f>SUM(BK116:BK132)</f>
        <v>0</v>
      </c>
    </row>
    <row r="116" s="2" customFormat="1" ht="33" customHeight="1">
      <c r="A116" s="39"/>
      <c r="B116" s="40"/>
      <c r="C116" s="219" t="s">
        <v>143</v>
      </c>
      <c r="D116" s="219" t="s">
        <v>145</v>
      </c>
      <c r="E116" s="220" t="s">
        <v>171</v>
      </c>
      <c r="F116" s="221" t="s">
        <v>172</v>
      </c>
      <c r="G116" s="222" t="s">
        <v>159</v>
      </c>
      <c r="H116" s="223">
        <v>4.1299999999999999</v>
      </c>
      <c r="I116" s="224"/>
      <c r="J116" s="225">
        <f>ROUND(I116*H116,2)</f>
        <v>0</v>
      </c>
      <c r="K116" s="221" t="s">
        <v>149</v>
      </c>
      <c r="L116" s="45"/>
      <c r="M116" s="226" t="s">
        <v>19</v>
      </c>
      <c r="N116" s="227" t="s">
        <v>44</v>
      </c>
      <c r="O116" s="85"/>
      <c r="P116" s="228">
        <f>O116*H116</f>
        <v>0</v>
      </c>
      <c r="Q116" s="228">
        <v>0.10678</v>
      </c>
      <c r="R116" s="228">
        <f>Q116*H116</f>
        <v>0.44100139999999999</v>
      </c>
      <c r="S116" s="228">
        <v>0</v>
      </c>
      <c r="T116" s="229">
        <f>S116*H116</f>
        <v>0</v>
      </c>
      <c r="U116" s="39"/>
      <c r="V116" s="39"/>
      <c r="W116" s="39"/>
      <c r="X116" s="39"/>
      <c r="Y116" s="39"/>
      <c r="Z116" s="39"/>
      <c r="AA116" s="39"/>
      <c r="AB116" s="39"/>
      <c r="AC116" s="39"/>
      <c r="AD116" s="39"/>
      <c r="AE116" s="39"/>
      <c r="AR116" s="230" t="s">
        <v>150</v>
      </c>
      <c r="AT116" s="230" t="s">
        <v>145</v>
      </c>
      <c r="AU116" s="230" t="s">
        <v>151</v>
      </c>
      <c r="AY116" s="18" t="s">
        <v>142</v>
      </c>
      <c r="BE116" s="231">
        <f>IF(N116="základní",J116,0)</f>
        <v>0</v>
      </c>
      <c r="BF116" s="231">
        <f>IF(N116="snížená",J116,0)</f>
        <v>0</v>
      </c>
      <c r="BG116" s="231">
        <f>IF(N116="zákl. přenesená",J116,0)</f>
        <v>0</v>
      </c>
      <c r="BH116" s="231">
        <f>IF(N116="sníž. přenesená",J116,0)</f>
        <v>0</v>
      </c>
      <c r="BI116" s="231">
        <f>IF(N116="nulová",J116,0)</f>
        <v>0</v>
      </c>
      <c r="BJ116" s="18" t="s">
        <v>151</v>
      </c>
      <c r="BK116" s="231">
        <f>ROUND(I116*H116,2)</f>
        <v>0</v>
      </c>
      <c r="BL116" s="18" t="s">
        <v>150</v>
      </c>
      <c r="BM116" s="230" t="s">
        <v>173</v>
      </c>
    </row>
    <row r="117" s="2" customFormat="1">
      <c r="A117" s="39"/>
      <c r="B117" s="40"/>
      <c r="C117" s="41"/>
      <c r="D117" s="234" t="s">
        <v>174</v>
      </c>
      <c r="E117" s="41"/>
      <c r="F117" s="255" t="s">
        <v>175</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8" t="s">
        <v>174</v>
      </c>
      <c r="AU117" s="18" t="s">
        <v>151</v>
      </c>
    </row>
    <row r="118" s="13" customFormat="1">
      <c r="A118" s="13"/>
      <c r="B118" s="232"/>
      <c r="C118" s="233"/>
      <c r="D118" s="234" t="s">
        <v>153</v>
      </c>
      <c r="E118" s="235" t="s">
        <v>19</v>
      </c>
      <c r="F118" s="236" t="s">
        <v>176</v>
      </c>
      <c r="G118" s="233"/>
      <c r="H118" s="237">
        <v>4.1299999999999999</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153</v>
      </c>
      <c r="AU118" s="243" t="s">
        <v>151</v>
      </c>
      <c r="AV118" s="13" t="s">
        <v>151</v>
      </c>
      <c r="AW118" s="13" t="s">
        <v>33</v>
      </c>
      <c r="AX118" s="13" t="s">
        <v>72</v>
      </c>
      <c r="AY118" s="243" t="s">
        <v>142</v>
      </c>
    </row>
    <row r="119" s="14" customFormat="1">
      <c r="A119" s="14"/>
      <c r="B119" s="244"/>
      <c r="C119" s="245"/>
      <c r="D119" s="234" t="s">
        <v>153</v>
      </c>
      <c r="E119" s="246" t="s">
        <v>19</v>
      </c>
      <c r="F119" s="247" t="s">
        <v>156</v>
      </c>
      <c r="G119" s="245"/>
      <c r="H119" s="248">
        <v>4.1299999999999999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153</v>
      </c>
      <c r="AU119" s="254" t="s">
        <v>151</v>
      </c>
      <c r="AV119" s="14" t="s">
        <v>150</v>
      </c>
      <c r="AW119" s="14" t="s">
        <v>33</v>
      </c>
      <c r="AX119" s="14" t="s">
        <v>80</v>
      </c>
      <c r="AY119" s="254" t="s">
        <v>142</v>
      </c>
    </row>
    <row r="120" s="2" customFormat="1" ht="21.75" customHeight="1">
      <c r="A120" s="39"/>
      <c r="B120" s="40"/>
      <c r="C120" s="219" t="s">
        <v>150</v>
      </c>
      <c r="D120" s="219" t="s">
        <v>145</v>
      </c>
      <c r="E120" s="220" t="s">
        <v>177</v>
      </c>
      <c r="F120" s="221" t="s">
        <v>178</v>
      </c>
      <c r="G120" s="222" t="s">
        <v>179</v>
      </c>
      <c r="H120" s="223">
        <v>10</v>
      </c>
      <c r="I120" s="224"/>
      <c r="J120" s="225">
        <f>ROUND(I120*H120,2)</f>
        <v>0</v>
      </c>
      <c r="K120" s="221" t="s">
        <v>149</v>
      </c>
      <c r="L120" s="45"/>
      <c r="M120" s="226" t="s">
        <v>19</v>
      </c>
      <c r="N120" s="227" t="s">
        <v>44</v>
      </c>
      <c r="O120" s="85"/>
      <c r="P120" s="228">
        <f>O120*H120</f>
        <v>0</v>
      </c>
      <c r="Q120" s="228">
        <v>0.1416</v>
      </c>
      <c r="R120" s="228">
        <f>Q120*H120</f>
        <v>1.4159999999999999</v>
      </c>
      <c r="S120" s="228">
        <v>0</v>
      </c>
      <c r="T120" s="229">
        <f>S120*H120</f>
        <v>0</v>
      </c>
      <c r="U120" s="39"/>
      <c r="V120" s="39"/>
      <c r="W120" s="39"/>
      <c r="X120" s="39"/>
      <c r="Y120" s="39"/>
      <c r="Z120" s="39"/>
      <c r="AA120" s="39"/>
      <c r="AB120" s="39"/>
      <c r="AC120" s="39"/>
      <c r="AD120" s="39"/>
      <c r="AE120" s="39"/>
      <c r="AR120" s="230" t="s">
        <v>150</v>
      </c>
      <c r="AT120" s="230" t="s">
        <v>145</v>
      </c>
      <c r="AU120" s="230" t="s">
        <v>151</v>
      </c>
      <c r="AY120" s="18" t="s">
        <v>142</v>
      </c>
      <c r="BE120" s="231">
        <f>IF(N120="základní",J120,0)</f>
        <v>0</v>
      </c>
      <c r="BF120" s="231">
        <f>IF(N120="snížená",J120,0)</f>
        <v>0</v>
      </c>
      <c r="BG120" s="231">
        <f>IF(N120="zákl. přenesená",J120,0)</f>
        <v>0</v>
      </c>
      <c r="BH120" s="231">
        <f>IF(N120="sníž. přenesená",J120,0)</f>
        <v>0</v>
      </c>
      <c r="BI120" s="231">
        <f>IF(N120="nulová",J120,0)</f>
        <v>0</v>
      </c>
      <c r="BJ120" s="18" t="s">
        <v>151</v>
      </c>
      <c r="BK120" s="231">
        <f>ROUND(I120*H120,2)</f>
        <v>0</v>
      </c>
      <c r="BL120" s="18" t="s">
        <v>150</v>
      </c>
      <c r="BM120" s="230" t="s">
        <v>180</v>
      </c>
    </row>
    <row r="121" s="13" customFormat="1">
      <c r="A121" s="13"/>
      <c r="B121" s="232"/>
      <c r="C121" s="233"/>
      <c r="D121" s="234" t="s">
        <v>153</v>
      </c>
      <c r="E121" s="235" t="s">
        <v>19</v>
      </c>
      <c r="F121" s="236" t="s">
        <v>181</v>
      </c>
      <c r="G121" s="233"/>
      <c r="H121" s="237">
        <v>10</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153</v>
      </c>
      <c r="AU121" s="243" t="s">
        <v>151</v>
      </c>
      <c r="AV121" s="13" t="s">
        <v>151</v>
      </c>
      <c r="AW121" s="13" t="s">
        <v>33</v>
      </c>
      <c r="AX121" s="13" t="s">
        <v>72</v>
      </c>
      <c r="AY121" s="243" t="s">
        <v>142</v>
      </c>
    </row>
    <row r="122" s="14" customFormat="1">
      <c r="A122" s="14"/>
      <c r="B122" s="244"/>
      <c r="C122" s="245"/>
      <c r="D122" s="234" t="s">
        <v>153</v>
      </c>
      <c r="E122" s="246" t="s">
        <v>19</v>
      </c>
      <c r="F122" s="247" t="s">
        <v>156</v>
      </c>
      <c r="G122" s="245"/>
      <c r="H122" s="248">
        <v>10</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153</v>
      </c>
      <c r="AU122" s="254" t="s">
        <v>151</v>
      </c>
      <c r="AV122" s="14" t="s">
        <v>150</v>
      </c>
      <c r="AW122" s="14" t="s">
        <v>33</v>
      </c>
      <c r="AX122" s="14" t="s">
        <v>80</v>
      </c>
      <c r="AY122" s="254" t="s">
        <v>142</v>
      </c>
    </row>
    <row r="123" s="2" customFormat="1" ht="21.75" customHeight="1">
      <c r="A123" s="39"/>
      <c r="B123" s="40"/>
      <c r="C123" s="219" t="s">
        <v>182</v>
      </c>
      <c r="D123" s="219" t="s">
        <v>145</v>
      </c>
      <c r="E123" s="220" t="s">
        <v>183</v>
      </c>
      <c r="F123" s="221" t="s">
        <v>184</v>
      </c>
      <c r="G123" s="222" t="s">
        <v>185</v>
      </c>
      <c r="H123" s="223">
        <v>3.8999999999999999</v>
      </c>
      <c r="I123" s="224"/>
      <c r="J123" s="225">
        <f>ROUND(I123*H123,2)</f>
        <v>0</v>
      </c>
      <c r="K123" s="221" t="s">
        <v>149</v>
      </c>
      <c r="L123" s="45"/>
      <c r="M123" s="226" t="s">
        <v>19</v>
      </c>
      <c r="N123" s="227" t="s">
        <v>44</v>
      </c>
      <c r="O123" s="85"/>
      <c r="P123" s="228">
        <f>O123*H123</f>
        <v>0</v>
      </c>
      <c r="Q123" s="228">
        <v>0.1016</v>
      </c>
      <c r="R123" s="228">
        <f>Q123*H123</f>
        <v>0.39623999999999998</v>
      </c>
      <c r="S123" s="228">
        <v>0</v>
      </c>
      <c r="T123" s="229">
        <f>S123*H123</f>
        <v>0</v>
      </c>
      <c r="U123" s="39"/>
      <c r="V123" s="39"/>
      <c r="W123" s="39"/>
      <c r="X123" s="39"/>
      <c r="Y123" s="39"/>
      <c r="Z123" s="39"/>
      <c r="AA123" s="39"/>
      <c r="AB123" s="39"/>
      <c r="AC123" s="39"/>
      <c r="AD123" s="39"/>
      <c r="AE123" s="39"/>
      <c r="AR123" s="230" t="s">
        <v>150</v>
      </c>
      <c r="AT123" s="230" t="s">
        <v>145</v>
      </c>
      <c r="AU123" s="230" t="s">
        <v>151</v>
      </c>
      <c r="AY123" s="18" t="s">
        <v>142</v>
      </c>
      <c r="BE123" s="231">
        <f>IF(N123="základní",J123,0)</f>
        <v>0</v>
      </c>
      <c r="BF123" s="231">
        <f>IF(N123="snížená",J123,0)</f>
        <v>0</v>
      </c>
      <c r="BG123" s="231">
        <f>IF(N123="zákl. přenesená",J123,0)</f>
        <v>0</v>
      </c>
      <c r="BH123" s="231">
        <f>IF(N123="sníž. přenesená",J123,0)</f>
        <v>0</v>
      </c>
      <c r="BI123" s="231">
        <f>IF(N123="nulová",J123,0)</f>
        <v>0</v>
      </c>
      <c r="BJ123" s="18" t="s">
        <v>151</v>
      </c>
      <c r="BK123" s="231">
        <f>ROUND(I123*H123,2)</f>
        <v>0</v>
      </c>
      <c r="BL123" s="18" t="s">
        <v>150</v>
      </c>
      <c r="BM123" s="230" t="s">
        <v>186</v>
      </c>
    </row>
    <row r="124" s="13" customFormat="1">
      <c r="A124" s="13"/>
      <c r="B124" s="232"/>
      <c r="C124" s="233"/>
      <c r="D124" s="234" t="s">
        <v>153</v>
      </c>
      <c r="E124" s="235" t="s">
        <v>19</v>
      </c>
      <c r="F124" s="236" t="s">
        <v>187</v>
      </c>
      <c r="G124" s="233"/>
      <c r="H124" s="237">
        <v>3.8999999999999999</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153</v>
      </c>
      <c r="AU124" s="243" t="s">
        <v>151</v>
      </c>
      <c r="AV124" s="13" t="s">
        <v>151</v>
      </c>
      <c r="AW124" s="13" t="s">
        <v>33</v>
      </c>
      <c r="AX124" s="13" t="s">
        <v>72</v>
      </c>
      <c r="AY124" s="243" t="s">
        <v>142</v>
      </c>
    </row>
    <row r="125" s="14" customFormat="1">
      <c r="A125" s="14"/>
      <c r="B125" s="244"/>
      <c r="C125" s="245"/>
      <c r="D125" s="234" t="s">
        <v>153</v>
      </c>
      <c r="E125" s="246" t="s">
        <v>19</v>
      </c>
      <c r="F125" s="247" t="s">
        <v>156</v>
      </c>
      <c r="G125" s="245"/>
      <c r="H125" s="248">
        <v>3.8999999999999999</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153</v>
      </c>
      <c r="AU125" s="254" t="s">
        <v>151</v>
      </c>
      <c r="AV125" s="14" t="s">
        <v>150</v>
      </c>
      <c r="AW125" s="14" t="s">
        <v>33</v>
      </c>
      <c r="AX125" s="14" t="s">
        <v>80</v>
      </c>
      <c r="AY125" s="254" t="s">
        <v>142</v>
      </c>
    </row>
    <row r="126" s="2" customFormat="1" ht="16.5" customHeight="1">
      <c r="A126" s="39"/>
      <c r="B126" s="40"/>
      <c r="C126" s="219" t="s">
        <v>188</v>
      </c>
      <c r="D126" s="219" t="s">
        <v>145</v>
      </c>
      <c r="E126" s="220" t="s">
        <v>189</v>
      </c>
      <c r="F126" s="221" t="s">
        <v>190</v>
      </c>
      <c r="G126" s="222" t="s">
        <v>159</v>
      </c>
      <c r="H126" s="223">
        <v>1.5</v>
      </c>
      <c r="I126" s="224"/>
      <c r="J126" s="225">
        <f>ROUND(I126*H126,2)</f>
        <v>0</v>
      </c>
      <c r="K126" s="221" t="s">
        <v>149</v>
      </c>
      <c r="L126" s="45"/>
      <c r="M126" s="226" t="s">
        <v>19</v>
      </c>
      <c r="N126" s="227" t="s">
        <v>44</v>
      </c>
      <c r="O126" s="85"/>
      <c r="P126" s="228">
        <f>O126*H126</f>
        <v>0</v>
      </c>
      <c r="Q126" s="228">
        <v>0.0065799999999999999</v>
      </c>
      <c r="R126" s="228">
        <f>Q126*H126</f>
        <v>0.0098700000000000003</v>
      </c>
      <c r="S126" s="228">
        <v>0</v>
      </c>
      <c r="T126" s="229">
        <f>S126*H126</f>
        <v>0</v>
      </c>
      <c r="U126" s="39"/>
      <c r="V126" s="39"/>
      <c r="W126" s="39"/>
      <c r="X126" s="39"/>
      <c r="Y126" s="39"/>
      <c r="Z126" s="39"/>
      <c r="AA126" s="39"/>
      <c r="AB126" s="39"/>
      <c r="AC126" s="39"/>
      <c r="AD126" s="39"/>
      <c r="AE126" s="39"/>
      <c r="AR126" s="230" t="s">
        <v>150</v>
      </c>
      <c r="AT126" s="230" t="s">
        <v>145</v>
      </c>
      <c r="AU126" s="230" t="s">
        <v>151</v>
      </c>
      <c r="AY126" s="18" t="s">
        <v>142</v>
      </c>
      <c r="BE126" s="231">
        <f>IF(N126="základní",J126,0)</f>
        <v>0</v>
      </c>
      <c r="BF126" s="231">
        <f>IF(N126="snížená",J126,0)</f>
        <v>0</v>
      </c>
      <c r="BG126" s="231">
        <f>IF(N126="zákl. přenesená",J126,0)</f>
        <v>0</v>
      </c>
      <c r="BH126" s="231">
        <f>IF(N126="sníž. přenesená",J126,0)</f>
        <v>0</v>
      </c>
      <c r="BI126" s="231">
        <f>IF(N126="nulová",J126,0)</f>
        <v>0</v>
      </c>
      <c r="BJ126" s="18" t="s">
        <v>151</v>
      </c>
      <c r="BK126" s="231">
        <f>ROUND(I126*H126,2)</f>
        <v>0</v>
      </c>
      <c r="BL126" s="18" t="s">
        <v>150</v>
      </c>
      <c r="BM126" s="230" t="s">
        <v>191</v>
      </c>
    </row>
    <row r="127" s="2" customFormat="1">
      <c r="A127" s="39"/>
      <c r="B127" s="40"/>
      <c r="C127" s="41"/>
      <c r="D127" s="234" t="s">
        <v>174</v>
      </c>
      <c r="E127" s="41"/>
      <c r="F127" s="255" t="s">
        <v>192</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8" t="s">
        <v>174</v>
      </c>
      <c r="AU127" s="18" t="s">
        <v>151</v>
      </c>
    </row>
    <row r="128" s="13" customFormat="1">
      <c r="A128" s="13"/>
      <c r="B128" s="232"/>
      <c r="C128" s="233"/>
      <c r="D128" s="234" t="s">
        <v>153</v>
      </c>
      <c r="E128" s="235" t="s">
        <v>19</v>
      </c>
      <c r="F128" s="236" t="s">
        <v>193</v>
      </c>
      <c r="G128" s="233"/>
      <c r="H128" s="237">
        <v>0.78000000000000003</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153</v>
      </c>
      <c r="AU128" s="243" t="s">
        <v>151</v>
      </c>
      <c r="AV128" s="13" t="s">
        <v>151</v>
      </c>
      <c r="AW128" s="13" t="s">
        <v>33</v>
      </c>
      <c r="AX128" s="13" t="s">
        <v>72</v>
      </c>
      <c r="AY128" s="243" t="s">
        <v>142</v>
      </c>
    </row>
    <row r="129" s="13" customFormat="1">
      <c r="A129" s="13"/>
      <c r="B129" s="232"/>
      <c r="C129" s="233"/>
      <c r="D129" s="234" t="s">
        <v>153</v>
      </c>
      <c r="E129" s="235" t="s">
        <v>19</v>
      </c>
      <c r="F129" s="236" t="s">
        <v>194</v>
      </c>
      <c r="G129" s="233"/>
      <c r="H129" s="237">
        <v>0.71999999999999997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153</v>
      </c>
      <c r="AU129" s="243" t="s">
        <v>151</v>
      </c>
      <c r="AV129" s="13" t="s">
        <v>151</v>
      </c>
      <c r="AW129" s="13" t="s">
        <v>33</v>
      </c>
      <c r="AX129" s="13" t="s">
        <v>72</v>
      </c>
      <c r="AY129" s="243" t="s">
        <v>142</v>
      </c>
    </row>
    <row r="130" s="14" customFormat="1">
      <c r="A130" s="14"/>
      <c r="B130" s="244"/>
      <c r="C130" s="245"/>
      <c r="D130" s="234" t="s">
        <v>153</v>
      </c>
      <c r="E130" s="246" t="s">
        <v>19</v>
      </c>
      <c r="F130" s="247" t="s">
        <v>156</v>
      </c>
      <c r="G130" s="245"/>
      <c r="H130" s="248">
        <v>1.5</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153</v>
      </c>
      <c r="AU130" s="254" t="s">
        <v>151</v>
      </c>
      <c r="AV130" s="14" t="s">
        <v>150</v>
      </c>
      <c r="AW130" s="14" t="s">
        <v>33</v>
      </c>
      <c r="AX130" s="14" t="s">
        <v>80</v>
      </c>
      <c r="AY130" s="254" t="s">
        <v>142</v>
      </c>
    </row>
    <row r="131" s="2" customFormat="1" ht="16.5" customHeight="1">
      <c r="A131" s="39"/>
      <c r="B131" s="40"/>
      <c r="C131" s="219" t="s">
        <v>195</v>
      </c>
      <c r="D131" s="219" t="s">
        <v>145</v>
      </c>
      <c r="E131" s="220" t="s">
        <v>196</v>
      </c>
      <c r="F131" s="221" t="s">
        <v>197</v>
      </c>
      <c r="G131" s="222" t="s">
        <v>159</v>
      </c>
      <c r="H131" s="223">
        <v>1.5</v>
      </c>
      <c r="I131" s="224"/>
      <c r="J131" s="225">
        <f>ROUND(I131*H131,2)</f>
        <v>0</v>
      </c>
      <c r="K131" s="221" t="s">
        <v>149</v>
      </c>
      <c r="L131" s="45"/>
      <c r="M131" s="226" t="s">
        <v>19</v>
      </c>
      <c r="N131" s="227" t="s">
        <v>44</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150</v>
      </c>
      <c r="AT131" s="230" t="s">
        <v>145</v>
      </c>
      <c r="AU131" s="230" t="s">
        <v>151</v>
      </c>
      <c r="AY131" s="18" t="s">
        <v>142</v>
      </c>
      <c r="BE131" s="231">
        <f>IF(N131="základní",J131,0)</f>
        <v>0</v>
      </c>
      <c r="BF131" s="231">
        <f>IF(N131="snížená",J131,0)</f>
        <v>0</v>
      </c>
      <c r="BG131" s="231">
        <f>IF(N131="zákl. přenesená",J131,0)</f>
        <v>0</v>
      </c>
      <c r="BH131" s="231">
        <f>IF(N131="sníž. přenesená",J131,0)</f>
        <v>0</v>
      </c>
      <c r="BI131" s="231">
        <f>IF(N131="nulová",J131,0)</f>
        <v>0</v>
      </c>
      <c r="BJ131" s="18" t="s">
        <v>151</v>
      </c>
      <c r="BK131" s="231">
        <f>ROUND(I131*H131,2)</f>
        <v>0</v>
      </c>
      <c r="BL131" s="18" t="s">
        <v>150</v>
      </c>
      <c r="BM131" s="230" t="s">
        <v>198</v>
      </c>
    </row>
    <row r="132" s="2" customFormat="1">
      <c r="A132" s="39"/>
      <c r="B132" s="40"/>
      <c r="C132" s="41"/>
      <c r="D132" s="234" t="s">
        <v>174</v>
      </c>
      <c r="E132" s="41"/>
      <c r="F132" s="255" t="s">
        <v>192</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8" t="s">
        <v>174</v>
      </c>
      <c r="AU132" s="18" t="s">
        <v>151</v>
      </c>
    </row>
    <row r="133" s="12" customFormat="1" ht="22.8" customHeight="1">
      <c r="A133" s="12"/>
      <c r="B133" s="203"/>
      <c r="C133" s="204"/>
      <c r="D133" s="205" t="s">
        <v>71</v>
      </c>
      <c r="E133" s="217" t="s">
        <v>188</v>
      </c>
      <c r="F133" s="217" t="s">
        <v>199</v>
      </c>
      <c r="G133" s="204"/>
      <c r="H133" s="204"/>
      <c r="I133" s="207"/>
      <c r="J133" s="218">
        <f>BK133</f>
        <v>0</v>
      </c>
      <c r="K133" s="204"/>
      <c r="L133" s="209"/>
      <c r="M133" s="210"/>
      <c r="N133" s="211"/>
      <c r="O133" s="211"/>
      <c r="P133" s="212">
        <f>SUM(P134:P249)</f>
        <v>0</v>
      </c>
      <c r="Q133" s="211"/>
      <c r="R133" s="212">
        <f>SUM(R134:R249)</f>
        <v>41.788356100000001</v>
      </c>
      <c r="S133" s="211"/>
      <c r="T133" s="213">
        <f>SUM(T134:T249)</f>
        <v>0</v>
      </c>
      <c r="U133" s="12"/>
      <c r="V133" s="12"/>
      <c r="W133" s="12"/>
      <c r="X133" s="12"/>
      <c r="Y133" s="12"/>
      <c r="Z133" s="12"/>
      <c r="AA133" s="12"/>
      <c r="AB133" s="12"/>
      <c r="AC133" s="12"/>
      <c r="AD133" s="12"/>
      <c r="AE133" s="12"/>
      <c r="AR133" s="214" t="s">
        <v>80</v>
      </c>
      <c r="AT133" s="215" t="s">
        <v>71</v>
      </c>
      <c r="AU133" s="215" t="s">
        <v>80</v>
      </c>
      <c r="AY133" s="214" t="s">
        <v>142</v>
      </c>
      <c r="BK133" s="216">
        <f>SUM(BK134:BK249)</f>
        <v>0</v>
      </c>
    </row>
    <row r="134" s="2" customFormat="1" ht="16.5" customHeight="1">
      <c r="A134" s="39"/>
      <c r="B134" s="40"/>
      <c r="C134" s="219" t="s">
        <v>200</v>
      </c>
      <c r="D134" s="219" t="s">
        <v>145</v>
      </c>
      <c r="E134" s="220" t="s">
        <v>201</v>
      </c>
      <c r="F134" s="221" t="s">
        <v>202</v>
      </c>
      <c r="G134" s="222" t="s">
        <v>159</v>
      </c>
      <c r="H134" s="223">
        <v>123.69</v>
      </c>
      <c r="I134" s="224"/>
      <c r="J134" s="225">
        <f>ROUND(I134*H134,2)</f>
        <v>0</v>
      </c>
      <c r="K134" s="221" t="s">
        <v>149</v>
      </c>
      <c r="L134" s="45"/>
      <c r="M134" s="226" t="s">
        <v>19</v>
      </c>
      <c r="N134" s="227" t="s">
        <v>44</v>
      </c>
      <c r="O134" s="85"/>
      <c r="P134" s="228">
        <f>O134*H134</f>
        <v>0</v>
      </c>
      <c r="Q134" s="228">
        <v>0.00025999999999999998</v>
      </c>
      <c r="R134" s="228">
        <f>Q134*H134</f>
        <v>0.032159399999999998</v>
      </c>
      <c r="S134" s="228">
        <v>0</v>
      </c>
      <c r="T134" s="229">
        <f>S134*H134</f>
        <v>0</v>
      </c>
      <c r="U134" s="39"/>
      <c r="V134" s="39"/>
      <c r="W134" s="39"/>
      <c r="X134" s="39"/>
      <c r="Y134" s="39"/>
      <c r="Z134" s="39"/>
      <c r="AA134" s="39"/>
      <c r="AB134" s="39"/>
      <c r="AC134" s="39"/>
      <c r="AD134" s="39"/>
      <c r="AE134" s="39"/>
      <c r="AR134" s="230" t="s">
        <v>150</v>
      </c>
      <c r="AT134" s="230" t="s">
        <v>145</v>
      </c>
      <c r="AU134" s="230" t="s">
        <v>151</v>
      </c>
      <c r="AY134" s="18" t="s">
        <v>142</v>
      </c>
      <c r="BE134" s="231">
        <f>IF(N134="základní",J134,0)</f>
        <v>0</v>
      </c>
      <c r="BF134" s="231">
        <f>IF(N134="snížená",J134,0)</f>
        <v>0</v>
      </c>
      <c r="BG134" s="231">
        <f>IF(N134="zákl. přenesená",J134,0)</f>
        <v>0</v>
      </c>
      <c r="BH134" s="231">
        <f>IF(N134="sníž. přenesená",J134,0)</f>
        <v>0</v>
      </c>
      <c r="BI134" s="231">
        <f>IF(N134="nulová",J134,0)</f>
        <v>0</v>
      </c>
      <c r="BJ134" s="18" t="s">
        <v>151</v>
      </c>
      <c r="BK134" s="231">
        <f>ROUND(I134*H134,2)</f>
        <v>0</v>
      </c>
      <c r="BL134" s="18" t="s">
        <v>150</v>
      </c>
      <c r="BM134" s="230" t="s">
        <v>203</v>
      </c>
    </row>
    <row r="135" s="2" customFormat="1" ht="21.75" customHeight="1">
      <c r="A135" s="39"/>
      <c r="B135" s="40"/>
      <c r="C135" s="219" t="s">
        <v>204</v>
      </c>
      <c r="D135" s="219" t="s">
        <v>145</v>
      </c>
      <c r="E135" s="220" t="s">
        <v>205</v>
      </c>
      <c r="F135" s="221" t="s">
        <v>206</v>
      </c>
      <c r="G135" s="222" t="s">
        <v>159</v>
      </c>
      <c r="H135" s="223">
        <v>123.69</v>
      </c>
      <c r="I135" s="224"/>
      <c r="J135" s="225">
        <f>ROUND(I135*H135,2)</f>
        <v>0</v>
      </c>
      <c r="K135" s="221" t="s">
        <v>149</v>
      </c>
      <c r="L135" s="45"/>
      <c r="M135" s="226" t="s">
        <v>19</v>
      </c>
      <c r="N135" s="227" t="s">
        <v>44</v>
      </c>
      <c r="O135" s="85"/>
      <c r="P135" s="228">
        <f>O135*H135</f>
        <v>0</v>
      </c>
      <c r="Q135" s="228">
        <v>0.0043800000000000002</v>
      </c>
      <c r="R135" s="228">
        <f>Q135*H135</f>
        <v>0.54176219999999997</v>
      </c>
      <c r="S135" s="228">
        <v>0</v>
      </c>
      <c r="T135" s="229">
        <f>S135*H135</f>
        <v>0</v>
      </c>
      <c r="U135" s="39"/>
      <c r="V135" s="39"/>
      <c r="W135" s="39"/>
      <c r="X135" s="39"/>
      <c r="Y135" s="39"/>
      <c r="Z135" s="39"/>
      <c r="AA135" s="39"/>
      <c r="AB135" s="39"/>
      <c r="AC135" s="39"/>
      <c r="AD135" s="39"/>
      <c r="AE135" s="39"/>
      <c r="AR135" s="230" t="s">
        <v>150</v>
      </c>
      <c r="AT135" s="230" t="s">
        <v>145</v>
      </c>
      <c r="AU135" s="230" t="s">
        <v>151</v>
      </c>
      <c r="AY135" s="18" t="s">
        <v>142</v>
      </c>
      <c r="BE135" s="231">
        <f>IF(N135="základní",J135,0)</f>
        <v>0</v>
      </c>
      <c r="BF135" s="231">
        <f>IF(N135="snížená",J135,0)</f>
        <v>0</v>
      </c>
      <c r="BG135" s="231">
        <f>IF(N135="zákl. přenesená",J135,0)</f>
        <v>0</v>
      </c>
      <c r="BH135" s="231">
        <f>IF(N135="sníž. přenesená",J135,0)</f>
        <v>0</v>
      </c>
      <c r="BI135" s="231">
        <f>IF(N135="nulová",J135,0)</f>
        <v>0</v>
      </c>
      <c r="BJ135" s="18" t="s">
        <v>151</v>
      </c>
      <c r="BK135" s="231">
        <f>ROUND(I135*H135,2)</f>
        <v>0</v>
      </c>
      <c r="BL135" s="18" t="s">
        <v>150</v>
      </c>
      <c r="BM135" s="230" t="s">
        <v>207</v>
      </c>
    </row>
    <row r="136" s="2" customFormat="1">
      <c r="A136" s="39"/>
      <c r="B136" s="40"/>
      <c r="C136" s="41"/>
      <c r="D136" s="234" t="s">
        <v>174</v>
      </c>
      <c r="E136" s="41"/>
      <c r="F136" s="255" t="s">
        <v>208</v>
      </c>
      <c r="G136" s="41"/>
      <c r="H136" s="41"/>
      <c r="I136" s="137"/>
      <c r="J136" s="41"/>
      <c r="K136" s="41"/>
      <c r="L136" s="45"/>
      <c r="M136" s="256"/>
      <c r="N136" s="257"/>
      <c r="O136" s="85"/>
      <c r="P136" s="85"/>
      <c r="Q136" s="85"/>
      <c r="R136" s="85"/>
      <c r="S136" s="85"/>
      <c r="T136" s="86"/>
      <c r="U136" s="39"/>
      <c r="V136" s="39"/>
      <c r="W136" s="39"/>
      <c r="X136" s="39"/>
      <c r="Y136" s="39"/>
      <c r="Z136" s="39"/>
      <c r="AA136" s="39"/>
      <c r="AB136" s="39"/>
      <c r="AC136" s="39"/>
      <c r="AD136" s="39"/>
      <c r="AE136" s="39"/>
      <c r="AT136" s="18" t="s">
        <v>174</v>
      </c>
      <c r="AU136" s="18" t="s">
        <v>151</v>
      </c>
    </row>
    <row r="137" s="13" customFormat="1">
      <c r="A137" s="13"/>
      <c r="B137" s="232"/>
      <c r="C137" s="233"/>
      <c r="D137" s="234" t="s">
        <v>153</v>
      </c>
      <c r="E137" s="235" t="s">
        <v>19</v>
      </c>
      <c r="F137" s="236" t="s">
        <v>209</v>
      </c>
      <c r="G137" s="233"/>
      <c r="H137" s="237">
        <v>123.69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153</v>
      </c>
      <c r="AU137" s="243" t="s">
        <v>151</v>
      </c>
      <c r="AV137" s="13" t="s">
        <v>151</v>
      </c>
      <c r="AW137" s="13" t="s">
        <v>33</v>
      </c>
      <c r="AX137" s="13" t="s">
        <v>72</v>
      </c>
      <c r="AY137" s="243" t="s">
        <v>142</v>
      </c>
    </row>
    <row r="138" s="14" customFormat="1">
      <c r="A138" s="14"/>
      <c r="B138" s="244"/>
      <c r="C138" s="245"/>
      <c r="D138" s="234" t="s">
        <v>153</v>
      </c>
      <c r="E138" s="246" t="s">
        <v>19</v>
      </c>
      <c r="F138" s="247" t="s">
        <v>156</v>
      </c>
      <c r="G138" s="245"/>
      <c r="H138" s="248">
        <v>123.69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153</v>
      </c>
      <c r="AU138" s="254" t="s">
        <v>151</v>
      </c>
      <c r="AV138" s="14" t="s">
        <v>150</v>
      </c>
      <c r="AW138" s="14" t="s">
        <v>33</v>
      </c>
      <c r="AX138" s="14" t="s">
        <v>80</v>
      </c>
      <c r="AY138" s="254" t="s">
        <v>142</v>
      </c>
    </row>
    <row r="139" s="2" customFormat="1" ht="21.75" customHeight="1">
      <c r="A139" s="39"/>
      <c r="B139" s="40"/>
      <c r="C139" s="219" t="s">
        <v>181</v>
      </c>
      <c r="D139" s="219" t="s">
        <v>145</v>
      </c>
      <c r="E139" s="220" t="s">
        <v>210</v>
      </c>
      <c r="F139" s="221" t="s">
        <v>211</v>
      </c>
      <c r="G139" s="222" t="s">
        <v>159</v>
      </c>
      <c r="H139" s="223">
        <v>123.69</v>
      </c>
      <c r="I139" s="224"/>
      <c r="J139" s="225">
        <f>ROUND(I139*H139,2)</f>
        <v>0</v>
      </c>
      <c r="K139" s="221" t="s">
        <v>149</v>
      </c>
      <c r="L139" s="45"/>
      <c r="M139" s="226" t="s">
        <v>19</v>
      </c>
      <c r="N139" s="227" t="s">
        <v>44</v>
      </c>
      <c r="O139" s="85"/>
      <c r="P139" s="228">
        <f>O139*H139</f>
        <v>0</v>
      </c>
      <c r="Q139" s="228">
        <v>0.017330000000000002</v>
      </c>
      <c r="R139" s="228">
        <f>Q139*H139</f>
        <v>2.1435477000000001</v>
      </c>
      <c r="S139" s="228">
        <v>0</v>
      </c>
      <c r="T139" s="229">
        <f>S139*H139</f>
        <v>0</v>
      </c>
      <c r="U139" s="39"/>
      <c r="V139" s="39"/>
      <c r="W139" s="39"/>
      <c r="X139" s="39"/>
      <c r="Y139" s="39"/>
      <c r="Z139" s="39"/>
      <c r="AA139" s="39"/>
      <c r="AB139" s="39"/>
      <c r="AC139" s="39"/>
      <c r="AD139" s="39"/>
      <c r="AE139" s="39"/>
      <c r="AR139" s="230" t="s">
        <v>150</v>
      </c>
      <c r="AT139" s="230" t="s">
        <v>145</v>
      </c>
      <c r="AU139" s="230" t="s">
        <v>151</v>
      </c>
      <c r="AY139" s="18" t="s">
        <v>142</v>
      </c>
      <c r="BE139" s="231">
        <f>IF(N139="základní",J139,0)</f>
        <v>0</v>
      </c>
      <c r="BF139" s="231">
        <f>IF(N139="snížená",J139,0)</f>
        <v>0</v>
      </c>
      <c r="BG139" s="231">
        <f>IF(N139="zákl. přenesená",J139,0)</f>
        <v>0</v>
      </c>
      <c r="BH139" s="231">
        <f>IF(N139="sníž. přenesená",J139,0)</f>
        <v>0</v>
      </c>
      <c r="BI139" s="231">
        <f>IF(N139="nulová",J139,0)</f>
        <v>0</v>
      </c>
      <c r="BJ139" s="18" t="s">
        <v>151</v>
      </c>
      <c r="BK139" s="231">
        <f>ROUND(I139*H139,2)</f>
        <v>0</v>
      </c>
      <c r="BL139" s="18" t="s">
        <v>150</v>
      </c>
      <c r="BM139" s="230" t="s">
        <v>212</v>
      </c>
    </row>
    <row r="140" s="2" customFormat="1">
      <c r="A140" s="39"/>
      <c r="B140" s="40"/>
      <c r="C140" s="41"/>
      <c r="D140" s="234" t="s">
        <v>174</v>
      </c>
      <c r="E140" s="41"/>
      <c r="F140" s="255" t="s">
        <v>213</v>
      </c>
      <c r="G140" s="41"/>
      <c r="H140" s="41"/>
      <c r="I140" s="137"/>
      <c r="J140" s="41"/>
      <c r="K140" s="41"/>
      <c r="L140" s="45"/>
      <c r="M140" s="256"/>
      <c r="N140" s="257"/>
      <c r="O140" s="85"/>
      <c r="P140" s="85"/>
      <c r="Q140" s="85"/>
      <c r="R140" s="85"/>
      <c r="S140" s="85"/>
      <c r="T140" s="86"/>
      <c r="U140" s="39"/>
      <c r="V140" s="39"/>
      <c r="W140" s="39"/>
      <c r="X140" s="39"/>
      <c r="Y140" s="39"/>
      <c r="Z140" s="39"/>
      <c r="AA140" s="39"/>
      <c r="AB140" s="39"/>
      <c r="AC140" s="39"/>
      <c r="AD140" s="39"/>
      <c r="AE140" s="39"/>
      <c r="AT140" s="18" t="s">
        <v>174</v>
      </c>
      <c r="AU140" s="18" t="s">
        <v>151</v>
      </c>
    </row>
    <row r="141" s="13" customFormat="1">
      <c r="A141" s="13"/>
      <c r="B141" s="232"/>
      <c r="C141" s="233"/>
      <c r="D141" s="234" t="s">
        <v>153</v>
      </c>
      <c r="E141" s="235" t="s">
        <v>19</v>
      </c>
      <c r="F141" s="236" t="s">
        <v>209</v>
      </c>
      <c r="G141" s="233"/>
      <c r="H141" s="237">
        <v>123.69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153</v>
      </c>
      <c r="AU141" s="243" t="s">
        <v>151</v>
      </c>
      <c r="AV141" s="13" t="s">
        <v>151</v>
      </c>
      <c r="AW141" s="13" t="s">
        <v>33</v>
      </c>
      <c r="AX141" s="13" t="s">
        <v>72</v>
      </c>
      <c r="AY141" s="243" t="s">
        <v>142</v>
      </c>
    </row>
    <row r="142" s="14" customFormat="1">
      <c r="A142" s="14"/>
      <c r="B142" s="244"/>
      <c r="C142" s="245"/>
      <c r="D142" s="234" t="s">
        <v>153</v>
      </c>
      <c r="E142" s="246" t="s">
        <v>19</v>
      </c>
      <c r="F142" s="247" t="s">
        <v>156</v>
      </c>
      <c r="G142" s="245"/>
      <c r="H142" s="248">
        <v>123.69</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153</v>
      </c>
      <c r="AU142" s="254" t="s">
        <v>151</v>
      </c>
      <c r="AV142" s="14" t="s">
        <v>150</v>
      </c>
      <c r="AW142" s="14" t="s">
        <v>33</v>
      </c>
      <c r="AX142" s="14" t="s">
        <v>80</v>
      </c>
      <c r="AY142" s="254" t="s">
        <v>142</v>
      </c>
    </row>
    <row r="143" s="2" customFormat="1" ht="16.5" customHeight="1">
      <c r="A143" s="39"/>
      <c r="B143" s="40"/>
      <c r="C143" s="219" t="s">
        <v>214</v>
      </c>
      <c r="D143" s="219" t="s">
        <v>145</v>
      </c>
      <c r="E143" s="220" t="s">
        <v>215</v>
      </c>
      <c r="F143" s="221" t="s">
        <v>216</v>
      </c>
      <c r="G143" s="222" t="s">
        <v>159</v>
      </c>
      <c r="H143" s="223">
        <v>430.78199999999998</v>
      </c>
      <c r="I143" s="224"/>
      <c r="J143" s="225">
        <f>ROUND(I143*H143,2)</f>
        <v>0</v>
      </c>
      <c r="K143" s="221" t="s">
        <v>149</v>
      </c>
      <c r="L143" s="45"/>
      <c r="M143" s="226" t="s">
        <v>19</v>
      </c>
      <c r="N143" s="227" t="s">
        <v>44</v>
      </c>
      <c r="O143" s="85"/>
      <c r="P143" s="228">
        <f>O143*H143</f>
        <v>0</v>
      </c>
      <c r="Q143" s="228">
        <v>0.00025999999999999998</v>
      </c>
      <c r="R143" s="228">
        <f>Q143*H143</f>
        <v>0.11200331999999999</v>
      </c>
      <c r="S143" s="228">
        <v>0</v>
      </c>
      <c r="T143" s="229">
        <f>S143*H143</f>
        <v>0</v>
      </c>
      <c r="U143" s="39"/>
      <c r="V143" s="39"/>
      <c r="W143" s="39"/>
      <c r="X143" s="39"/>
      <c r="Y143" s="39"/>
      <c r="Z143" s="39"/>
      <c r="AA143" s="39"/>
      <c r="AB143" s="39"/>
      <c r="AC143" s="39"/>
      <c r="AD143" s="39"/>
      <c r="AE143" s="39"/>
      <c r="AR143" s="230" t="s">
        <v>150</v>
      </c>
      <c r="AT143" s="230" t="s">
        <v>145</v>
      </c>
      <c r="AU143" s="230" t="s">
        <v>151</v>
      </c>
      <c r="AY143" s="18" t="s">
        <v>142</v>
      </c>
      <c r="BE143" s="231">
        <f>IF(N143="základní",J143,0)</f>
        <v>0</v>
      </c>
      <c r="BF143" s="231">
        <f>IF(N143="snížená",J143,0)</f>
        <v>0</v>
      </c>
      <c r="BG143" s="231">
        <f>IF(N143="zákl. přenesená",J143,0)</f>
        <v>0</v>
      </c>
      <c r="BH143" s="231">
        <f>IF(N143="sníž. přenesená",J143,0)</f>
        <v>0</v>
      </c>
      <c r="BI143" s="231">
        <f>IF(N143="nulová",J143,0)</f>
        <v>0</v>
      </c>
      <c r="BJ143" s="18" t="s">
        <v>151</v>
      </c>
      <c r="BK143" s="231">
        <f>ROUND(I143*H143,2)</f>
        <v>0</v>
      </c>
      <c r="BL143" s="18" t="s">
        <v>150</v>
      </c>
      <c r="BM143" s="230" t="s">
        <v>217</v>
      </c>
    </row>
    <row r="144" s="2" customFormat="1" ht="21.75" customHeight="1">
      <c r="A144" s="39"/>
      <c r="B144" s="40"/>
      <c r="C144" s="219" t="s">
        <v>218</v>
      </c>
      <c r="D144" s="219" t="s">
        <v>145</v>
      </c>
      <c r="E144" s="220" t="s">
        <v>219</v>
      </c>
      <c r="F144" s="221" t="s">
        <v>220</v>
      </c>
      <c r="G144" s="222" t="s">
        <v>159</v>
      </c>
      <c r="H144" s="223">
        <v>430.78199999999998</v>
      </c>
      <c r="I144" s="224"/>
      <c r="J144" s="225">
        <f>ROUND(I144*H144,2)</f>
        <v>0</v>
      </c>
      <c r="K144" s="221" t="s">
        <v>149</v>
      </c>
      <c r="L144" s="45"/>
      <c r="M144" s="226" t="s">
        <v>19</v>
      </c>
      <c r="N144" s="227" t="s">
        <v>44</v>
      </c>
      <c r="O144" s="85"/>
      <c r="P144" s="228">
        <f>O144*H144</f>
        <v>0</v>
      </c>
      <c r="Q144" s="228">
        <v>0.0043800000000000002</v>
      </c>
      <c r="R144" s="228">
        <f>Q144*H144</f>
        <v>1.8868251600000001</v>
      </c>
      <c r="S144" s="228">
        <v>0</v>
      </c>
      <c r="T144" s="229">
        <f>S144*H144</f>
        <v>0</v>
      </c>
      <c r="U144" s="39"/>
      <c r="V144" s="39"/>
      <c r="W144" s="39"/>
      <c r="X144" s="39"/>
      <c r="Y144" s="39"/>
      <c r="Z144" s="39"/>
      <c r="AA144" s="39"/>
      <c r="AB144" s="39"/>
      <c r="AC144" s="39"/>
      <c r="AD144" s="39"/>
      <c r="AE144" s="39"/>
      <c r="AR144" s="230" t="s">
        <v>150</v>
      </c>
      <c r="AT144" s="230" t="s">
        <v>145</v>
      </c>
      <c r="AU144" s="230" t="s">
        <v>151</v>
      </c>
      <c r="AY144" s="18" t="s">
        <v>142</v>
      </c>
      <c r="BE144" s="231">
        <f>IF(N144="základní",J144,0)</f>
        <v>0</v>
      </c>
      <c r="BF144" s="231">
        <f>IF(N144="snížená",J144,0)</f>
        <v>0</v>
      </c>
      <c r="BG144" s="231">
        <f>IF(N144="zákl. přenesená",J144,0)</f>
        <v>0</v>
      </c>
      <c r="BH144" s="231">
        <f>IF(N144="sníž. přenesená",J144,0)</f>
        <v>0</v>
      </c>
      <c r="BI144" s="231">
        <f>IF(N144="nulová",J144,0)</f>
        <v>0</v>
      </c>
      <c r="BJ144" s="18" t="s">
        <v>151</v>
      </c>
      <c r="BK144" s="231">
        <f>ROUND(I144*H144,2)</f>
        <v>0</v>
      </c>
      <c r="BL144" s="18" t="s">
        <v>150</v>
      </c>
      <c r="BM144" s="230" t="s">
        <v>221</v>
      </c>
    </row>
    <row r="145" s="2" customFormat="1">
      <c r="A145" s="39"/>
      <c r="B145" s="40"/>
      <c r="C145" s="41"/>
      <c r="D145" s="234" t="s">
        <v>174</v>
      </c>
      <c r="E145" s="41"/>
      <c r="F145" s="255" t="s">
        <v>208</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8" t="s">
        <v>174</v>
      </c>
      <c r="AU145" s="18" t="s">
        <v>151</v>
      </c>
    </row>
    <row r="146" s="15" customFormat="1">
      <c r="A146" s="15"/>
      <c r="B146" s="258"/>
      <c r="C146" s="259"/>
      <c r="D146" s="234" t="s">
        <v>153</v>
      </c>
      <c r="E146" s="260" t="s">
        <v>19</v>
      </c>
      <c r="F146" s="261" t="s">
        <v>222</v>
      </c>
      <c r="G146" s="259"/>
      <c r="H146" s="260" t="s">
        <v>19</v>
      </c>
      <c r="I146" s="262"/>
      <c r="J146" s="259"/>
      <c r="K146" s="259"/>
      <c r="L146" s="263"/>
      <c r="M146" s="264"/>
      <c r="N146" s="265"/>
      <c r="O146" s="265"/>
      <c r="P146" s="265"/>
      <c r="Q146" s="265"/>
      <c r="R146" s="265"/>
      <c r="S146" s="265"/>
      <c r="T146" s="266"/>
      <c r="U146" s="15"/>
      <c r="V146" s="15"/>
      <c r="W146" s="15"/>
      <c r="X146" s="15"/>
      <c r="Y146" s="15"/>
      <c r="Z146" s="15"/>
      <c r="AA146" s="15"/>
      <c r="AB146" s="15"/>
      <c r="AC146" s="15"/>
      <c r="AD146" s="15"/>
      <c r="AE146" s="15"/>
      <c r="AT146" s="267" t="s">
        <v>153</v>
      </c>
      <c r="AU146" s="267" t="s">
        <v>151</v>
      </c>
      <c r="AV146" s="15" t="s">
        <v>80</v>
      </c>
      <c r="AW146" s="15" t="s">
        <v>33</v>
      </c>
      <c r="AX146" s="15" t="s">
        <v>72</v>
      </c>
      <c r="AY146" s="267" t="s">
        <v>142</v>
      </c>
    </row>
    <row r="147" s="13" customFormat="1">
      <c r="A147" s="13"/>
      <c r="B147" s="232"/>
      <c r="C147" s="233"/>
      <c r="D147" s="234" t="s">
        <v>153</v>
      </c>
      <c r="E147" s="235" t="s">
        <v>19</v>
      </c>
      <c r="F147" s="236" t="s">
        <v>223</v>
      </c>
      <c r="G147" s="233"/>
      <c r="H147" s="237">
        <v>129.30000000000001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153</v>
      </c>
      <c r="AU147" s="243" t="s">
        <v>151</v>
      </c>
      <c r="AV147" s="13" t="s">
        <v>151</v>
      </c>
      <c r="AW147" s="13" t="s">
        <v>33</v>
      </c>
      <c r="AX147" s="13" t="s">
        <v>72</v>
      </c>
      <c r="AY147" s="243" t="s">
        <v>142</v>
      </c>
    </row>
    <row r="148" s="13" customFormat="1">
      <c r="A148" s="13"/>
      <c r="B148" s="232"/>
      <c r="C148" s="233"/>
      <c r="D148" s="234" t="s">
        <v>153</v>
      </c>
      <c r="E148" s="235" t="s">
        <v>19</v>
      </c>
      <c r="F148" s="236" t="s">
        <v>224</v>
      </c>
      <c r="G148" s="233"/>
      <c r="H148" s="237">
        <v>-6.25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153</v>
      </c>
      <c r="AU148" s="243" t="s">
        <v>151</v>
      </c>
      <c r="AV148" s="13" t="s">
        <v>151</v>
      </c>
      <c r="AW148" s="13" t="s">
        <v>33</v>
      </c>
      <c r="AX148" s="13" t="s">
        <v>72</v>
      </c>
      <c r="AY148" s="243" t="s">
        <v>142</v>
      </c>
    </row>
    <row r="149" s="13" customFormat="1">
      <c r="A149" s="13"/>
      <c r="B149" s="232"/>
      <c r="C149" s="233"/>
      <c r="D149" s="234" t="s">
        <v>153</v>
      </c>
      <c r="E149" s="235" t="s">
        <v>19</v>
      </c>
      <c r="F149" s="236" t="s">
        <v>225</v>
      </c>
      <c r="G149" s="233"/>
      <c r="H149" s="237">
        <v>2.25</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153</v>
      </c>
      <c r="AU149" s="243" t="s">
        <v>151</v>
      </c>
      <c r="AV149" s="13" t="s">
        <v>151</v>
      </c>
      <c r="AW149" s="13" t="s">
        <v>33</v>
      </c>
      <c r="AX149" s="13" t="s">
        <v>72</v>
      </c>
      <c r="AY149" s="243" t="s">
        <v>142</v>
      </c>
    </row>
    <row r="150" s="15" customFormat="1">
      <c r="A150" s="15"/>
      <c r="B150" s="258"/>
      <c r="C150" s="259"/>
      <c r="D150" s="234" t="s">
        <v>153</v>
      </c>
      <c r="E150" s="260" t="s">
        <v>19</v>
      </c>
      <c r="F150" s="261" t="s">
        <v>226</v>
      </c>
      <c r="G150" s="259"/>
      <c r="H150" s="260" t="s">
        <v>19</v>
      </c>
      <c r="I150" s="262"/>
      <c r="J150" s="259"/>
      <c r="K150" s="259"/>
      <c r="L150" s="263"/>
      <c r="M150" s="264"/>
      <c r="N150" s="265"/>
      <c r="O150" s="265"/>
      <c r="P150" s="265"/>
      <c r="Q150" s="265"/>
      <c r="R150" s="265"/>
      <c r="S150" s="265"/>
      <c r="T150" s="266"/>
      <c r="U150" s="15"/>
      <c r="V150" s="15"/>
      <c r="W150" s="15"/>
      <c r="X150" s="15"/>
      <c r="Y150" s="15"/>
      <c r="Z150" s="15"/>
      <c r="AA150" s="15"/>
      <c r="AB150" s="15"/>
      <c r="AC150" s="15"/>
      <c r="AD150" s="15"/>
      <c r="AE150" s="15"/>
      <c r="AT150" s="267" t="s">
        <v>153</v>
      </c>
      <c r="AU150" s="267" t="s">
        <v>151</v>
      </c>
      <c r="AV150" s="15" t="s">
        <v>80</v>
      </c>
      <c r="AW150" s="15" t="s">
        <v>33</v>
      </c>
      <c r="AX150" s="15" t="s">
        <v>72</v>
      </c>
      <c r="AY150" s="267" t="s">
        <v>142</v>
      </c>
    </row>
    <row r="151" s="13" customFormat="1">
      <c r="A151" s="13"/>
      <c r="B151" s="232"/>
      <c r="C151" s="233"/>
      <c r="D151" s="234" t="s">
        <v>153</v>
      </c>
      <c r="E151" s="235" t="s">
        <v>19</v>
      </c>
      <c r="F151" s="236" t="s">
        <v>227</v>
      </c>
      <c r="G151" s="233"/>
      <c r="H151" s="237">
        <v>50.399999999999999</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153</v>
      </c>
      <c r="AU151" s="243" t="s">
        <v>151</v>
      </c>
      <c r="AV151" s="13" t="s">
        <v>151</v>
      </c>
      <c r="AW151" s="13" t="s">
        <v>33</v>
      </c>
      <c r="AX151" s="13" t="s">
        <v>72</v>
      </c>
      <c r="AY151" s="243" t="s">
        <v>142</v>
      </c>
    </row>
    <row r="152" s="13" customFormat="1">
      <c r="A152" s="13"/>
      <c r="B152" s="232"/>
      <c r="C152" s="233"/>
      <c r="D152" s="234" t="s">
        <v>153</v>
      </c>
      <c r="E152" s="235" t="s">
        <v>19</v>
      </c>
      <c r="F152" s="236" t="s">
        <v>228</v>
      </c>
      <c r="G152" s="233"/>
      <c r="H152" s="237">
        <v>1.97</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153</v>
      </c>
      <c r="AU152" s="243" t="s">
        <v>151</v>
      </c>
      <c r="AV152" s="13" t="s">
        <v>151</v>
      </c>
      <c r="AW152" s="13" t="s">
        <v>33</v>
      </c>
      <c r="AX152" s="13" t="s">
        <v>72</v>
      </c>
      <c r="AY152" s="243" t="s">
        <v>142</v>
      </c>
    </row>
    <row r="153" s="13" customFormat="1">
      <c r="A153" s="13"/>
      <c r="B153" s="232"/>
      <c r="C153" s="233"/>
      <c r="D153" s="234" t="s">
        <v>153</v>
      </c>
      <c r="E153" s="235" t="s">
        <v>19</v>
      </c>
      <c r="F153" s="236" t="s">
        <v>229</v>
      </c>
      <c r="G153" s="233"/>
      <c r="H153" s="237">
        <v>0.45000000000000001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153</v>
      </c>
      <c r="AU153" s="243" t="s">
        <v>151</v>
      </c>
      <c r="AV153" s="13" t="s">
        <v>151</v>
      </c>
      <c r="AW153" s="13" t="s">
        <v>33</v>
      </c>
      <c r="AX153" s="13" t="s">
        <v>72</v>
      </c>
      <c r="AY153" s="243" t="s">
        <v>142</v>
      </c>
    </row>
    <row r="154" s="15" customFormat="1">
      <c r="A154" s="15"/>
      <c r="B154" s="258"/>
      <c r="C154" s="259"/>
      <c r="D154" s="234" t="s">
        <v>153</v>
      </c>
      <c r="E154" s="260" t="s">
        <v>19</v>
      </c>
      <c r="F154" s="261" t="s">
        <v>230</v>
      </c>
      <c r="G154" s="259"/>
      <c r="H154" s="260" t="s">
        <v>19</v>
      </c>
      <c r="I154" s="262"/>
      <c r="J154" s="259"/>
      <c r="K154" s="259"/>
      <c r="L154" s="263"/>
      <c r="M154" s="264"/>
      <c r="N154" s="265"/>
      <c r="O154" s="265"/>
      <c r="P154" s="265"/>
      <c r="Q154" s="265"/>
      <c r="R154" s="265"/>
      <c r="S154" s="265"/>
      <c r="T154" s="266"/>
      <c r="U154" s="15"/>
      <c r="V154" s="15"/>
      <c r="W154" s="15"/>
      <c r="X154" s="15"/>
      <c r="Y154" s="15"/>
      <c r="Z154" s="15"/>
      <c r="AA154" s="15"/>
      <c r="AB154" s="15"/>
      <c r="AC154" s="15"/>
      <c r="AD154" s="15"/>
      <c r="AE154" s="15"/>
      <c r="AT154" s="267" t="s">
        <v>153</v>
      </c>
      <c r="AU154" s="267" t="s">
        <v>151</v>
      </c>
      <c r="AV154" s="15" t="s">
        <v>80</v>
      </c>
      <c r="AW154" s="15" t="s">
        <v>33</v>
      </c>
      <c r="AX154" s="15" t="s">
        <v>72</v>
      </c>
      <c r="AY154" s="267" t="s">
        <v>142</v>
      </c>
    </row>
    <row r="155" s="13" customFormat="1">
      <c r="A155" s="13"/>
      <c r="B155" s="232"/>
      <c r="C155" s="233"/>
      <c r="D155" s="234" t="s">
        <v>153</v>
      </c>
      <c r="E155" s="235" t="s">
        <v>19</v>
      </c>
      <c r="F155" s="236" t="s">
        <v>231</v>
      </c>
      <c r="G155" s="233"/>
      <c r="H155" s="237">
        <v>16.25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153</v>
      </c>
      <c r="AU155" s="243" t="s">
        <v>151</v>
      </c>
      <c r="AV155" s="13" t="s">
        <v>151</v>
      </c>
      <c r="AW155" s="13" t="s">
        <v>33</v>
      </c>
      <c r="AX155" s="13" t="s">
        <v>72</v>
      </c>
      <c r="AY155" s="243" t="s">
        <v>142</v>
      </c>
    </row>
    <row r="156" s="15" customFormat="1">
      <c r="A156" s="15"/>
      <c r="B156" s="258"/>
      <c r="C156" s="259"/>
      <c r="D156" s="234" t="s">
        <v>153</v>
      </c>
      <c r="E156" s="260" t="s">
        <v>19</v>
      </c>
      <c r="F156" s="261" t="s">
        <v>232</v>
      </c>
      <c r="G156" s="259"/>
      <c r="H156" s="260" t="s">
        <v>19</v>
      </c>
      <c r="I156" s="262"/>
      <c r="J156" s="259"/>
      <c r="K156" s="259"/>
      <c r="L156" s="263"/>
      <c r="M156" s="264"/>
      <c r="N156" s="265"/>
      <c r="O156" s="265"/>
      <c r="P156" s="265"/>
      <c r="Q156" s="265"/>
      <c r="R156" s="265"/>
      <c r="S156" s="265"/>
      <c r="T156" s="266"/>
      <c r="U156" s="15"/>
      <c r="V156" s="15"/>
      <c r="W156" s="15"/>
      <c r="X156" s="15"/>
      <c r="Y156" s="15"/>
      <c r="Z156" s="15"/>
      <c r="AA156" s="15"/>
      <c r="AB156" s="15"/>
      <c r="AC156" s="15"/>
      <c r="AD156" s="15"/>
      <c r="AE156" s="15"/>
      <c r="AT156" s="267" t="s">
        <v>153</v>
      </c>
      <c r="AU156" s="267" t="s">
        <v>151</v>
      </c>
      <c r="AV156" s="15" t="s">
        <v>80</v>
      </c>
      <c r="AW156" s="15" t="s">
        <v>33</v>
      </c>
      <c r="AX156" s="15" t="s">
        <v>72</v>
      </c>
      <c r="AY156" s="267" t="s">
        <v>142</v>
      </c>
    </row>
    <row r="157" s="13" customFormat="1">
      <c r="A157" s="13"/>
      <c r="B157" s="232"/>
      <c r="C157" s="233"/>
      <c r="D157" s="234" t="s">
        <v>153</v>
      </c>
      <c r="E157" s="235" t="s">
        <v>19</v>
      </c>
      <c r="F157" s="236" t="s">
        <v>233</v>
      </c>
      <c r="G157" s="233"/>
      <c r="H157" s="237">
        <v>7.6699999999999999</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153</v>
      </c>
      <c r="AU157" s="243" t="s">
        <v>151</v>
      </c>
      <c r="AV157" s="13" t="s">
        <v>151</v>
      </c>
      <c r="AW157" s="13" t="s">
        <v>33</v>
      </c>
      <c r="AX157" s="13" t="s">
        <v>72</v>
      </c>
      <c r="AY157" s="243" t="s">
        <v>142</v>
      </c>
    </row>
    <row r="158" s="15" customFormat="1">
      <c r="A158" s="15"/>
      <c r="B158" s="258"/>
      <c r="C158" s="259"/>
      <c r="D158" s="234" t="s">
        <v>153</v>
      </c>
      <c r="E158" s="260" t="s">
        <v>19</v>
      </c>
      <c r="F158" s="261" t="s">
        <v>234</v>
      </c>
      <c r="G158" s="259"/>
      <c r="H158" s="260" t="s">
        <v>19</v>
      </c>
      <c r="I158" s="262"/>
      <c r="J158" s="259"/>
      <c r="K158" s="259"/>
      <c r="L158" s="263"/>
      <c r="M158" s="264"/>
      <c r="N158" s="265"/>
      <c r="O158" s="265"/>
      <c r="P158" s="265"/>
      <c r="Q158" s="265"/>
      <c r="R158" s="265"/>
      <c r="S158" s="265"/>
      <c r="T158" s="266"/>
      <c r="U158" s="15"/>
      <c r="V158" s="15"/>
      <c r="W158" s="15"/>
      <c r="X158" s="15"/>
      <c r="Y158" s="15"/>
      <c r="Z158" s="15"/>
      <c r="AA158" s="15"/>
      <c r="AB158" s="15"/>
      <c r="AC158" s="15"/>
      <c r="AD158" s="15"/>
      <c r="AE158" s="15"/>
      <c r="AT158" s="267" t="s">
        <v>153</v>
      </c>
      <c r="AU158" s="267" t="s">
        <v>151</v>
      </c>
      <c r="AV158" s="15" t="s">
        <v>80</v>
      </c>
      <c r="AW158" s="15" t="s">
        <v>33</v>
      </c>
      <c r="AX158" s="15" t="s">
        <v>72</v>
      </c>
      <c r="AY158" s="267" t="s">
        <v>142</v>
      </c>
    </row>
    <row r="159" s="13" customFormat="1">
      <c r="A159" s="13"/>
      <c r="B159" s="232"/>
      <c r="C159" s="233"/>
      <c r="D159" s="234" t="s">
        <v>153</v>
      </c>
      <c r="E159" s="235" t="s">
        <v>19</v>
      </c>
      <c r="F159" s="236" t="s">
        <v>235</v>
      </c>
      <c r="G159" s="233"/>
      <c r="H159" s="237">
        <v>38.25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153</v>
      </c>
      <c r="AU159" s="243" t="s">
        <v>151</v>
      </c>
      <c r="AV159" s="13" t="s">
        <v>151</v>
      </c>
      <c r="AW159" s="13" t="s">
        <v>33</v>
      </c>
      <c r="AX159" s="13" t="s">
        <v>72</v>
      </c>
      <c r="AY159" s="243" t="s">
        <v>142</v>
      </c>
    </row>
    <row r="160" s="15" customFormat="1">
      <c r="A160" s="15"/>
      <c r="B160" s="258"/>
      <c r="C160" s="259"/>
      <c r="D160" s="234" t="s">
        <v>153</v>
      </c>
      <c r="E160" s="260" t="s">
        <v>19</v>
      </c>
      <c r="F160" s="261" t="s">
        <v>236</v>
      </c>
      <c r="G160" s="259"/>
      <c r="H160" s="260" t="s">
        <v>19</v>
      </c>
      <c r="I160" s="262"/>
      <c r="J160" s="259"/>
      <c r="K160" s="259"/>
      <c r="L160" s="263"/>
      <c r="M160" s="264"/>
      <c r="N160" s="265"/>
      <c r="O160" s="265"/>
      <c r="P160" s="265"/>
      <c r="Q160" s="265"/>
      <c r="R160" s="265"/>
      <c r="S160" s="265"/>
      <c r="T160" s="266"/>
      <c r="U160" s="15"/>
      <c r="V160" s="15"/>
      <c r="W160" s="15"/>
      <c r="X160" s="15"/>
      <c r="Y160" s="15"/>
      <c r="Z160" s="15"/>
      <c r="AA160" s="15"/>
      <c r="AB160" s="15"/>
      <c r="AC160" s="15"/>
      <c r="AD160" s="15"/>
      <c r="AE160" s="15"/>
      <c r="AT160" s="267" t="s">
        <v>153</v>
      </c>
      <c r="AU160" s="267" t="s">
        <v>151</v>
      </c>
      <c r="AV160" s="15" t="s">
        <v>80</v>
      </c>
      <c r="AW160" s="15" t="s">
        <v>33</v>
      </c>
      <c r="AX160" s="15" t="s">
        <v>72</v>
      </c>
      <c r="AY160" s="267" t="s">
        <v>142</v>
      </c>
    </row>
    <row r="161" s="13" customFormat="1">
      <c r="A161" s="13"/>
      <c r="B161" s="232"/>
      <c r="C161" s="233"/>
      <c r="D161" s="234" t="s">
        <v>153</v>
      </c>
      <c r="E161" s="235" t="s">
        <v>19</v>
      </c>
      <c r="F161" s="236" t="s">
        <v>237</v>
      </c>
      <c r="G161" s="233"/>
      <c r="H161" s="237">
        <v>78.900000000000006</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153</v>
      </c>
      <c r="AU161" s="243" t="s">
        <v>151</v>
      </c>
      <c r="AV161" s="13" t="s">
        <v>151</v>
      </c>
      <c r="AW161" s="13" t="s">
        <v>33</v>
      </c>
      <c r="AX161" s="13" t="s">
        <v>72</v>
      </c>
      <c r="AY161" s="243" t="s">
        <v>142</v>
      </c>
    </row>
    <row r="162" s="13" customFormat="1">
      <c r="A162" s="13"/>
      <c r="B162" s="232"/>
      <c r="C162" s="233"/>
      <c r="D162" s="234" t="s">
        <v>153</v>
      </c>
      <c r="E162" s="235" t="s">
        <v>19</v>
      </c>
      <c r="F162" s="236" t="s">
        <v>238</v>
      </c>
      <c r="G162" s="233"/>
      <c r="H162" s="237">
        <v>-0.80000000000000004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153</v>
      </c>
      <c r="AU162" s="243" t="s">
        <v>151</v>
      </c>
      <c r="AV162" s="13" t="s">
        <v>151</v>
      </c>
      <c r="AW162" s="13" t="s">
        <v>33</v>
      </c>
      <c r="AX162" s="13" t="s">
        <v>72</v>
      </c>
      <c r="AY162" s="243" t="s">
        <v>142</v>
      </c>
    </row>
    <row r="163" s="15" customFormat="1">
      <c r="A163" s="15"/>
      <c r="B163" s="258"/>
      <c r="C163" s="259"/>
      <c r="D163" s="234" t="s">
        <v>153</v>
      </c>
      <c r="E163" s="260" t="s">
        <v>19</v>
      </c>
      <c r="F163" s="261" t="s">
        <v>239</v>
      </c>
      <c r="G163" s="259"/>
      <c r="H163" s="260" t="s">
        <v>19</v>
      </c>
      <c r="I163" s="262"/>
      <c r="J163" s="259"/>
      <c r="K163" s="259"/>
      <c r="L163" s="263"/>
      <c r="M163" s="264"/>
      <c r="N163" s="265"/>
      <c r="O163" s="265"/>
      <c r="P163" s="265"/>
      <c r="Q163" s="265"/>
      <c r="R163" s="265"/>
      <c r="S163" s="265"/>
      <c r="T163" s="266"/>
      <c r="U163" s="15"/>
      <c r="V163" s="15"/>
      <c r="W163" s="15"/>
      <c r="X163" s="15"/>
      <c r="Y163" s="15"/>
      <c r="Z163" s="15"/>
      <c r="AA163" s="15"/>
      <c r="AB163" s="15"/>
      <c r="AC163" s="15"/>
      <c r="AD163" s="15"/>
      <c r="AE163" s="15"/>
      <c r="AT163" s="267" t="s">
        <v>153</v>
      </c>
      <c r="AU163" s="267" t="s">
        <v>151</v>
      </c>
      <c r="AV163" s="15" t="s">
        <v>80</v>
      </c>
      <c r="AW163" s="15" t="s">
        <v>33</v>
      </c>
      <c r="AX163" s="15" t="s">
        <v>72</v>
      </c>
      <c r="AY163" s="267" t="s">
        <v>142</v>
      </c>
    </row>
    <row r="164" s="13" customFormat="1">
      <c r="A164" s="13"/>
      <c r="B164" s="232"/>
      <c r="C164" s="233"/>
      <c r="D164" s="234" t="s">
        <v>153</v>
      </c>
      <c r="E164" s="235" t="s">
        <v>19</v>
      </c>
      <c r="F164" s="236" t="s">
        <v>240</v>
      </c>
      <c r="G164" s="233"/>
      <c r="H164" s="237">
        <v>56.43</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153</v>
      </c>
      <c r="AU164" s="243" t="s">
        <v>151</v>
      </c>
      <c r="AV164" s="13" t="s">
        <v>151</v>
      </c>
      <c r="AW164" s="13" t="s">
        <v>33</v>
      </c>
      <c r="AX164" s="13" t="s">
        <v>72</v>
      </c>
      <c r="AY164" s="243" t="s">
        <v>142</v>
      </c>
    </row>
    <row r="165" s="13" customFormat="1">
      <c r="A165" s="13"/>
      <c r="B165" s="232"/>
      <c r="C165" s="233"/>
      <c r="D165" s="234" t="s">
        <v>153</v>
      </c>
      <c r="E165" s="235" t="s">
        <v>19</v>
      </c>
      <c r="F165" s="236" t="s">
        <v>241</v>
      </c>
      <c r="G165" s="233"/>
      <c r="H165" s="237">
        <v>20.488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153</v>
      </c>
      <c r="AU165" s="243" t="s">
        <v>151</v>
      </c>
      <c r="AV165" s="13" t="s">
        <v>151</v>
      </c>
      <c r="AW165" s="13" t="s">
        <v>33</v>
      </c>
      <c r="AX165" s="13" t="s">
        <v>72</v>
      </c>
      <c r="AY165" s="243" t="s">
        <v>142</v>
      </c>
    </row>
    <row r="166" s="13" customFormat="1">
      <c r="A166" s="13"/>
      <c r="B166" s="232"/>
      <c r="C166" s="233"/>
      <c r="D166" s="234" t="s">
        <v>153</v>
      </c>
      <c r="E166" s="235" t="s">
        <v>19</v>
      </c>
      <c r="F166" s="236" t="s">
        <v>242</v>
      </c>
      <c r="G166" s="233"/>
      <c r="H166" s="237">
        <v>17.010000000000002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153</v>
      </c>
      <c r="AU166" s="243" t="s">
        <v>151</v>
      </c>
      <c r="AV166" s="13" t="s">
        <v>151</v>
      </c>
      <c r="AW166" s="13" t="s">
        <v>33</v>
      </c>
      <c r="AX166" s="13" t="s">
        <v>72</v>
      </c>
      <c r="AY166" s="243" t="s">
        <v>142</v>
      </c>
    </row>
    <row r="167" s="13" customFormat="1">
      <c r="A167" s="13"/>
      <c r="B167" s="232"/>
      <c r="C167" s="233"/>
      <c r="D167" s="234" t="s">
        <v>153</v>
      </c>
      <c r="E167" s="235" t="s">
        <v>19</v>
      </c>
      <c r="F167" s="236" t="s">
        <v>243</v>
      </c>
      <c r="G167" s="233"/>
      <c r="H167" s="237">
        <v>6.7729999999999997</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153</v>
      </c>
      <c r="AU167" s="243" t="s">
        <v>151</v>
      </c>
      <c r="AV167" s="13" t="s">
        <v>151</v>
      </c>
      <c r="AW167" s="13" t="s">
        <v>33</v>
      </c>
      <c r="AX167" s="13" t="s">
        <v>72</v>
      </c>
      <c r="AY167" s="243" t="s">
        <v>142</v>
      </c>
    </row>
    <row r="168" s="13" customFormat="1">
      <c r="A168" s="13"/>
      <c r="B168" s="232"/>
      <c r="C168" s="233"/>
      <c r="D168" s="234" t="s">
        <v>153</v>
      </c>
      <c r="E168" s="235" t="s">
        <v>19</v>
      </c>
      <c r="F168" s="236" t="s">
        <v>244</v>
      </c>
      <c r="G168" s="233"/>
      <c r="H168" s="237">
        <v>11.691000000000001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153</v>
      </c>
      <c r="AU168" s="243" t="s">
        <v>151</v>
      </c>
      <c r="AV168" s="13" t="s">
        <v>151</v>
      </c>
      <c r="AW168" s="13" t="s">
        <v>33</v>
      </c>
      <c r="AX168" s="13" t="s">
        <v>72</v>
      </c>
      <c r="AY168" s="243" t="s">
        <v>142</v>
      </c>
    </row>
    <row r="169" s="14" customFormat="1">
      <c r="A169" s="14"/>
      <c r="B169" s="244"/>
      <c r="C169" s="245"/>
      <c r="D169" s="234" t="s">
        <v>153</v>
      </c>
      <c r="E169" s="246" t="s">
        <v>19</v>
      </c>
      <c r="F169" s="247" t="s">
        <v>156</v>
      </c>
      <c r="G169" s="245"/>
      <c r="H169" s="248">
        <v>430.78199999999998</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153</v>
      </c>
      <c r="AU169" s="254" t="s">
        <v>151</v>
      </c>
      <c r="AV169" s="14" t="s">
        <v>150</v>
      </c>
      <c r="AW169" s="14" t="s">
        <v>33</v>
      </c>
      <c r="AX169" s="14" t="s">
        <v>80</v>
      </c>
      <c r="AY169" s="254" t="s">
        <v>142</v>
      </c>
    </row>
    <row r="170" s="2" customFormat="1" ht="21.75" customHeight="1">
      <c r="A170" s="39"/>
      <c r="B170" s="40"/>
      <c r="C170" s="219" t="s">
        <v>245</v>
      </c>
      <c r="D170" s="219" t="s">
        <v>145</v>
      </c>
      <c r="E170" s="220" t="s">
        <v>246</v>
      </c>
      <c r="F170" s="221" t="s">
        <v>247</v>
      </c>
      <c r="G170" s="222" t="s">
        <v>159</v>
      </c>
      <c r="H170" s="223">
        <v>430.78199999999998</v>
      </c>
      <c r="I170" s="224"/>
      <c r="J170" s="225">
        <f>ROUND(I170*H170,2)</f>
        <v>0</v>
      </c>
      <c r="K170" s="221" t="s">
        <v>149</v>
      </c>
      <c r="L170" s="45"/>
      <c r="M170" s="226" t="s">
        <v>19</v>
      </c>
      <c r="N170" s="227" t="s">
        <v>44</v>
      </c>
      <c r="O170" s="85"/>
      <c r="P170" s="228">
        <f>O170*H170</f>
        <v>0</v>
      </c>
      <c r="Q170" s="228">
        <v>0.017330000000000002</v>
      </c>
      <c r="R170" s="228">
        <f>Q170*H170</f>
        <v>7.4654520600000005</v>
      </c>
      <c r="S170" s="228">
        <v>0</v>
      </c>
      <c r="T170" s="229">
        <f>S170*H170</f>
        <v>0</v>
      </c>
      <c r="U170" s="39"/>
      <c r="V170" s="39"/>
      <c r="W170" s="39"/>
      <c r="X170" s="39"/>
      <c r="Y170" s="39"/>
      <c r="Z170" s="39"/>
      <c r="AA170" s="39"/>
      <c r="AB170" s="39"/>
      <c r="AC170" s="39"/>
      <c r="AD170" s="39"/>
      <c r="AE170" s="39"/>
      <c r="AR170" s="230" t="s">
        <v>150</v>
      </c>
      <c r="AT170" s="230" t="s">
        <v>145</v>
      </c>
      <c r="AU170" s="230" t="s">
        <v>151</v>
      </c>
      <c r="AY170" s="18" t="s">
        <v>142</v>
      </c>
      <c r="BE170" s="231">
        <f>IF(N170="základní",J170,0)</f>
        <v>0</v>
      </c>
      <c r="BF170" s="231">
        <f>IF(N170="snížená",J170,0)</f>
        <v>0</v>
      </c>
      <c r="BG170" s="231">
        <f>IF(N170="zákl. přenesená",J170,0)</f>
        <v>0</v>
      </c>
      <c r="BH170" s="231">
        <f>IF(N170="sníž. přenesená",J170,0)</f>
        <v>0</v>
      </c>
      <c r="BI170" s="231">
        <f>IF(N170="nulová",J170,0)</f>
        <v>0</v>
      </c>
      <c r="BJ170" s="18" t="s">
        <v>151</v>
      </c>
      <c r="BK170" s="231">
        <f>ROUND(I170*H170,2)</f>
        <v>0</v>
      </c>
      <c r="BL170" s="18" t="s">
        <v>150</v>
      </c>
      <c r="BM170" s="230" t="s">
        <v>248</v>
      </c>
    </row>
    <row r="171" s="2" customFormat="1">
      <c r="A171" s="39"/>
      <c r="B171" s="40"/>
      <c r="C171" s="41"/>
      <c r="D171" s="234" t="s">
        <v>174</v>
      </c>
      <c r="E171" s="41"/>
      <c r="F171" s="255" t="s">
        <v>213</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8" t="s">
        <v>174</v>
      </c>
      <c r="AU171" s="18" t="s">
        <v>151</v>
      </c>
    </row>
    <row r="172" s="15" customFormat="1">
      <c r="A172" s="15"/>
      <c r="B172" s="258"/>
      <c r="C172" s="259"/>
      <c r="D172" s="234" t="s">
        <v>153</v>
      </c>
      <c r="E172" s="260" t="s">
        <v>19</v>
      </c>
      <c r="F172" s="261" t="s">
        <v>222</v>
      </c>
      <c r="G172" s="259"/>
      <c r="H172" s="260" t="s">
        <v>19</v>
      </c>
      <c r="I172" s="262"/>
      <c r="J172" s="259"/>
      <c r="K172" s="259"/>
      <c r="L172" s="263"/>
      <c r="M172" s="264"/>
      <c r="N172" s="265"/>
      <c r="O172" s="265"/>
      <c r="P172" s="265"/>
      <c r="Q172" s="265"/>
      <c r="R172" s="265"/>
      <c r="S172" s="265"/>
      <c r="T172" s="266"/>
      <c r="U172" s="15"/>
      <c r="V172" s="15"/>
      <c r="W172" s="15"/>
      <c r="X172" s="15"/>
      <c r="Y172" s="15"/>
      <c r="Z172" s="15"/>
      <c r="AA172" s="15"/>
      <c r="AB172" s="15"/>
      <c r="AC172" s="15"/>
      <c r="AD172" s="15"/>
      <c r="AE172" s="15"/>
      <c r="AT172" s="267" t="s">
        <v>153</v>
      </c>
      <c r="AU172" s="267" t="s">
        <v>151</v>
      </c>
      <c r="AV172" s="15" t="s">
        <v>80</v>
      </c>
      <c r="AW172" s="15" t="s">
        <v>33</v>
      </c>
      <c r="AX172" s="15" t="s">
        <v>72</v>
      </c>
      <c r="AY172" s="267" t="s">
        <v>142</v>
      </c>
    </row>
    <row r="173" s="13" customFormat="1">
      <c r="A173" s="13"/>
      <c r="B173" s="232"/>
      <c r="C173" s="233"/>
      <c r="D173" s="234" t="s">
        <v>153</v>
      </c>
      <c r="E173" s="235" t="s">
        <v>19</v>
      </c>
      <c r="F173" s="236" t="s">
        <v>223</v>
      </c>
      <c r="G173" s="233"/>
      <c r="H173" s="237">
        <v>129.30000000000001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153</v>
      </c>
      <c r="AU173" s="243" t="s">
        <v>151</v>
      </c>
      <c r="AV173" s="13" t="s">
        <v>151</v>
      </c>
      <c r="AW173" s="13" t="s">
        <v>33</v>
      </c>
      <c r="AX173" s="13" t="s">
        <v>72</v>
      </c>
      <c r="AY173" s="243" t="s">
        <v>142</v>
      </c>
    </row>
    <row r="174" s="13" customFormat="1">
      <c r="A174" s="13"/>
      <c r="B174" s="232"/>
      <c r="C174" s="233"/>
      <c r="D174" s="234" t="s">
        <v>153</v>
      </c>
      <c r="E174" s="235" t="s">
        <v>19</v>
      </c>
      <c r="F174" s="236" t="s">
        <v>224</v>
      </c>
      <c r="G174" s="233"/>
      <c r="H174" s="237">
        <v>-6.25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153</v>
      </c>
      <c r="AU174" s="243" t="s">
        <v>151</v>
      </c>
      <c r="AV174" s="13" t="s">
        <v>151</v>
      </c>
      <c r="AW174" s="13" t="s">
        <v>33</v>
      </c>
      <c r="AX174" s="13" t="s">
        <v>72</v>
      </c>
      <c r="AY174" s="243" t="s">
        <v>142</v>
      </c>
    </row>
    <row r="175" s="13" customFormat="1">
      <c r="A175" s="13"/>
      <c r="B175" s="232"/>
      <c r="C175" s="233"/>
      <c r="D175" s="234" t="s">
        <v>153</v>
      </c>
      <c r="E175" s="235" t="s">
        <v>19</v>
      </c>
      <c r="F175" s="236" t="s">
        <v>225</v>
      </c>
      <c r="G175" s="233"/>
      <c r="H175" s="237">
        <v>2.25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153</v>
      </c>
      <c r="AU175" s="243" t="s">
        <v>151</v>
      </c>
      <c r="AV175" s="13" t="s">
        <v>151</v>
      </c>
      <c r="AW175" s="13" t="s">
        <v>33</v>
      </c>
      <c r="AX175" s="13" t="s">
        <v>72</v>
      </c>
      <c r="AY175" s="243" t="s">
        <v>142</v>
      </c>
    </row>
    <row r="176" s="15" customFormat="1">
      <c r="A176" s="15"/>
      <c r="B176" s="258"/>
      <c r="C176" s="259"/>
      <c r="D176" s="234" t="s">
        <v>153</v>
      </c>
      <c r="E176" s="260" t="s">
        <v>19</v>
      </c>
      <c r="F176" s="261" t="s">
        <v>226</v>
      </c>
      <c r="G176" s="259"/>
      <c r="H176" s="260" t="s">
        <v>19</v>
      </c>
      <c r="I176" s="262"/>
      <c r="J176" s="259"/>
      <c r="K176" s="259"/>
      <c r="L176" s="263"/>
      <c r="M176" s="264"/>
      <c r="N176" s="265"/>
      <c r="O176" s="265"/>
      <c r="P176" s="265"/>
      <c r="Q176" s="265"/>
      <c r="R176" s="265"/>
      <c r="S176" s="265"/>
      <c r="T176" s="266"/>
      <c r="U176" s="15"/>
      <c r="V176" s="15"/>
      <c r="W176" s="15"/>
      <c r="X176" s="15"/>
      <c r="Y176" s="15"/>
      <c r="Z176" s="15"/>
      <c r="AA176" s="15"/>
      <c r="AB176" s="15"/>
      <c r="AC176" s="15"/>
      <c r="AD176" s="15"/>
      <c r="AE176" s="15"/>
      <c r="AT176" s="267" t="s">
        <v>153</v>
      </c>
      <c r="AU176" s="267" t="s">
        <v>151</v>
      </c>
      <c r="AV176" s="15" t="s">
        <v>80</v>
      </c>
      <c r="AW176" s="15" t="s">
        <v>33</v>
      </c>
      <c r="AX176" s="15" t="s">
        <v>72</v>
      </c>
      <c r="AY176" s="267" t="s">
        <v>142</v>
      </c>
    </row>
    <row r="177" s="13" customFormat="1">
      <c r="A177" s="13"/>
      <c r="B177" s="232"/>
      <c r="C177" s="233"/>
      <c r="D177" s="234" t="s">
        <v>153</v>
      </c>
      <c r="E177" s="235" t="s">
        <v>19</v>
      </c>
      <c r="F177" s="236" t="s">
        <v>227</v>
      </c>
      <c r="G177" s="233"/>
      <c r="H177" s="237">
        <v>50.399999999999999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153</v>
      </c>
      <c r="AU177" s="243" t="s">
        <v>151</v>
      </c>
      <c r="AV177" s="13" t="s">
        <v>151</v>
      </c>
      <c r="AW177" s="13" t="s">
        <v>33</v>
      </c>
      <c r="AX177" s="13" t="s">
        <v>72</v>
      </c>
      <c r="AY177" s="243" t="s">
        <v>142</v>
      </c>
    </row>
    <row r="178" s="13" customFormat="1">
      <c r="A178" s="13"/>
      <c r="B178" s="232"/>
      <c r="C178" s="233"/>
      <c r="D178" s="234" t="s">
        <v>153</v>
      </c>
      <c r="E178" s="235" t="s">
        <v>19</v>
      </c>
      <c r="F178" s="236" t="s">
        <v>228</v>
      </c>
      <c r="G178" s="233"/>
      <c r="H178" s="237">
        <v>1.97</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153</v>
      </c>
      <c r="AU178" s="243" t="s">
        <v>151</v>
      </c>
      <c r="AV178" s="13" t="s">
        <v>151</v>
      </c>
      <c r="AW178" s="13" t="s">
        <v>33</v>
      </c>
      <c r="AX178" s="13" t="s">
        <v>72</v>
      </c>
      <c r="AY178" s="243" t="s">
        <v>142</v>
      </c>
    </row>
    <row r="179" s="13" customFormat="1">
      <c r="A179" s="13"/>
      <c r="B179" s="232"/>
      <c r="C179" s="233"/>
      <c r="D179" s="234" t="s">
        <v>153</v>
      </c>
      <c r="E179" s="235" t="s">
        <v>19</v>
      </c>
      <c r="F179" s="236" t="s">
        <v>229</v>
      </c>
      <c r="G179" s="233"/>
      <c r="H179" s="237">
        <v>0.45000000000000001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153</v>
      </c>
      <c r="AU179" s="243" t="s">
        <v>151</v>
      </c>
      <c r="AV179" s="13" t="s">
        <v>151</v>
      </c>
      <c r="AW179" s="13" t="s">
        <v>33</v>
      </c>
      <c r="AX179" s="13" t="s">
        <v>72</v>
      </c>
      <c r="AY179" s="243" t="s">
        <v>142</v>
      </c>
    </row>
    <row r="180" s="15" customFormat="1">
      <c r="A180" s="15"/>
      <c r="B180" s="258"/>
      <c r="C180" s="259"/>
      <c r="D180" s="234" t="s">
        <v>153</v>
      </c>
      <c r="E180" s="260" t="s">
        <v>19</v>
      </c>
      <c r="F180" s="261" t="s">
        <v>230</v>
      </c>
      <c r="G180" s="259"/>
      <c r="H180" s="260" t="s">
        <v>19</v>
      </c>
      <c r="I180" s="262"/>
      <c r="J180" s="259"/>
      <c r="K180" s="259"/>
      <c r="L180" s="263"/>
      <c r="M180" s="264"/>
      <c r="N180" s="265"/>
      <c r="O180" s="265"/>
      <c r="P180" s="265"/>
      <c r="Q180" s="265"/>
      <c r="R180" s="265"/>
      <c r="S180" s="265"/>
      <c r="T180" s="266"/>
      <c r="U180" s="15"/>
      <c r="V180" s="15"/>
      <c r="W180" s="15"/>
      <c r="X180" s="15"/>
      <c r="Y180" s="15"/>
      <c r="Z180" s="15"/>
      <c r="AA180" s="15"/>
      <c r="AB180" s="15"/>
      <c r="AC180" s="15"/>
      <c r="AD180" s="15"/>
      <c r="AE180" s="15"/>
      <c r="AT180" s="267" t="s">
        <v>153</v>
      </c>
      <c r="AU180" s="267" t="s">
        <v>151</v>
      </c>
      <c r="AV180" s="15" t="s">
        <v>80</v>
      </c>
      <c r="AW180" s="15" t="s">
        <v>33</v>
      </c>
      <c r="AX180" s="15" t="s">
        <v>72</v>
      </c>
      <c r="AY180" s="267" t="s">
        <v>142</v>
      </c>
    </row>
    <row r="181" s="13" customFormat="1">
      <c r="A181" s="13"/>
      <c r="B181" s="232"/>
      <c r="C181" s="233"/>
      <c r="D181" s="234" t="s">
        <v>153</v>
      </c>
      <c r="E181" s="235" t="s">
        <v>19</v>
      </c>
      <c r="F181" s="236" t="s">
        <v>231</v>
      </c>
      <c r="G181" s="233"/>
      <c r="H181" s="237">
        <v>16.25</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153</v>
      </c>
      <c r="AU181" s="243" t="s">
        <v>151</v>
      </c>
      <c r="AV181" s="13" t="s">
        <v>151</v>
      </c>
      <c r="AW181" s="13" t="s">
        <v>33</v>
      </c>
      <c r="AX181" s="13" t="s">
        <v>72</v>
      </c>
      <c r="AY181" s="243" t="s">
        <v>142</v>
      </c>
    </row>
    <row r="182" s="15" customFormat="1">
      <c r="A182" s="15"/>
      <c r="B182" s="258"/>
      <c r="C182" s="259"/>
      <c r="D182" s="234" t="s">
        <v>153</v>
      </c>
      <c r="E182" s="260" t="s">
        <v>19</v>
      </c>
      <c r="F182" s="261" t="s">
        <v>232</v>
      </c>
      <c r="G182" s="259"/>
      <c r="H182" s="260" t="s">
        <v>19</v>
      </c>
      <c r="I182" s="262"/>
      <c r="J182" s="259"/>
      <c r="K182" s="259"/>
      <c r="L182" s="263"/>
      <c r="M182" s="264"/>
      <c r="N182" s="265"/>
      <c r="O182" s="265"/>
      <c r="P182" s="265"/>
      <c r="Q182" s="265"/>
      <c r="R182" s="265"/>
      <c r="S182" s="265"/>
      <c r="T182" s="266"/>
      <c r="U182" s="15"/>
      <c r="V182" s="15"/>
      <c r="W182" s="15"/>
      <c r="X182" s="15"/>
      <c r="Y182" s="15"/>
      <c r="Z182" s="15"/>
      <c r="AA182" s="15"/>
      <c r="AB182" s="15"/>
      <c r="AC182" s="15"/>
      <c r="AD182" s="15"/>
      <c r="AE182" s="15"/>
      <c r="AT182" s="267" t="s">
        <v>153</v>
      </c>
      <c r="AU182" s="267" t="s">
        <v>151</v>
      </c>
      <c r="AV182" s="15" t="s">
        <v>80</v>
      </c>
      <c r="AW182" s="15" t="s">
        <v>33</v>
      </c>
      <c r="AX182" s="15" t="s">
        <v>72</v>
      </c>
      <c r="AY182" s="267" t="s">
        <v>142</v>
      </c>
    </row>
    <row r="183" s="13" customFormat="1">
      <c r="A183" s="13"/>
      <c r="B183" s="232"/>
      <c r="C183" s="233"/>
      <c r="D183" s="234" t="s">
        <v>153</v>
      </c>
      <c r="E183" s="235" t="s">
        <v>19</v>
      </c>
      <c r="F183" s="236" t="s">
        <v>233</v>
      </c>
      <c r="G183" s="233"/>
      <c r="H183" s="237">
        <v>7.6699999999999999</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153</v>
      </c>
      <c r="AU183" s="243" t="s">
        <v>151</v>
      </c>
      <c r="AV183" s="13" t="s">
        <v>151</v>
      </c>
      <c r="AW183" s="13" t="s">
        <v>33</v>
      </c>
      <c r="AX183" s="13" t="s">
        <v>72</v>
      </c>
      <c r="AY183" s="243" t="s">
        <v>142</v>
      </c>
    </row>
    <row r="184" s="15" customFormat="1">
      <c r="A184" s="15"/>
      <c r="B184" s="258"/>
      <c r="C184" s="259"/>
      <c r="D184" s="234" t="s">
        <v>153</v>
      </c>
      <c r="E184" s="260" t="s">
        <v>19</v>
      </c>
      <c r="F184" s="261" t="s">
        <v>234</v>
      </c>
      <c r="G184" s="259"/>
      <c r="H184" s="260" t="s">
        <v>19</v>
      </c>
      <c r="I184" s="262"/>
      <c r="J184" s="259"/>
      <c r="K184" s="259"/>
      <c r="L184" s="263"/>
      <c r="M184" s="264"/>
      <c r="N184" s="265"/>
      <c r="O184" s="265"/>
      <c r="P184" s="265"/>
      <c r="Q184" s="265"/>
      <c r="R184" s="265"/>
      <c r="S184" s="265"/>
      <c r="T184" s="266"/>
      <c r="U184" s="15"/>
      <c r="V184" s="15"/>
      <c r="W184" s="15"/>
      <c r="X184" s="15"/>
      <c r="Y184" s="15"/>
      <c r="Z184" s="15"/>
      <c r="AA184" s="15"/>
      <c r="AB184" s="15"/>
      <c r="AC184" s="15"/>
      <c r="AD184" s="15"/>
      <c r="AE184" s="15"/>
      <c r="AT184" s="267" t="s">
        <v>153</v>
      </c>
      <c r="AU184" s="267" t="s">
        <v>151</v>
      </c>
      <c r="AV184" s="15" t="s">
        <v>80</v>
      </c>
      <c r="AW184" s="15" t="s">
        <v>33</v>
      </c>
      <c r="AX184" s="15" t="s">
        <v>72</v>
      </c>
      <c r="AY184" s="267" t="s">
        <v>142</v>
      </c>
    </row>
    <row r="185" s="13" customFormat="1">
      <c r="A185" s="13"/>
      <c r="B185" s="232"/>
      <c r="C185" s="233"/>
      <c r="D185" s="234" t="s">
        <v>153</v>
      </c>
      <c r="E185" s="235" t="s">
        <v>19</v>
      </c>
      <c r="F185" s="236" t="s">
        <v>235</v>
      </c>
      <c r="G185" s="233"/>
      <c r="H185" s="237">
        <v>38.25</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153</v>
      </c>
      <c r="AU185" s="243" t="s">
        <v>151</v>
      </c>
      <c r="AV185" s="13" t="s">
        <v>151</v>
      </c>
      <c r="AW185" s="13" t="s">
        <v>33</v>
      </c>
      <c r="AX185" s="13" t="s">
        <v>72</v>
      </c>
      <c r="AY185" s="243" t="s">
        <v>142</v>
      </c>
    </row>
    <row r="186" s="15" customFormat="1">
      <c r="A186" s="15"/>
      <c r="B186" s="258"/>
      <c r="C186" s="259"/>
      <c r="D186" s="234" t="s">
        <v>153</v>
      </c>
      <c r="E186" s="260" t="s">
        <v>19</v>
      </c>
      <c r="F186" s="261" t="s">
        <v>236</v>
      </c>
      <c r="G186" s="259"/>
      <c r="H186" s="260" t="s">
        <v>19</v>
      </c>
      <c r="I186" s="262"/>
      <c r="J186" s="259"/>
      <c r="K186" s="259"/>
      <c r="L186" s="263"/>
      <c r="M186" s="264"/>
      <c r="N186" s="265"/>
      <c r="O186" s="265"/>
      <c r="P186" s="265"/>
      <c r="Q186" s="265"/>
      <c r="R186" s="265"/>
      <c r="S186" s="265"/>
      <c r="T186" s="266"/>
      <c r="U186" s="15"/>
      <c r="V186" s="15"/>
      <c r="W186" s="15"/>
      <c r="X186" s="15"/>
      <c r="Y186" s="15"/>
      <c r="Z186" s="15"/>
      <c r="AA186" s="15"/>
      <c r="AB186" s="15"/>
      <c r="AC186" s="15"/>
      <c r="AD186" s="15"/>
      <c r="AE186" s="15"/>
      <c r="AT186" s="267" t="s">
        <v>153</v>
      </c>
      <c r="AU186" s="267" t="s">
        <v>151</v>
      </c>
      <c r="AV186" s="15" t="s">
        <v>80</v>
      </c>
      <c r="AW186" s="15" t="s">
        <v>33</v>
      </c>
      <c r="AX186" s="15" t="s">
        <v>72</v>
      </c>
      <c r="AY186" s="267" t="s">
        <v>142</v>
      </c>
    </row>
    <row r="187" s="13" customFormat="1">
      <c r="A187" s="13"/>
      <c r="B187" s="232"/>
      <c r="C187" s="233"/>
      <c r="D187" s="234" t="s">
        <v>153</v>
      </c>
      <c r="E187" s="235" t="s">
        <v>19</v>
      </c>
      <c r="F187" s="236" t="s">
        <v>237</v>
      </c>
      <c r="G187" s="233"/>
      <c r="H187" s="237">
        <v>78.900000000000006</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153</v>
      </c>
      <c r="AU187" s="243" t="s">
        <v>151</v>
      </c>
      <c r="AV187" s="13" t="s">
        <v>151</v>
      </c>
      <c r="AW187" s="13" t="s">
        <v>33</v>
      </c>
      <c r="AX187" s="13" t="s">
        <v>72</v>
      </c>
      <c r="AY187" s="243" t="s">
        <v>142</v>
      </c>
    </row>
    <row r="188" s="13" customFormat="1">
      <c r="A188" s="13"/>
      <c r="B188" s="232"/>
      <c r="C188" s="233"/>
      <c r="D188" s="234" t="s">
        <v>153</v>
      </c>
      <c r="E188" s="235" t="s">
        <v>19</v>
      </c>
      <c r="F188" s="236" t="s">
        <v>238</v>
      </c>
      <c r="G188" s="233"/>
      <c r="H188" s="237">
        <v>-0.80000000000000004</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153</v>
      </c>
      <c r="AU188" s="243" t="s">
        <v>151</v>
      </c>
      <c r="AV188" s="13" t="s">
        <v>151</v>
      </c>
      <c r="AW188" s="13" t="s">
        <v>33</v>
      </c>
      <c r="AX188" s="13" t="s">
        <v>72</v>
      </c>
      <c r="AY188" s="243" t="s">
        <v>142</v>
      </c>
    </row>
    <row r="189" s="15" customFormat="1">
      <c r="A189" s="15"/>
      <c r="B189" s="258"/>
      <c r="C189" s="259"/>
      <c r="D189" s="234" t="s">
        <v>153</v>
      </c>
      <c r="E189" s="260" t="s">
        <v>19</v>
      </c>
      <c r="F189" s="261" t="s">
        <v>239</v>
      </c>
      <c r="G189" s="259"/>
      <c r="H189" s="260" t="s">
        <v>19</v>
      </c>
      <c r="I189" s="262"/>
      <c r="J189" s="259"/>
      <c r="K189" s="259"/>
      <c r="L189" s="263"/>
      <c r="M189" s="264"/>
      <c r="N189" s="265"/>
      <c r="O189" s="265"/>
      <c r="P189" s="265"/>
      <c r="Q189" s="265"/>
      <c r="R189" s="265"/>
      <c r="S189" s="265"/>
      <c r="T189" s="266"/>
      <c r="U189" s="15"/>
      <c r="V189" s="15"/>
      <c r="W189" s="15"/>
      <c r="X189" s="15"/>
      <c r="Y189" s="15"/>
      <c r="Z189" s="15"/>
      <c r="AA189" s="15"/>
      <c r="AB189" s="15"/>
      <c r="AC189" s="15"/>
      <c r="AD189" s="15"/>
      <c r="AE189" s="15"/>
      <c r="AT189" s="267" t="s">
        <v>153</v>
      </c>
      <c r="AU189" s="267" t="s">
        <v>151</v>
      </c>
      <c r="AV189" s="15" t="s">
        <v>80</v>
      </c>
      <c r="AW189" s="15" t="s">
        <v>33</v>
      </c>
      <c r="AX189" s="15" t="s">
        <v>72</v>
      </c>
      <c r="AY189" s="267" t="s">
        <v>142</v>
      </c>
    </row>
    <row r="190" s="13" customFormat="1">
      <c r="A190" s="13"/>
      <c r="B190" s="232"/>
      <c r="C190" s="233"/>
      <c r="D190" s="234" t="s">
        <v>153</v>
      </c>
      <c r="E190" s="235" t="s">
        <v>19</v>
      </c>
      <c r="F190" s="236" t="s">
        <v>240</v>
      </c>
      <c r="G190" s="233"/>
      <c r="H190" s="237">
        <v>56.43</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153</v>
      </c>
      <c r="AU190" s="243" t="s">
        <v>151</v>
      </c>
      <c r="AV190" s="13" t="s">
        <v>151</v>
      </c>
      <c r="AW190" s="13" t="s">
        <v>33</v>
      </c>
      <c r="AX190" s="13" t="s">
        <v>72</v>
      </c>
      <c r="AY190" s="243" t="s">
        <v>142</v>
      </c>
    </row>
    <row r="191" s="13" customFormat="1">
      <c r="A191" s="13"/>
      <c r="B191" s="232"/>
      <c r="C191" s="233"/>
      <c r="D191" s="234" t="s">
        <v>153</v>
      </c>
      <c r="E191" s="235" t="s">
        <v>19</v>
      </c>
      <c r="F191" s="236" t="s">
        <v>241</v>
      </c>
      <c r="G191" s="233"/>
      <c r="H191" s="237">
        <v>20.488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153</v>
      </c>
      <c r="AU191" s="243" t="s">
        <v>151</v>
      </c>
      <c r="AV191" s="13" t="s">
        <v>151</v>
      </c>
      <c r="AW191" s="13" t="s">
        <v>33</v>
      </c>
      <c r="AX191" s="13" t="s">
        <v>72</v>
      </c>
      <c r="AY191" s="243" t="s">
        <v>142</v>
      </c>
    </row>
    <row r="192" s="13" customFormat="1">
      <c r="A192" s="13"/>
      <c r="B192" s="232"/>
      <c r="C192" s="233"/>
      <c r="D192" s="234" t="s">
        <v>153</v>
      </c>
      <c r="E192" s="235" t="s">
        <v>19</v>
      </c>
      <c r="F192" s="236" t="s">
        <v>242</v>
      </c>
      <c r="G192" s="233"/>
      <c r="H192" s="237">
        <v>17.010000000000002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153</v>
      </c>
      <c r="AU192" s="243" t="s">
        <v>151</v>
      </c>
      <c r="AV192" s="13" t="s">
        <v>151</v>
      </c>
      <c r="AW192" s="13" t="s">
        <v>33</v>
      </c>
      <c r="AX192" s="13" t="s">
        <v>72</v>
      </c>
      <c r="AY192" s="243" t="s">
        <v>142</v>
      </c>
    </row>
    <row r="193" s="13" customFormat="1">
      <c r="A193" s="13"/>
      <c r="B193" s="232"/>
      <c r="C193" s="233"/>
      <c r="D193" s="234" t="s">
        <v>153</v>
      </c>
      <c r="E193" s="235" t="s">
        <v>19</v>
      </c>
      <c r="F193" s="236" t="s">
        <v>243</v>
      </c>
      <c r="G193" s="233"/>
      <c r="H193" s="237">
        <v>6.7729999999999997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153</v>
      </c>
      <c r="AU193" s="243" t="s">
        <v>151</v>
      </c>
      <c r="AV193" s="13" t="s">
        <v>151</v>
      </c>
      <c r="AW193" s="13" t="s">
        <v>33</v>
      </c>
      <c r="AX193" s="13" t="s">
        <v>72</v>
      </c>
      <c r="AY193" s="243" t="s">
        <v>142</v>
      </c>
    </row>
    <row r="194" s="13" customFormat="1">
      <c r="A194" s="13"/>
      <c r="B194" s="232"/>
      <c r="C194" s="233"/>
      <c r="D194" s="234" t="s">
        <v>153</v>
      </c>
      <c r="E194" s="235" t="s">
        <v>19</v>
      </c>
      <c r="F194" s="236" t="s">
        <v>244</v>
      </c>
      <c r="G194" s="233"/>
      <c r="H194" s="237">
        <v>11.691000000000001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153</v>
      </c>
      <c r="AU194" s="243" t="s">
        <v>151</v>
      </c>
      <c r="AV194" s="13" t="s">
        <v>151</v>
      </c>
      <c r="AW194" s="13" t="s">
        <v>33</v>
      </c>
      <c r="AX194" s="13" t="s">
        <v>72</v>
      </c>
      <c r="AY194" s="243" t="s">
        <v>142</v>
      </c>
    </row>
    <row r="195" s="14" customFormat="1">
      <c r="A195" s="14"/>
      <c r="B195" s="244"/>
      <c r="C195" s="245"/>
      <c r="D195" s="234" t="s">
        <v>153</v>
      </c>
      <c r="E195" s="246" t="s">
        <v>19</v>
      </c>
      <c r="F195" s="247" t="s">
        <v>156</v>
      </c>
      <c r="G195" s="245"/>
      <c r="H195" s="248">
        <v>430.78199999999998</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153</v>
      </c>
      <c r="AU195" s="254" t="s">
        <v>151</v>
      </c>
      <c r="AV195" s="14" t="s">
        <v>150</v>
      </c>
      <c r="AW195" s="14" t="s">
        <v>33</v>
      </c>
      <c r="AX195" s="14" t="s">
        <v>80</v>
      </c>
      <c r="AY195" s="254" t="s">
        <v>142</v>
      </c>
    </row>
    <row r="196" s="2" customFormat="1" ht="21.75" customHeight="1">
      <c r="A196" s="39"/>
      <c r="B196" s="40"/>
      <c r="C196" s="219" t="s">
        <v>249</v>
      </c>
      <c r="D196" s="219" t="s">
        <v>145</v>
      </c>
      <c r="E196" s="220" t="s">
        <v>250</v>
      </c>
      <c r="F196" s="221" t="s">
        <v>251</v>
      </c>
      <c r="G196" s="222" t="s">
        <v>185</v>
      </c>
      <c r="H196" s="223">
        <v>77.400000000000006</v>
      </c>
      <c r="I196" s="224"/>
      <c r="J196" s="225">
        <f>ROUND(I196*H196,2)</f>
        <v>0</v>
      </c>
      <c r="K196" s="221" t="s">
        <v>149</v>
      </c>
      <c r="L196" s="45"/>
      <c r="M196" s="226" t="s">
        <v>19</v>
      </c>
      <c r="N196" s="227" t="s">
        <v>44</v>
      </c>
      <c r="O196" s="85"/>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150</v>
      </c>
      <c r="AT196" s="230" t="s">
        <v>145</v>
      </c>
      <c r="AU196" s="230" t="s">
        <v>151</v>
      </c>
      <c r="AY196" s="18" t="s">
        <v>142</v>
      </c>
      <c r="BE196" s="231">
        <f>IF(N196="základní",J196,0)</f>
        <v>0</v>
      </c>
      <c r="BF196" s="231">
        <f>IF(N196="snížená",J196,0)</f>
        <v>0</v>
      </c>
      <c r="BG196" s="231">
        <f>IF(N196="zákl. přenesená",J196,0)</f>
        <v>0</v>
      </c>
      <c r="BH196" s="231">
        <f>IF(N196="sníž. přenesená",J196,0)</f>
        <v>0</v>
      </c>
      <c r="BI196" s="231">
        <f>IF(N196="nulová",J196,0)</f>
        <v>0</v>
      </c>
      <c r="BJ196" s="18" t="s">
        <v>151</v>
      </c>
      <c r="BK196" s="231">
        <f>ROUND(I196*H196,2)</f>
        <v>0</v>
      </c>
      <c r="BL196" s="18" t="s">
        <v>150</v>
      </c>
      <c r="BM196" s="230" t="s">
        <v>252</v>
      </c>
    </row>
    <row r="197" s="2" customFormat="1">
      <c r="A197" s="39"/>
      <c r="B197" s="40"/>
      <c r="C197" s="41"/>
      <c r="D197" s="234" t="s">
        <v>174</v>
      </c>
      <c r="E197" s="41"/>
      <c r="F197" s="255" t="s">
        <v>253</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8" t="s">
        <v>174</v>
      </c>
      <c r="AU197" s="18" t="s">
        <v>151</v>
      </c>
    </row>
    <row r="198" s="13" customFormat="1">
      <c r="A198" s="13"/>
      <c r="B198" s="232"/>
      <c r="C198" s="233"/>
      <c r="D198" s="234" t="s">
        <v>153</v>
      </c>
      <c r="E198" s="235" t="s">
        <v>19</v>
      </c>
      <c r="F198" s="236" t="s">
        <v>254</v>
      </c>
      <c r="G198" s="233"/>
      <c r="H198" s="237">
        <v>3.6000000000000001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153</v>
      </c>
      <c r="AU198" s="243" t="s">
        <v>151</v>
      </c>
      <c r="AV198" s="13" t="s">
        <v>151</v>
      </c>
      <c r="AW198" s="13" t="s">
        <v>33</v>
      </c>
      <c r="AX198" s="13" t="s">
        <v>72</v>
      </c>
      <c r="AY198" s="243" t="s">
        <v>142</v>
      </c>
    </row>
    <row r="199" s="13" customFormat="1">
      <c r="A199" s="13"/>
      <c r="B199" s="232"/>
      <c r="C199" s="233"/>
      <c r="D199" s="234" t="s">
        <v>153</v>
      </c>
      <c r="E199" s="235" t="s">
        <v>19</v>
      </c>
      <c r="F199" s="236" t="s">
        <v>255</v>
      </c>
      <c r="G199" s="233"/>
      <c r="H199" s="237">
        <v>4.4000000000000004</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153</v>
      </c>
      <c r="AU199" s="243" t="s">
        <v>151</v>
      </c>
      <c r="AV199" s="13" t="s">
        <v>151</v>
      </c>
      <c r="AW199" s="13" t="s">
        <v>33</v>
      </c>
      <c r="AX199" s="13" t="s">
        <v>72</v>
      </c>
      <c r="AY199" s="243" t="s">
        <v>142</v>
      </c>
    </row>
    <row r="200" s="13" customFormat="1">
      <c r="A200" s="13"/>
      <c r="B200" s="232"/>
      <c r="C200" s="233"/>
      <c r="D200" s="234" t="s">
        <v>153</v>
      </c>
      <c r="E200" s="235" t="s">
        <v>19</v>
      </c>
      <c r="F200" s="236" t="s">
        <v>256</v>
      </c>
      <c r="G200" s="233"/>
      <c r="H200" s="237">
        <v>1.6000000000000001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153</v>
      </c>
      <c r="AU200" s="243" t="s">
        <v>151</v>
      </c>
      <c r="AV200" s="13" t="s">
        <v>151</v>
      </c>
      <c r="AW200" s="13" t="s">
        <v>33</v>
      </c>
      <c r="AX200" s="13" t="s">
        <v>72</v>
      </c>
      <c r="AY200" s="243" t="s">
        <v>142</v>
      </c>
    </row>
    <row r="201" s="13" customFormat="1">
      <c r="A201" s="13"/>
      <c r="B201" s="232"/>
      <c r="C201" s="233"/>
      <c r="D201" s="234" t="s">
        <v>153</v>
      </c>
      <c r="E201" s="235" t="s">
        <v>19</v>
      </c>
      <c r="F201" s="236" t="s">
        <v>257</v>
      </c>
      <c r="G201" s="233"/>
      <c r="H201" s="237">
        <v>9.5999999999999996</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153</v>
      </c>
      <c r="AU201" s="243" t="s">
        <v>151</v>
      </c>
      <c r="AV201" s="13" t="s">
        <v>151</v>
      </c>
      <c r="AW201" s="13" t="s">
        <v>33</v>
      </c>
      <c r="AX201" s="13" t="s">
        <v>72</v>
      </c>
      <c r="AY201" s="243" t="s">
        <v>142</v>
      </c>
    </row>
    <row r="202" s="13" customFormat="1">
      <c r="A202" s="13"/>
      <c r="B202" s="232"/>
      <c r="C202" s="233"/>
      <c r="D202" s="234" t="s">
        <v>153</v>
      </c>
      <c r="E202" s="235" t="s">
        <v>19</v>
      </c>
      <c r="F202" s="236" t="s">
        <v>258</v>
      </c>
      <c r="G202" s="233"/>
      <c r="H202" s="237">
        <v>5.4000000000000004</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153</v>
      </c>
      <c r="AU202" s="243" t="s">
        <v>151</v>
      </c>
      <c r="AV202" s="13" t="s">
        <v>151</v>
      </c>
      <c r="AW202" s="13" t="s">
        <v>33</v>
      </c>
      <c r="AX202" s="13" t="s">
        <v>72</v>
      </c>
      <c r="AY202" s="243" t="s">
        <v>142</v>
      </c>
    </row>
    <row r="203" s="13" customFormat="1">
      <c r="A203" s="13"/>
      <c r="B203" s="232"/>
      <c r="C203" s="233"/>
      <c r="D203" s="234" t="s">
        <v>153</v>
      </c>
      <c r="E203" s="235" t="s">
        <v>19</v>
      </c>
      <c r="F203" s="236" t="s">
        <v>259</v>
      </c>
      <c r="G203" s="233"/>
      <c r="H203" s="237">
        <v>10</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153</v>
      </c>
      <c r="AU203" s="243" t="s">
        <v>151</v>
      </c>
      <c r="AV203" s="13" t="s">
        <v>151</v>
      </c>
      <c r="AW203" s="13" t="s">
        <v>33</v>
      </c>
      <c r="AX203" s="13" t="s">
        <v>72</v>
      </c>
      <c r="AY203" s="243" t="s">
        <v>142</v>
      </c>
    </row>
    <row r="204" s="13" customFormat="1">
      <c r="A204" s="13"/>
      <c r="B204" s="232"/>
      <c r="C204" s="233"/>
      <c r="D204" s="234" t="s">
        <v>153</v>
      </c>
      <c r="E204" s="235" t="s">
        <v>19</v>
      </c>
      <c r="F204" s="236" t="s">
        <v>260</v>
      </c>
      <c r="G204" s="233"/>
      <c r="H204" s="237">
        <v>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153</v>
      </c>
      <c r="AU204" s="243" t="s">
        <v>151</v>
      </c>
      <c r="AV204" s="13" t="s">
        <v>151</v>
      </c>
      <c r="AW204" s="13" t="s">
        <v>33</v>
      </c>
      <c r="AX204" s="13" t="s">
        <v>72</v>
      </c>
      <c r="AY204" s="243" t="s">
        <v>142</v>
      </c>
    </row>
    <row r="205" s="13" customFormat="1">
      <c r="A205" s="13"/>
      <c r="B205" s="232"/>
      <c r="C205" s="233"/>
      <c r="D205" s="234" t="s">
        <v>153</v>
      </c>
      <c r="E205" s="235" t="s">
        <v>19</v>
      </c>
      <c r="F205" s="236" t="s">
        <v>261</v>
      </c>
      <c r="G205" s="233"/>
      <c r="H205" s="237">
        <v>12.6</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153</v>
      </c>
      <c r="AU205" s="243" t="s">
        <v>151</v>
      </c>
      <c r="AV205" s="13" t="s">
        <v>151</v>
      </c>
      <c r="AW205" s="13" t="s">
        <v>33</v>
      </c>
      <c r="AX205" s="13" t="s">
        <v>72</v>
      </c>
      <c r="AY205" s="243" t="s">
        <v>142</v>
      </c>
    </row>
    <row r="206" s="13" customFormat="1">
      <c r="A206" s="13"/>
      <c r="B206" s="232"/>
      <c r="C206" s="233"/>
      <c r="D206" s="234" t="s">
        <v>153</v>
      </c>
      <c r="E206" s="235" t="s">
        <v>19</v>
      </c>
      <c r="F206" s="236" t="s">
        <v>262</v>
      </c>
      <c r="G206" s="233"/>
      <c r="H206" s="237">
        <v>3.1499999999999999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153</v>
      </c>
      <c r="AU206" s="243" t="s">
        <v>151</v>
      </c>
      <c r="AV206" s="13" t="s">
        <v>151</v>
      </c>
      <c r="AW206" s="13" t="s">
        <v>33</v>
      </c>
      <c r="AX206" s="13" t="s">
        <v>72</v>
      </c>
      <c r="AY206" s="243" t="s">
        <v>142</v>
      </c>
    </row>
    <row r="207" s="13" customFormat="1">
      <c r="A207" s="13"/>
      <c r="B207" s="232"/>
      <c r="C207" s="233"/>
      <c r="D207" s="234" t="s">
        <v>153</v>
      </c>
      <c r="E207" s="235" t="s">
        <v>19</v>
      </c>
      <c r="F207" s="236" t="s">
        <v>261</v>
      </c>
      <c r="G207" s="233"/>
      <c r="H207" s="237">
        <v>12.6</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153</v>
      </c>
      <c r="AU207" s="243" t="s">
        <v>151</v>
      </c>
      <c r="AV207" s="13" t="s">
        <v>151</v>
      </c>
      <c r="AW207" s="13" t="s">
        <v>33</v>
      </c>
      <c r="AX207" s="13" t="s">
        <v>72</v>
      </c>
      <c r="AY207" s="243" t="s">
        <v>142</v>
      </c>
    </row>
    <row r="208" s="13" customFormat="1">
      <c r="A208" s="13"/>
      <c r="B208" s="232"/>
      <c r="C208" s="233"/>
      <c r="D208" s="234" t="s">
        <v>153</v>
      </c>
      <c r="E208" s="235" t="s">
        <v>19</v>
      </c>
      <c r="F208" s="236" t="s">
        <v>263</v>
      </c>
      <c r="G208" s="233"/>
      <c r="H208" s="237">
        <v>9.4499999999999993</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153</v>
      </c>
      <c r="AU208" s="243" t="s">
        <v>151</v>
      </c>
      <c r="AV208" s="13" t="s">
        <v>151</v>
      </c>
      <c r="AW208" s="13" t="s">
        <v>33</v>
      </c>
      <c r="AX208" s="13" t="s">
        <v>72</v>
      </c>
      <c r="AY208" s="243" t="s">
        <v>142</v>
      </c>
    </row>
    <row r="209" s="14" customFormat="1">
      <c r="A209" s="14"/>
      <c r="B209" s="244"/>
      <c r="C209" s="245"/>
      <c r="D209" s="234" t="s">
        <v>153</v>
      </c>
      <c r="E209" s="246" t="s">
        <v>19</v>
      </c>
      <c r="F209" s="247" t="s">
        <v>156</v>
      </c>
      <c r="G209" s="245"/>
      <c r="H209" s="248">
        <v>77.400000000000006</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153</v>
      </c>
      <c r="AU209" s="254" t="s">
        <v>151</v>
      </c>
      <c r="AV209" s="14" t="s">
        <v>150</v>
      </c>
      <c r="AW209" s="14" t="s">
        <v>33</v>
      </c>
      <c r="AX209" s="14" t="s">
        <v>80</v>
      </c>
      <c r="AY209" s="254" t="s">
        <v>142</v>
      </c>
    </row>
    <row r="210" s="2" customFormat="1" ht="16.5" customHeight="1">
      <c r="A210" s="39"/>
      <c r="B210" s="40"/>
      <c r="C210" s="268" t="s">
        <v>8</v>
      </c>
      <c r="D210" s="268" t="s">
        <v>264</v>
      </c>
      <c r="E210" s="269" t="s">
        <v>265</v>
      </c>
      <c r="F210" s="270" t="s">
        <v>266</v>
      </c>
      <c r="G210" s="271" t="s">
        <v>185</v>
      </c>
      <c r="H210" s="272">
        <v>81.269999999999996</v>
      </c>
      <c r="I210" s="273"/>
      <c r="J210" s="274">
        <f>ROUND(I210*H210,2)</f>
        <v>0</v>
      </c>
      <c r="K210" s="270" t="s">
        <v>149</v>
      </c>
      <c r="L210" s="275"/>
      <c r="M210" s="276" t="s">
        <v>19</v>
      </c>
      <c r="N210" s="277" t="s">
        <v>44</v>
      </c>
      <c r="O210" s="85"/>
      <c r="P210" s="228">
        <f>O210*H210</f>
        <v>0</v>
      </c>
      <c r="Q210" s="228">
        <v>5.0000000000000002E-05</v>
      </c>
      <c r="R210" s="228">
        <f>Q210*H210</f>
        <v>0.0040635000000000003</v>
      </c>
      <c r="S210" s="228">
        <v>0</v>
      </c>
      <c r="T210" s="229">
        <f>S210*H210</f>
        <v>0</v>
      </c>
      <c r="U210" s="39"/>
      <c r="V210" s="39"/>
      <c r="W210" s="39"/>
      <c r="X210" s="39"/>
      <c r="Y210" s="39"/>
      <c r="Z210" s="39"/>
      <c r="AA210" s="39"/>
      <c r="AB210" s="39"/>
      <c r="AC210" s="39"/>
      <c r="AD210" s="39"/>
      <c r="AE210" s="39"/>
      <c r="AR210" s="230" t="s">
        <v>200</v>
      </c>
      <c r="AT210" s="230" t="s">
        <v>264</v>
      </c>
      <c r="AU210" s="230" t="s">
        <v>151</v>
      </c>
      <c r="AY210" s="18" t="s">
        <v>142</v>
      </c>
      <c r="BE210" s="231">
        <f>IF(N210="základní",J210,0)</f>
        <v>0</v>
      </c>
      <c r="BF210" s="231">
        <f>IF(N210="snížená",J210,0)</f>
        <v>0</v>
      </c>
      <c r="BG210" s="231">
        <f>IF(N210="zákl. přenesená",J210,0)</f>
        <v>0</v>
      </c>
      <c r="BH210" s="231">
        <f>IF(N210="sníž. přenesená",J210,0)</f>
        <v>0</v>
      </c>
      <c r="BI210" s="231">
        <f>IF(N210="nulová",J210,0)</f>
        <v>0</v>
      </c>
      <c r="BJ210" s="18" t="s">
        <v>151</v>
      </c>
      <c r="BK210" s="231">
        <f>ROUND(I210*H210,2)</f>
        <v>0</v>
      </c>
      <c r="BL210" s="18" t="s">
        <v>150</v>
      </c>
      <c r="BM210" s="230" t="s">
        <v>267</v>
      </c>
    </row>
    <row r="211" s="13" customFormat="1">
      <c r="A211" s="13"/>
      <c r="B211" s="232"/>
      <c r="C211" s="233"/>
      <c r="D211" s="234" t="s">
        <v>153</v>
      </c>
      <c r="E211" s="235" t="s">
        <v>19</v>
      </c>
      <c r="F211" s="236" t="s">
        <v>268</v>
      </c>
      <c r="G211" s="233"/>
      <c r="H211" s="237">
        <v>81.269999999999996</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153</v>
      </c>
      <c r="AU211" s="243" t="s">
        <v>151</v>
      </c>
      <c r="AV211" s="13" t="s">
        <v>151</v>
      </c>
      <c r="AW211" s="13" t="s">
        <v>33</v>
      </c>
      <c r="AX211" s="13" t="s">
        <v>72</v>
      </c>
      <c r="AY211" s="243" t="s">
        <v>142</v>
      </c>
    </row>
    <row r="212" s="14" customFormat="1">
      <c r="A212" s="14"/>
      <c r="B212" s="244"/>
      <c r="C212" s="245"/>
      <c r="D212" s="234" t="s">
        <v>153</v>
      </c>
      <c r="E212" s="246" t="s">
        <v>19</v>
      </c>
      <c r="F212" s="247" t="s">
        <v>156</v>
      </c>
      <c r="G212" s="245"/>
      <c r="H212" s="248">
        <v>81.269999999999996</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153</v>
      </c>
      <c r="AU212" s="254" t="s">
        <v>151</v>
      </c>
      <c r="AV212" s="14" t="s">
        <v>150</v>
      </c>
      <c r="AW212" s="14" t="s">
        <v>33</v>
      </c>
      <c r="AX212" s="14" t="s">
        <v>80</v>
      </c>
      <c r="AY212" s="254" t="s">
        <v>142</v>
      </c>
    </row>
    <row r="213" s="2" customFormat="1" ht="21.75" customHeight="1">
      <c r="A213" s="39"/>
      <c r="B213" s="40"/>
      <c r="C213" s="219" t="s">
        <v>269</v>
      </c>
      <c r="D213" s="219" t="s">
        <v>145</v>
      </c>
      <c r="E213" s="220" t="s">
        <v>270</v>
      </c>
      <c r="F213" s="221" t="s">
        <v>271</v>
      </c>
      <c r="G213" s="222" t="s">
        <v>159</v>
      </c>
      <c r="H213" s="223">
        <v>50</v>
      </c>
      <c r="I213" s="224"/>
      <c r="J213" s="225">
        <f>ROUND(I213*H213,2)</f>
        <v>0</v>
      </c>
      <c r="K213" s="221" t="s">
        <v>149</v>
      </c>
      <c r="L213" s="45"/>
      <c r="M213" s="226" t="s">
        <v>19</v>
      </c>
      <c r="N213" s="227" t="s">
        <v>44</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150</v>
      </c>
      <c r="AT213" s="230" t="s">
        <v>145</v>
      </c>
      <c r="AU213" s="230" t="s">
        <v>151</v>
      </c>
      <c r="AY213" s="18" t="s">
        <v>142</v>
      </c>
      <c r="BE213" s="231">
        <f>IF(N213="základní",J213,0)</f>
        <v>0</v>
      </c>
      <c r="BF213" s="231">
        <f>IF(N213="snížená",J213,0)</f>
        <v>0</v>
      </c>
      <c r="BG213" s="231">
        <f>IF(N213="zákl. přenesená",J213,0)</f>
        <v>0</v>
      </c>
      <c r="BH213" s="231">
        <f>IF(N213="sníž. přenesená",J213,0)</f>
        <v>0</v>
      </c>
      <c r="BI213" s="231">
        <f>IF(N213="nulová",J213,0)</f>
        <v>0</v>
      </c>
      <c r="BJ213" s="18" t="s">
        <v>151</v>
      </c>
      <c r="BK213" s="231">
        <f>ROUND(I213*H213,2)</f>
        <v>0</v>
      </c>
      <c r="BL213" s="18" t="s">
        <v>150</v>
      </c>
      <c r="BM213" s="230" t="s">
        <v>272</v>
      </c>
    </row>
    <row r="214" s="2" customFormat="1">
      <c r="A214" s="39"/>
      <c r="B214" s="40"/>
      <c r="C214" s="41"/>
      <c r="D214" s="234" t="s">
        <v>174</v>
      </c>
      <c r="E214" s="41"/>
      <c r="F214" s="255" t="s">
        <v>273</v>
      </c>
      <c r="G214" s="41"/>
      <c r="H214" s="41"/>
      <c r="I214" s="137"/>
      <c r="J214" s="41"/>
      <c r="K214" s="41"/>
      <c r="L214" s="45"/>
      <c r="M214" s="256"/>
      <c r="N214" s="257"/>
      <c r="O214" s="85"/>
      <c r="P214" s="85"/>
      <c r="Q214" s="85"/>
      <c r="R214" s="85"/>
      <c r="S214" s="85"/>
      <c r="T214" s="86"/>
      <c r="U214" s="39"/>
      <c r="V214" s="39"/>
      <c r="W214" s="39"/>
      <c r="X214" s="39"/>
      <c r="Y214" s="39"/>
      <c r="Z214" s="39"/>
      <c r="AA214" s="39"/>
      <c r="AB214" s="39"/>
      <c r="AC214" s="39"/>
      <c r="AD214" s="39"/>
      <c r="AE214" s="39"/>
      <c r="AT214" s="18" t="s">
        <v>174</v>
      </c>
      <c r="AU214" s="18" t="s">
        <v>151</v>
      </c>
    </row>
    <row r="215" s="2" customFormat="1" ht="16.5" customHeight="1">
      <c r="A215" s="39"/>
      <c r="B215" s="40"/>
      <c r="C215" s="219" t="s">
        <v>274</v>
      </c>
      <c r="D215" s="219" t="s">
        <v>145</v>
      </c>
      <c r="E215" s="220" t="s">
        <v>275</v>
      </c>
      <c r="F215" s="221" t="s">
        <v>276</v>
      </c>
      <c r="G215" s="222" t="s">
        <v>148</v>
      </c>
      <c r="H215" s="223">
        <v>0.248</v>
      </c>
      <c r="I215" s="224"/>
      <c r="J215" s="225">
        <f>ROUND(I215*H215,2)</f>
        <v>0</v>
      </c>
      <c r="K215" s="221" t="s">
        <v>149</v>
      </c>
      <c r="L215" s="45"/>
      <c r="M215" s="226" t="s">
        <v>19</v>
      </c>
      <c r="N215" s="227" t="s">
        <v>44</v>
      </c>
      <c r="O215" s="85"/>
      <c r="P215" s="228">
        <f>O215*H215</f>
        <v>0</v>
      </c>
      <c r="Q215" s="228">
        <v>2.2563399999999998</v>
      </c>
      <c r="R215" s="228">
        <f>Q215*H215</f>
        <v>0.5595723199999999</v>
      </c>
      <c r="S215" s="228">
        <v>0</v>
      </c>
      <c r="T215" s="229">
        <f>S215*H215</f>
        <v>0</v>
      </c>
      <c r="U215" s="39"/>
      <c r="V215" s="39"/>
      <c r="W215" s="39"/>
      <c r="X215" s="39"/>
      <c r="Y215" s="39"/>
      <c r="Z215" s="39"/>
      <c r="AA215" s="39"/>
      <c r="AB215" s="39"/>
      <c r="AC215" s="39"/>
      <c r="AD215" s="39"/>
      <c r="AE215" s="39"/>
      <c r="AR215" s="230" t="s">
        <v>150</v>
      </c>
      <c r="AT215" s="230" t="s">
        <v>145</v>
      </c>
      <c r="AU215" s="230" t="s">
        <v>151</v>
      </c>
      <c r="AY215" s="18" t="s">
        <v>142</v>
      </c>
      <c r="BE215" s="231">
        <f>IF(N215="základní",J215,0)</f>
        <v>0</v>
      </c>
      <c r="BF215" s="231">
        <f>IF(N215="snížená",J215,0)</f>
        <v>0</v>
      </c>
      <c r="BG215" s="231">
        <f>IF(N215="zákl. přenesená",J215,0)</f>
        <v>0</v>
      </c>
      <c r="BH215" s="231">
        <f>IF(N215="sníž. přenesená",J215,0)</f>
        <v>0</v>
      </c>
      <c r="BI215" s="231">
        <f>IF(N215="nulová",J215,0)</f>
        <v>0</v>
      </c>
      <c r="BJ215" s="18" t="s">
        <v>151</v>
      </c>
      <c r="BK215" s="231">
        <f>ROUND(I215*H215,2)</f>
        <v>0</v>
      </c>
      <c r="BL215" s="18" t="s">
        <v>150</v>
      </c>
      <c r="BM215" s="230" t="s">
        <v>277</v>
      </c>
    </row>
    <row r="216" s="2" customFormat="1">
      <c r="A216" s="39"/>
      <c r="B216" s="40"/>
      <c r="C216" s="41"/>
      <c r="D216" s="234" t="s">
        <v>174</v>
      </c>
      <c r="E216" s="41"/>
      <c r="F216" s="255" t="s">
        <v>278</v>
      </c>
      <c r="G216" s="41"/>
      <c r="H216" s="41"/>
      <c r="I216" s="137"/>
      <c r="J216" s="41"/>
      <c r="K216" s="41"/>
      <c r="L216" s="45"/>
      <c r="M216" s="256"/>
      <c r="N216" s="257"/>
      <c r="O216" s="85"/>
      <c r="P216" s="85"/>
      <c r="Q216" s="85"/>
      <c r="R216" s="85"/>
      <c r="S216" s="85"/>
      <c r="T216" s="86"/>
      <c r="U216" s="39"/>
      <c r="V216" s="39"/>
      <c r="W216" s="39"/>
      <c r="X216" s="39"/>
      <c r="Y216" s="39"/>
      <c r="Z216" s="39"/>
      <c r="AA216" s="39"/>
      <c r="AB216" s="39"/>
      <c r="AC216" s="39"/>
      <c r="AD216" s="39"/>
      <c r="AE216" s="39"/>
      <c r="AT216" s="18" t="s">
        <v>174</v>
      </c>
      <c r="AU216" s="18" t="s">
        <v>151</v>
      </c>
    </row>
    <row r="217" s="2" customFormat="1" ht="16.5" customHeight="1">
      <c r="A217" s="39"/>
      <c r="B217" s="40"/>
      <c r="C217" s="219" t="s">
        <v>279</v>
      </c>
      <c r="D217" s="219" t="s">
        <v>145</v>
      </c>
      <c r="E217" s="220" t="s">
        <v>280</v>
      </c>
      <c r="F217" s="221" t="s">
        <v>281</v>
      </c>
      <c r="G217" s="222" t="s">
        <v>148</v>
      </c>
      <c r="H217" s="223">
        <v>12.369</v>
      </c>
      <c r="I217" s="224"/>
      <c r="J217" s="225">
        <f>ROUND(I217*H217,2)</f>
        <v>0</v>
      </c>
      <c r="K217" s="221" t="s">
        <v>149</v>
      </c>
      <c r="L217" s="45"/>
      <c r="M217" s="226" t="s">
        <v>19</v>
      </c>
      <c r="N217" s="227" t="s">
        <v>44</v>
      </c>
      <c r="O217" s="85"/>
      <c r="P217" s="228">
        <f>O217*H217</f>
        <v>0</v>
      </c>
      <c r="Q217" s="228">
        <v>2.2563399999999998</v>
      </c>
      <c r="R217" s="228">
        <f>Q217*H217</f>
        <v>27.908669459999995</v>
      </c>
      <c r="S217" s="228">
        <v>0</v>
      </c>
      <c r="T217" s="229">
        <f>S217*H217</f>
        <v>0</v>
      </c>
      <c r="U217" s="39"/>
      <c r="V217" s="39"/>
      <c r="W217" s="39"/>
      <c r="X217" s="39"/>
      <c r="Y217" s="39"/>
      <c r="Z217" s="39"/>
      <c r="AA217" s="39"/>
      <c r="AB217" s="39"/>
      <c r="AC217" s="39"/>
      <c r="AD217" s="39"/>
      <c r="AE217" s="39"/>
      <c r="AR217" s="230" t="s">
        <v>150</v>
      </c>
      <c r="AT217" s="230" t="s">
        <v>145</v>
      </c>
      <c r="AU217" s="230" t="s">
        <v>151</v>
      </c>
      <c r="AY217" s="18" t="s">
        <v>142</v>
      </c>
      <c r="BE217" s="231">
        <f>IF(N217="základní",J217,0)</f>
        <v>0</v>
      </c>
      <c r="BF217" s="231">
        <f>IF(N217="snížená",J217,0)</f>
        <v>0</v>
      </c>
      <c r="BG217" s="231">
        <f>IF(N217="zákl. přenesená",J217,0)</f>
        <v>0</v>
      </c>
      <c r="BH217" s="231">
        <f>IF(N217="sníž. přenesená",J217,0)</f>
        <v>0</v>
      </c>
      <c r="BI217" s="231">
        <f>IF(N217="nulová",J217,0)</f>
        <v>0</v>
      </c>
      <c r="BJ217" s="18" t="s">
        <v>151</v>
      </c>
      <c r="BK217" s="231">
        <f>ROUND(I217*H217,2)</f>
        <v>0</v>
      </c>
      <c r="BL217" s="18" t="s">
        <v>150</v>
      </c>
      <c r="BM217" s="230" t="s">
        <v>282</v>
      </c>
    </row>
    <row r="218" s="2" customFormat="1">
      <c r="A218" s="39"/>
      <c r="B218" s="40"/>
      <c r="C218" s="41"/>
      <c r="D218" s="234" t="s">
        <v>174</v>
      </c>
      <c r="E218" s="41"/>
      <c r="F218" s="255" t="s">
        <v>278</v>
      </c>
      <c r="G218" s="41"/>
      <c r="H218" s="41"/>
      <c r="I218" s="137"/>
      <c r="J218" s="41"/>
      <c r="K218" s="41"/>
      <c r="L218" s="45"/>
      <c r="M218" s="256"/>
      <c r="N218" s="257"/>
      <c r="O218" s="85"/>
      <c r="P218" s="85"/>
      <c r="Q218" s="85"/>
      <c r="R218" s="85"/>
      <c r="S218" s="85"/>
      <c r="T218" s="86"/>
      <c r="U218" s="39"/>
      <c r="V218" s="39"/>
      <c r="W218" s="39"/>
      <c r="X218" s="39"/>
      <c r="Y218" s="39"/>
      <c r="Z218" s="39"/>
      <c r="AA218" s="39"/>
      <c r="AB218" s="39"/>
      <c r="AC218" s="39"/>
      <c r="AD218" s="39"/>
      <c r="AE218" s="39"/>
      <c r="AT218" s="18" t="s">
        <v>174</v>
      </c>
      <c r="AU218" s="18" t="s">
        <v>151</v>
      </c>
    </row>
    <row r="219" s="13" customFormat="1">
      <c r="A219" s="13"/>
      <c r="B219" s="232"/>
      <c r="C219" s="233"/>
      <c r="D219" s="234" t="s">
        <v>153</v>
      </c>
      <c r="E219" s="235" t="s">
        <v>19</v>
      </c>
      <c r="F219" s="236" t="s">
        <v>283</v>
      </c>
      <c r="G219" s="233"/>
      <c r="H219" s="237">
        <v>12.369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153</v>
      </c>
      <c r="AU219" s="243" t="s">
        <v>151</v>
      </c>
      <c r="AV219" s="13" t="s">
        <v>151</v>
      </c>
      <c r="AW219" s="13" t="s">
        <v>33</v>
      </c>
      <c r="AX219" s="13" t="s">
        <v>72</v>
      </c>
      <c r="AY219" s="243" t="s">
        <v>142</v>
      </c>
    </row>
    <row r="220" s="14" customFormat="1">
      <c r="A220" s="14"/>
      <c r="B220" s="244"/>
      <c r="C220" s="245"/>
      <c r="D220" s="234" t="s">
        <v>153</v>
      </c>
      <c r="E220" s="246" t="s">
        <v>19</v>
      </c>
      <c r="F220" s="247" t="s">
        <v>156</v>
      </c>
      <c r="G220" s="245"/>
      <c r="H220" s="248">
        <v>12.369</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153</v>
      </c>
      <c r="AU220" s="254" t="s">
        <v>151</v>
      </c>
      <c r="AV220" s="14" t="s">
        <v>150</v>
      </c>
      <c r="AW220" s="14" t="s">
        <v>33</v>
      </c>
      <c r="AX220" s="14" t="s">
        <v>80</v>
      </c>
      <c r="AY220" s="254" t="s">
        <v>142</v>
      </c>
    </row>
    <row r="221" s="2" customFormat="1" ht="16.5" customHeight="1">
      <c r="A221" s="39"/>
      <c r="B221" s="40"/>
      <c r="C221" s="219" t="s">
        <v>284</v>
      </c>
      <c r="D221" s="219" t="s">
        <v>145</v>
      </c>
      <c r="E221" s="220" t="s">
        <v>285</v>
      </c>
      <c r="F221" s="221" t="s">
        <v>286</v>
      </c>
      <c r="G221" s="222" t="s">
        <v>148</v>
      </c>
      <c r="H221" s="223">
        <v>0.248</v>
      </c>
      <c r="I221" s="224"/>
      <c r="J221" s="225">
        <f>ROUND(I221*H221,2)</f>
        <v>0</v>
      </c>
      <c r="K221" s="221" t="s">
        <v>149</v>
      </c>
      <c r="L221" s="45"/>
      <c r="M221" s="226" t="s">
        <v>19</v>
      </c>
      <c r="N221" s="227" t="s">
        <v>44</v>
      </c>
      <c r="O221" s="85"/>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150</v>
      </c>
      <c r="AT221" s="230" t="s">
        <v>145</v>
      </c>
      <c r="AU221" s="230" t="s">
        <v>151</v>
      </c>
      <c r="AY221" s="18" t="s">
        <v>142</v>
      </c>
      <c r="BE221" s="231">
        <f>IF(N221="základní",J221,0)</f>
        <v>0</v>
      </c>
      <c r="BF221" s="231">
        <f>IF(N221="snížená",J221,0)</f>
        <v>0</v>
      </c>
      <c r="BG221" s="231">
        <f>IF(N221="zákl. přenesená",J221,0)</f>
        <v>0</v>
      </c>
      <c r="BH221" s="231">
        <f>IF(N221="sníž. přenesená",J221,0)</f>
        <v>0</v>
      </c>
      <c r="BI221" s="231">
        <f>IF(N221="nulová",J221,0)</f>
        <v>0</v>
      </c>
      <c r="BJ221" s="18" t="s">
        <v>151</v>
      </c>
      <c r="BK221" s="231">
        <f>ROUND(I221*H221,2)</f>
        <v>0</v>
      </c>
      <c r="BL221" s="18" t="s">
        <v>150</v>
      </c>
      <c r="BM221" s="230" t="s">
        <v>287</v>
      </c>
    </row>
    <row r="222" s="2" customFormat="1">
      <c r="A222" s="39"/>
      <c r="B222" s="40"/>
      <c r="C222" s="41"/>
      <c r="D222" s="234" t="s">
        <v>174</v>
      </c>
      <c r="E222" s="41"/>
      <c r="F222" s="255" t="s">
        <v>288</v>
      </c>
      <c r="G222" s="41"/>
      <c r="H222" s="41"/>
      <c r="I222" s="137"/>
      <c r="J222" s="41"/>
      <c r="K222" s="41"/>
      <c r="L222" s="45"/>
      <c r="M222" s="256"/>
      <c r="N222" s="257"/>
      <c r="O222" s="85"/>
      <c r="P222" s="85"/>
      <c r="Q222" s="85"/>
      <c r="R222" s="85"/>
      <c r="S222" s="85"/>
      <c r="T222" s="86"/>
      <c r="U222" s="39"/>
      <c r="V222" s="39"/>
      <c r="W222" s="39"/>
      <c r="X222" s="39"/>
      <c r="Y222" s="39"/>
      <c r="Z222" s="39"/>
      <c r="AA222" s="39"/>
      <c r="AB222" s="39"/>
      <c r="AC222" s="39"/>
      <c r="AD222" s="39"/>
      <c r="AE222" s="39"/>
      <c r="AT222" s="18" t="s">
        <v>174</v>
      </c>
      <c r="AU222" s="18" t="s">
        <v>151</v>
      </c>
    </row>
    <row r="223" s="13" customFormat="1">
      <c r="A223" s="13"/>
      <c r="B223" s="232"/>
      <c r="C223" s="233"/>
      <c r="D223" s="234" t="s">
        <v>153</v>
      </c>
      <c r="E223" s="235" t="s">
        <v>19</v>
      </c>
      <c r="F223" s="236" t="s">
        <v>289</v>
      </c>
      <c r="G223" s="233"/>
      <c r="H223" s="237">
        <v>0.248</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153</v>
      </c>
      <c r="AU223" s="243" t="s">
        <v>151</v>
      </c>
      <c r="AV223" s="13" t="s">
        <v>151</v>
      </c>
      <c r="AW223" s="13" t="s">
        <v>33</v>
      </c>
      <c r="AX223" s="13" t="s">
        <v>72</v>
      </c>
      <c r="AY223" s="243" t="s">
        <v>142</v>
      </c>
    </row>
    <row r="224" s="14" customFormat="1">
      <c r="A224" s="14"/>
      <c r="B224" s="244"/>
      <c r="C224" s="245"/>
      <c r="D224" s="234" t="s">
        <v>153</v>
      </c>
      <c r="E224" s="246" t="s">
        <v>19</v>
      </c>
      <c r="F224" s="247" t="s">
        <v>156</v>
      </c>
      <c r="G224" s="245"/>
      <c r="H224" s="248">
        <v>0.248</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153</v>
      </c>
      <c r="AU224" s="254" t="s">
        <v>151</v>
      </c>
      <c r="AV224" s="14" t="s">
        <v>150</v>
      </c>
      <c r="AW224" s="14" t="s">
        <v>33</v>
      </c>
      <c r="AX224" s="14" t="s">
        <v>80</v>
      </c>
      <c r="AY224" s="254" t="s">
        <v>142</v>
      </c>
    </row>
    <row r="225" s="2" customFormat="1" ht="16.5" customHeight="1">
      <c r="A225" s="39"/>
      <c r="B225" s="40"/>
      <c r="C225" s="219" t="s">
        <v>290</v>
      </c>
      <c r="D225" s="219" t="s">
        <v>145</v>
      </c>
      <c r="E225" s="220" t="s">
        <v>291</v>
      </c>
      <c r="F225" s="221" t="s">
        <v>292</v>
      </c>
      <c r="G225" s="222" t="s">
        <v>148</v>
      </c>
      <c r="H225" s="223">
        <v>12.369</v>
      </c>
      <c r="I225" s="224"/>
      <c r="J225" s="225">
        <f>ROUND(I225*H225,2)</f>
        <v>0</v>
      </c>
      <c r="K225" s="221" t="s">
        <v>149</v>
      </c>
      <c r="L225" s="45"/>
      <c r="M225" s="226" t="s">
        <v>19</v>
      </c>
      <c r="N225" s="227" t="s">
        <v>44</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150</v>
      </c>
      <c r="AT225" s="230" t="s">
        <v>145</v>
      </c>
      <c r="AU225" s="230" t="s">
        <v>151</v>
      </c>
      <c r="AY225" s="18" t="s">
        <v>142</v>
      </c>
      <c r="BE225" s="231">
        <f>IF(N225="základní",J225,0)</f>
        <v>0</v>
      </c>
      <c r="BF225" s="231">
        <f>IF(N225="snížená",J225,0)</f>
        <v>0</v>
      </c>
      <c r="BG225" s="231">
        <f>IF(N225="zákl. přenesená",J225,0)</f>
        <v>0</v>
      </c>
      <c r="BH225" s="231">
        <f>IF(N225="sníž. přenesená",J225,0)</f>
        <v>0</v>
      </c>
      <c r="BI225" s="231">
        <f>IF(N225="nulová",J225,0)</f>
        <v>0</v>
      </c>
      <c r="BJ225" s="18" t="s">
        <v>151</v>
      </c>
      <c r="BK225" s="231">
        <f>ROUND(I225*H225,2)</f>
        <v>0</v>
      </c>
      <c r="BL225" s="18" t="s">
        <v>150</v>
      </c>
      <c r="BM225" s="230" t="s">
        <v>293</v>
      </c>
    </row>
    <row r="226" s="2" customFormat="1">
      <c r="A226" s="39"/>
      <c r="B226" s="40"/>
      <c r="C226" s="41"/>
      <c r="D226" s="234" t="s">
        <v>174</v>
      </c>
      <c r="E226" s="41"/>
      <c r="F226" s="255" t="s">
        <v>288</v>
      </c>
      <c r="G226" s="41"/>
      <c r="H226" s="41"/>
      <c r="I226" s="137"/>
      <c r="J226" s="41"/>
      <c r="K226" s="41"/>
      <c r="L226" s="45"/>
      <c r="M226" s="256"/>
      <c r="N226" s="257"/>
      <c r="O226" s="85"/>
      <c r="P226" s="85"/>
      <c r="Q226" s="85"/>
      <c r="R226" s="85"/>
      <c r="S226" s="85"/>
      <c r="T226" s="86"/>
      <c r="U226" s="39"/>
      <c r="V226" s="39"/>
      <c r="W226" s="39"/>
      <c r="X226" s="39"/>
      <c r="Y226" s="39"/>
      <c r="Z226" s="39"/>
      <c r="AA226" s="39"/>
      <c r="AB226" s="39"/>
      <c r="AC226" s="39"/>
      <c r="AD226" s="39"/>
      <c r="AE226" s="39"/>
      <c r="AT226" s="18" t="s">
        <v>174</v>
      </c>
      <c r="AU226" s="18" t="s">
        <v>151</v>
      </c>
    </row>
    <row r="227" s="13" customFormat="1">
      <c r="A227" s="13"/>
      <c r="B227" s="232"/>
      <c r="C227" s="233"/>
      <c r="D227" s="234" t="s">
        <v>153</v>
      </c>
      <c r="E227" s="235" t="s">
        <v>19</v>
      </c>
      <c r="F227" s="236" t="s">
        <v>294</v>
      </c>
      <c r="G227" s="233"/>
      <c r="H227" s="237">
        <v>12.369</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153</v>
      </c>
      <c r="AU227" s="243" t="s">
        <v>151</v>
      </c>
      <c r="AV227" s="13" t="s">
        <v>151</v>
      </c>
      <c r="AW227" s="13" t="s">
        <v>33</v>
      </c>
      <c r="AX227" s="13" t="s">
        <v>72</v>
      </c>
      <c r="AY227" s="243" t="s">
        <v>142</v>
      </c>
    </row>
    <row r="228" s="14" customFormat="1">
      <c r="A228" s="14"/>
      <c r="B228" s="244"/>
      <c r="C228" s="245"/>
      <c r="D228" s="234" t="s">
        <v>153</v>
      </c>
      <c r="E228" s="246" t="s">
        <v>19</v>
      </c>
      <c r="F228" s="247" t="s">
        <v>156</v>
      </c>
      <c r="G228" s="245"/>
      <c r="H228" s="248">
        <v>12.369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153</v>
      </c>
      <c r="AU228" s="254" t="s">
        <v>151</v>
      </c>
      <c r="AV228" s="14" t="s">
        <v>150</v>
      </c>
      <c r="AW228" s="14" t="s">
        <v>33</v>
      </c>
      <c r="AX228" s="14" t="s">
        <v>80</v>
      </c>
      <c r="AY228" s="254" t="s">
        <v>142</v>
      </c>
    </row>
    <row r="229" s="2" customFormat="1" ht="21.75" customHeight="1">
      <c r="A229" s="39"/>
      <c r="B229" s="40"/>
      <c r="C229" s="219" t="s">
        <v>7</v>
      </c>
      <c r="D229" s="219" t="s">
        <v>145</v>
      </c>
      <c r="E229" s="220" t="s">
        <v>295</v>
      </c>
      <c r="F229" s="221" t="s">
        <v>296</v>
      </c>
      <c r="G229" s="222" t="s">
        <v>148</v>
      </c>
      <c r="H229" s="223">
        <v>12.369</v>
      </c>
      <c r="I229" s="224"/>
      <c r="J229" s="225">
        <f>ROUND(I229*H229,2)</f>
        <v>0</v>
      </c>
      <c r="K229" s="221" t="s">
        <v>149</v>
      </c>
      <c r="L229" s="45"/>
      <c r="M229" s="226" t="s">
        <v>19</v>
      </c>
      <c r="N229" s="227" t="s">
        <v>44</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150</v>
      </c>
      <c r="AT229" s="230" t="s">
        <v>145</v>
      </c>
      <c r="AU229" s="230" t="s">
        <v>151</v>
      </c>
      <c r="AY229" s="18" t="s">
        <v>142</v>
      </c>
      <c r="BE229" s="231">
        <f>IF(N229="základní",J229,0)</f>
        <v>0</v>
      </c>
      <c r="BF229" s="231">
        <f>IF(N229="snížená",J229,0)</f>
        <v>0</v>
      </c>
      <c r="BG229" s="231">
        <f>IF(N229="zákl. přenesená",J229,0)</f>
        <v>0</v>
      </c>
      <c r="BH229" s="231">
        <f>IF(N229="sníž. přenesená",J229,0)</f>
        <v>0</v>
      </c>
      <c r="BI229" s="231">
        <f>IF(N229="nulová",J229,0)</f>
        <v>0</v>
      </c>
      <c r="BJ229" s="18" t="s">
        <v>151</v>
      </c>
      <c r="BK229" s="231">
        <f>ROUND(I229*H229,2)</f>
        <v>0</v>
      </c>
      <c r="BL229" s="18" t="s">
        <v>150</v>
      </c>
      <c r="BM229" s="230" t="s">
        <v>297</v>
      </c>
    </row>
    <row r="230" s="2" customFormat="1">
      <c r="A230" s="39"/>
      <c r="B230" s="40"/>
      <c r="C230" s="41"/>
      <c r="D230" s="234" t="s">
        <v>174</v>
      </c>
      <c r="E230" s="41"/>
      <c r="F230" s="255" t="s">
        <v>288</v>
      </c>
      <c r="G230" s="41"/>
      <c r="H230" s="41"/>
      <c r="I230" s="137"/>
      <c r="J230" s="41"/>
      <c r="K230" s="41"/>
      <c r="L230" s="45"/>
      <c r="M230" s="256"/>
      <c r="N230" s="257"/>
      <c r="O230" s="85"/>
      <c r="P230" s="85"/>
      <c r="Q230" s="85"/>
      <c r="R230" s="85"/>
      <c r="S230" s="85"/>
      <c r="T230" s="86"/>
      <c r="U230" s="39"/>
      <c r="V230" s="39"/>
      <c r="W230" s="39"/>
      <c r="X230" s="39"/>
      <c r="Y230" s="39"/>
      <c r="Z230" s="39"/>
      <c r="AA230" s="39"/>
      <c r="AB230" s="39"/>
      <c r="AC230" s="39"/>
      <c r="AD230" s="39"/>
      <c r="AE230" s="39"/>
      <c r="AT230" s="18" t="s">
        <v>174</v>
      </c>
      <c r="AU230" s="18" t="s">
        <v>151</v>
      </c>
    </row>
    <row r="231" s="2" customFormat="1" ht="16.5" customHeight="1">
      <c r="A231" s="39"/>
      <c r="B231" s="40"/>
      <c r="C231" s="219" t="s">
        <v>298</v>
      </c>
      <c r="D231" s="219" t="s">
        <v>145</v>
      </c>
      <c r="E231" s="220" t="s">
        <v>299</v>
      </c>
      <c r="F231" s="221" t="s">
        <v>300</v>
      </c>
      <c r="G231" s="222" t="s">
        <v>301</v>
      </c>
      <c r="H231" s="223">
        <v>0.124</v>
      </c>
      <c r="I231" s="224"/>
      <c r="J231" s="225">
        <f>ROUND(I231*H231,2)</f>
        <v>0</v>
      </c>
      <c r="K231" s="221" t="s">
        <v>149</v>
      </c>
      <c r="L231" s="45"/>
      <c r="M231" s="226" t="s">
        <v>19</v>
      </c>
      <c r="N231" s="227" t="s">
        <v>44</v>
      </c>
      <c r="O231" s="85"/>
      <c r="P231" s="228">
        <f>O231*H231</f>
        <v>0</v>
      </c>
      <c r="Q231" s="228">
        <v>1.06277</v>
      </c>
      <c r="R231" s="228">
        <f>Q231*H231</f>
        <v>0.13178348000000001</v>
      </c>
      <c r="S231" s="228">
        <v>0</v>
      </c>
      <c r="T231" s="229">
        <f>S231*H231</f>
        <v>0</v>
      </c>
      <c r="U231" s="39"/>
      <c r="V231" s="39"/>
      <c r="W231" s="39"/>
      <c r="X231" s="39"/>
      <c r="Y231" s="39"/>
      <c r="Z231" s="39"/>
      <c r="AA231" s="39"/>
      <c r="AB231" s="39"/>
      <c r="AC231" s="39"/>
      <c r="AD231" s="39"/>
      <c r="AE231" s="39"/>
      <c r="AR231" s="230" t="s">
        <v>150</v>
      </c>
      <c r="AT231" s="230" t="s">
        <v>145</v>
      </c>
      <c r="AU231" s="230" t="s">
        <v>151</v>
      </c>
      <c r="AY231" s="18" t="s">
        <v>142</v>
      </c>
      <c r="BE231" s="231">
        <f>IF(N231="základní",J231,0)</f>
        <v>0</v>
      </c>
      <c r="BF231" s="231">
        <f>IF(N231="snížená",J231,0)</f>
        <v>0</v>
      </c>
      <c r="BG231" s="231">
        <f>IF(N231="zákl. přenesená",J231,0)</f>
        <v>0</v>
      </c>
      <c r="BH231" s="231">
        <f>IF(N231="sníž. přenesená",J231,0)</f>
        <v>0</v>
      </c>
      <c r="BI231" s="231">
        <f>IF(N231="nulová",J231,0)</f>
        <v>0</v>
      </c>
      <c r="BJ231" s="18" t="s">
        <v>151</v>
      </c>
      <c r="BK231" s="231">
        <f>ROUND(I231*H231,2)</f>
        <v>0</v>
      </c>
      <c r="BL231" s="18" t="s">
        <v>150</v>
      </c>
      <c r="BM231" s="230" t="s">
        <v>302</v>
      </c>
    </row>
    <row r="232" s="13" customFormat="1">
      <c r="A232" s="13"/>
      <c r="B232" s="232"/>
      <c r="C232" s="233"/>
      <c r="D232" s="234" t="s">
        <v>153</v>
      </c>
      <c r="E232" s="235" t="s">
        <v>19</v>
      </c>
      <c r="F232" s="236" t="s">
        <v>303</v>
      </c>
      <c r="G232" s="233"/>
      <c r="H232" s="237">
        <v>0.124</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153</v>
      </c>
      <c r="AU232" s="243" t="s">
        <v>151</v>
      </c>
      <c r="AV232" s="13" t="s">
        <v>151</v>
      </c>
      <c r="AW232" s="13" t="s">
        <v>33</v>
      </c>
      <c r="AX232" s="13" t="s">
        <v>72</v>
      </c>
      <c r="AY232" s="243" t="s">
        <v>142</v>
      </c>
    </row>
    <row r="233" s="14" customFormat="1">
      <c r="A233" s="14"/>
      <c r="B233" s="244"/>
      <c r="C233" s="245"/>
      <c r="D233" s="234" t="s">
        <v>153</v>
      </c>
      <c r="E233" s="246" t="s">
        <v>19</v>
      </c>
      <c r="F233" s="247" t="s">
        <v>156</v>
      </c>
      <c r="G233" s="245"/>
      <c r="H233" s="248">
        <v>0.124</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153</v>
      </c>
      <c r="AU233" s="254" t="s">
        <v>151</v>
      </c>
      <c r="AV233" s="14" t="s">
        <v>150</v>
      </c>
      <c r="AW233" s="14" t="s">
        <v>33</v>
      </c>
      <c r="AX233" s="14" t="s">
        <v>80</v>
      </c>
      <c r="AY233" s="254" t="s">
        <v>142</v>
      </c>
    </row>
    <row r="234" s="2" customFormat="1" ht="16.5" customHeight="1">
      <c r="A234" s="39"/>
      <c r="B234" s="40"/>
      <c r="C234" s="219" t="s">
        <v>304</v>
      </c>
      <c r="D234" s="219" t="s">
        <v>145</v>
      </c>
      <c r="E234" s="220" t="s">
        <v>305</v>
      </c>
      <c r="F234" s="221" t="s">
        <v>306</v>
      </c>
      <c r="G234" s="222" t="s">
        <v>185</v>
      </c>
      <c r="H234" s="223">
        <v>22.25</v>
      </c>
      <c r="I234" s="224"/>
      <c r="J234" s="225">
        <f>ROUND(I234*H234,2)</f>
        <v>0</v>
      </c>
      <c r="K234" s="221" t="s">
        <v>149</v>
      </c>
      <c r="L234" s="45"/>
      <c r="M234" s="226" t="s">
        <v>19</v>
      </c>
      <c r="N234" s="227" t="s">
        <v>44</v>
      </c>
      <c r="O234" s="85"/>
      <c r="P234" s="228">
        <f>O234*H234</f>
        <v>0</v>
      </c>
      <c r="Q234" s="228">
        <v>0.00023000000000000001</v>
      </c>
      <c r="R234" s="228">
        <f>Q234*H234</f>
        <v>0.0051175000000000005</v>
      </c>
      <c r="S234" s="228">
        <v>0</v>
      </c>
      <c r="T234" s="229">
        <f>S234*H234</f>
        <v>0</v>
      </c>
      <c r="U234" s="39"/>
      <c r="V234" s="39"/>
      <c r="W234" s="39"/>
      <c r="X234" s="39"/>
      <c r="Y234" s="39"/>
      <c r="Z234" s="39"/>
      <c r="AA234" s="39"/>
      <c r="AB234" s="39"/>
      <c r="AC234" s="39"/>
      <c r="AD234" s="39"/>
      <c r="AE234" s="39"/>
      <c r="AR234" s="230" t="s">
        <v>150</v>
      </c>
      <c r="AT234" s="230" t="s">
        <v>145</v>
      </c>
      <c r="AU234" s="230" t="s">
        <v>151</v>
      </c>
      <c r="AY234" s="18" t="s">
        <v>142</v>
      </c>
      <c r="BE234" s="231">
        <f>IF(N234="základní",J234,0)</f>
        <v>0</v>
      </c>
      <c r="BF234" s="231">
        <f>IF(N234="snížená",J234,0)</f>
        <v>0</v>
      </c>
      <c r="BG234" s="231">
        <f>IF(N234="zákl. přenesená",J234,0)</f>
        <v>0</v>
      </c>
      <c r="BH234" s="231">
        <f>IF(N234="sníž. přenesená",J234,0)</f>
        <v>0</v>
      </c>
      <c r="BI234" s="231">
        <f>IF(N234="nulová",J234,0)</f>
        <v>0</v>
      </c>
      <c r="BJ234" s="18" t="s">
        <v>151</v>
      </c>
      <c r="BK234" s="231">
        <f>ROUND(I234*H234,2)</f>
        <v>0</v>
      </c>
      <c r="BL234" s="18" t="s">
        <v>150</v>
      </c>
      <c r="BM234" s="230" t="s">
        <v>307</v>
      </c>
    </row>
    <row r="235" s="2" customFormat="1">
      <c r="A235" s="39"/>
      <c r="B235" s="40"/>
      <c r="C235" s="41"/>
      <c r="D235" s="234" t="s">
        <v>174</v>
      </c>
      <c r="E235" s="41"/>
      <c r="F235" s="255" t="s">
        <v>308</v>
      </c>
      <c r="G235" s="41"/>
      <c r="H235" s="41"/>
      <c r="I235" s="137"/>
      <c r="J235" s="41"/>
      <c r="K235" s="41"/>
      <c r="L235" s="45"/>
      <c r="M235" s="256"/>
      <c r="N235" s="257"/>
      <c r="O235" s="85"/>
      <c r="P235" s="85"/>
      <c r="Q235" s="85"/>
      <c r="R235" s="85"/>
      <c r="S235" s="85"/>
      <c r="T235" s="86"/>
      <c r="U235" s="39"/>
      <c r="V235" s="39"/>
      <c r="W235" s="39"/>
      <c r="X235" s="39"/>
      <c r="Y235" s="39"/>
      <c r="Z235" s="39"/>
      <c r="AA235" s="39"/>
      <c r="AB235" s="39"/>
      <c r="AC235" s="39"/>
      <c r="AD235" s="39"/>
      <c r="AE235" s="39"/>
      <c r="AT235" s="18" t="s">
        <v>174</v>
      </c>
      <c r="AU235" s="18" t="s">
        <v>151</v>
      </c>
    </row>
    <row r="236" s="13" customFormat="1">
      <c r="A236" s="13"/>
      <c r="B236" s="232"/>
      <c r="C236" s="233"/>
      <c r="D236" s="234" t="s">
        <v>153</v>
      </c>
      <c r="E236" s="235" t="s">
        <v>19</v>
      </c>
      <c r="F236" s="236" t="s">
        <v>309</v>
      </c>
      <c r="G236" s="233"/>
      <c r="H236" s="237">
        <v>22.25</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153</v>
      </c>
      <c r="AU236" s="243" t="s">
        <v>151</v>
      </c>
      <c r="AV236" s="13" t="s">
        <v>151</v>
      </c>
      <c r="AW236" s="13" t="s">
        <v>33</v>
      </c>
      <c r="AX236" s="13" t="s">
        <v>72</v>
      </c>
      <c r="AY236" s="243" t="s">
        <v>142</v>
      </c>
    </row>
    <row r="237" s="14" customFormat="1">
      <c r="A237" s="14"/>
      <c r="B237" s="244"/>
      <c r="C237" s="245"/>
      <c r="D237" s="234" t="s">
        <v>153</v>
      </c>
      <c r="E237" s="246" t="s">
        <v>19</v>
      </c>
      <c r="F237" s="247" t="s">
        <v>156</v>
      </c>
      <c r="G237" s="245"/>
      <c r="H237" s="248">
        <v>22.25</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153</v>
      </c>
      <c r="AU237" s="254" t="s">
        <v>151</v>
      </c>
      <c r="AV237" s="14" t="s">
        <v>150</v>
      </c>
      <c r="AW237" s="14" t="s">
        <v>33</v>
      </c>
      <c r="AX237" s="14" t="s">
        <v>80</v>
      </c>
      <c r="AY237" s="254" t="s">
        <v>142</v>
      </c>
    </row>
    <row r="238" s="2" customFormat="1" ht="21.75" customHeight="1">
      <c r="A238" s="39"/>
      <c r="B238" s="40"/>
      <c r="C238" s="219" t="s">
        <v>310</v>
      </c>
      <c r="D238" s="219" t="s">
        <v>145</v>
      </c>
      <c r="E238" s="220" t="s">
        <v>311</v>
      </c>
      <c r="F238" s="221" t="s">
        <v>312</v>
      </c>
      <c r="G238" s="222" t="s">
        <v>185</v>
      </c>
      <c r="H238" s="223">
        <v>22.25</v>
      </c>
      <c r="I238" s="224"/>
      <c r="J238" s="225">
        <f>ROUND(I238*H238,2)</f>
        <v>0</v>
      </c>
      <c r="K238" s="221" t="s">
        <v>149</v>
      </c>
      <c r="L238" s="45"/>
      <c r="M238" s="226" t="s">
        <v>19</v>
      </c>
      <c r="N238" s="227" t="s">
        <v>44</v>
      </c>
      <c r="O238" s="85"/>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150</v>
      </c>
      <c r="AT238" s="230" t="s">
        <v>145</v>
      </c>
      <c r="AU238" s="230" t="s">
        <v>151</v>
      </c>
      <c r="AY238" s="18" t="s">
        <v>142</v>
      </c>
      <c r="BE238" s="231">
        <f>IF(N238="základní",J238,0)</f>
        <v>0</v>
      </c>
      <c r="BF238" s="231">
        <f>IF(N238="snížená",J238,0)</f>
        <v>0</v>
      </c>
      <c r="BG238" s="231">
        <f>IF(N238="zákl. přenesená",J238,0)</f>
        <v>0</v>
      </c>
      <c r="BH238" s="231">
        <f>IF(N238="sníž. přenesená",J238,0)</f>
        <v>0</v>
      </c>
      <c r="BI238" s="231">
        <f>IF(N238="nulová",J238,0)</f>
        <v>0</v>
      </c>
      <c r="BJ238" s="18" t="s">
        <v>151</v>
      </c>
      <c r="BK238" s="231">
        <f>ROUND(I238*H238,2)</f>
        <v>0</v>
      </c>
      <c r="BL238" s="18" t="s">
        <v>150</v>
      </c>
      <c r="BM238" s="230" t="s">
        <v>313</v>
      </c>
    </row>
    <row r="239" s="2" customFormat="1">
      <c r="A239" s="39"/>
      <c r="B239" s="40"/>
      <c r="C239" s="41"/>
      <c r="D239" s="234" t="s">
        <v>174</v>
      </c>
      <c r="E239" s="41"/>
      <c r="F239" s="255" t="s">
        <v>314</v>
      </c>
      <c r="G239" s="41"/>
      <c r="H239" s="41"/>
      <c r="I239" s="137"/>
      <c r="J239" s="41"/>
      <c r="K239" s="41"/>
      <c r="L239" s="45"/>
      <c r="M239" s="256"/>
      <c r="N239" s="257"/>
      <c r="O239" s="85"/>
      <c r="P239" s="85"/>
      <c r="Q239" s="85"/>
      <c r="R239" s="85"/>
      <c r="S239" s="85"/>
      <c r="T239" s="86"/>
      <c r="U239" s="39"/>
      <c r="V239" s="39"/>
      <c r="W239" s="39"/>
      <c r="X239" s="39"/>
      <c r="Y239" s="39"/>
      <c r="Z239" s="39"/>
      <c r="AA239" s="39"/>
      <c r="AB239" s="39"/>
      <c r="AC239" s="39"/>
      <c r="AD239" s="39"/>
      <c r="AE239" s="39"/>
      <c r="AT239" s="18" t="s">
        <v>174</v>
      </c>
      <c r="AU239" s="18" t="s">
        <v>151</v>
      </c>
    </row>
    <row r="240" s="2" customFormat="1" ht="21.75" customHeight="1">
      <c r="A240" s="39"/>
      <c r="B240" s="40"/>
      <c r="C240" s="219" t="s">
        <v>315</v>
      </c>
      <c r="D240" s="219" t="s">
        <v>145</v>
      </c>
      <c r="E240" s="220" t="s">
        <v>316</v>
      </c>
      <c r="F240" s="221" t="s">
        <v>317</v>
      </c>
      <c r="G240" s="222" t="s">
        <v>179</v>
      </c>
      <c r="H240" s="223">
        <v>10</v>
      </c>
      <c r="I240" s="224"/>
      <c r="J240" s="225">
        <f>ROUND(I240*H240,2)</f>
        <v>0</v>
      </c>
      <c r="K240" s="221" t="s">
        <v>149</v>
      </c>
      <c r="L240" s="45"/>
      <c r="M240" s="226" t="s">
        <v>19</v>
      </c>
      <c r="N240" s="227" t="s">
        <v>44</v>
      </c>
      <c r="O240" s="85"/>
      <c r="P240" s="228">
        <f>O240*H240</f>
        <v>0</v>
      </c>
      <c r="Q240" s="228">
        <v>0.00048000000000000001</v>
      </c>
      <c r="R240" s="228">
        <f>Q240*H240</f>
        <v>0.0048000000000000004</v>
      </c>
      <c r="S240" s="228">
        <v>0</v>
      </c>
      <c r="T240" s="229">
        <f>S240*H240</f>
        <v>0</v>
      </c>
      <c r="U240" s="39"/>
      <c r="V240" s="39"/>
      <c r="W240" s="39"/>
      <c r="X240" s="39"/>
      <c r="Y240" s="39"/>
      <c r="Z240" s="39"/>
      <c r="AA240" s="39"/>
      <c r="AB240" s="39"/>
      <c r="AC240" s="39"/>
      <c r="AD240" s="39"/>
      <c r="AE240" s="39"/>
      <c r="AR240" s="230" t="s">
        <v>150</v>
      </c>
      <c r="AT240" s="230" t="s">
        <v>145</v>
      </c>
      <c r="AU240" s="230" t="s">
        <v>151</v>
      </c>
      <c r="AY240" s="18" t="s">
        <v>142</v>
      </c>
      <c r="BE240" s="231">
        <f>IF(N240="základní",J240,0)</f>
        <v>0</v>
      </c>
      <c r="BF240" s="231">
        <f>IF(N240="snížená",J240,0)</f>
        <v>0</v>
      </c>
      <c r="BG240" s="231">
        <f>IF(N240="zákl. přenesená",J240,0)</f>
        <v>0</v>
      </c>
      <c r="BH240" s="231">
        <f>IF(N240="sníž. přenesená",J240,0)</f>
        <v>0</v>
      </c>
      <c r="BI240" s="231">
        <f>IF(N240="nulová",J240,0)</f>
        <v>0</v>
      </c>
      <c r="BJ240" s="18" t="s">
        <v>151</v>
      </c>
      <c r="BK240" s="231">
        <f>ROUND(I240*H240,2)</f>
        <v>0</v>
      </c>
      <c r="BL240" s="18" t="s">
        <v>150</v>
      </c>
      <c r="BM240" s="230" t="s">
        <v>318</v>
      </c>
    </row>
    <row r="241" s="2" customFormat="1">
      <c r="A241" s="39"/>
      <c r="B241" s="40"/>
      <c r="C241" s="41"/>
      <c r="D241" s="234" t="s">
        <v>174</v>
      </c>
      <c r="E241" s="41"/>
      <c r="F241" s="255" t="s">
        <v>319</v>
      </c>
      <c r="G241" s="41"/>
      <c r="H241" s="41"/>
      <c r="I241" s="137"/>
      <c r="J241" s="41"/>
      <c r="K241" s="41"/>
      <c r="L241" s="45"/>
      <c r="M241" s="256"/>
      <c r="N241" s="257"/>
      <c r="O241" s="85"/>
      <c r="P241" s="85"/>
      <c r="Q241" s="85"/>
      <c r="R241" s="85"/>
      <c r="S241" s="85"/>
      <c r="T241" s="86"/>
      <c r="U241" s="39"/>
      <c r="V241" s="39"/>
      <c r="W241" s="39"/>
      <c r="X241" s="39"/>
      <c r="Y241" s="39"/>
      <c r="Z241" s="39"/>
      <c r="AA241" s="39"/>
      <c r="AB241" s="39"/>
      <c r="AC241" s="39"/>
      <c r="AD241" s="39"/>
      <c r="AE241" s="39"/>
      <c r="AT241" s="18" t="s">
        <v>174</v>
      </c>
      <c r="AU241" s="18" t="s">
        <v>151</v>
      </c>
    </row>
    <row r="242" s="2" customFormat="1" ht="16.5" customHeight="1">
      <c r="A242" s="39"/>
      <c r="B242" s="40"/>
      <c r="C242" s="268" t="s">
        <v>320</v>
      </c>
      <c r="D242" s="268" t="s">
        <v>264</v>
      </c>
      <c r="E242" s="269" t="s">
        <v>321</v>
      </c>
      <c r="F242" s="270" t="s">
        <v>322</v>
      </c>
      <c r="G242" s="271" t="s">
        <v>179</v>
      </c>
      <c r="H242" s="272">
        <v>6</v>
      </c>
      <c r="I242" s="273"/>
      <c r="J242" s="274">
        <f>ROUND(I242*H242,2)</f>
        <v>0</v>
      </c>
      <c r="K242" s="270" t="s">
        <v>149</v>
      </c>
      <c r="L242" s="275"/>
      <c r="M242" s="276" t="s">
        <v>19</v>
      </c>
      <c r="N242" s="277" t="s">
        <v>44</v>
      </c>
      <c r="O242" s="85"/>
      <c r="P242" s="228">
        <f>O242*H242</f>
        <v>0</v>
      </c>
      <c r="Q242" s="228">
        <v>0.010800000000000001</v>
      </c>
      <c r="R242" s="228">
        <f>Q242*H242</f>
        <v>0.064799999999999996</v>
      </c>
      <c r="S242" s="228">
        <v>0</v>
      </c>
      <c r="T242" s="229">
        <f>S242*H242</f>
        <v>0</v>
      </c>
      <c r="U242" s="39"/>
      <c r="V242" s="39"/>
      <c r="W242" s="39"/>
      <c r="X242" s="39"/>
      <c r="Y242" s="39"/>
      <c r="Z242" s="39"/>
      <c r="AA242" s="39"/>
      <c r="AB242" s="39"/>
      <c r="AC242" s="39"/>
      <c r="AD242" s="39"/>
      <c r="AE242" s="39"/>
      <c r="AR242" s="230" t="s">
        <v>200</v>
      </c>
      <c r="AT242" s="230" t="s">
        <v>264</v>
      </c>
      <c r="AU242" s="230" t="s">
        <v>151</v>
      </c>
      <c r="AY242" s="18" t="s">
        <v>142</v>
      </c>
      <c r="BE242" s="231">
        <f>IF(N242="základní",J242,0)</f>
        <v>0</v>
      </c>
      <c r="BF242" s="231">
        <f>IF(N242="snížená",J242,0)</f>
        <v>0</v>
      </c>
      <c r="BG242" s="231">
        <f>IF(N242="zákl. přenesená",J242,0)</f>
        <v>0</v>
      </c>
      <c r="BH242" s="231">
        <f>IF(N242="sníž. přenesená",J242,0)</f>
        <v>0</v>
      </c>
      <c r="BI242" s="231">
        <f>IF(N242="nulová",J242,0)</f>
        <v>0</v>
      </c>
      <c r="BJ242" s="18" t="s">
        <v>151</v>
      </c>
      <c r="BK242" s="231">
        <f>ROUND(I242*H242,2)</f>
        <v>0</v>
      </c>
      <c r="BL242" s="18" t="s">
        <v>150</v>
      </c>
      <c r="BM242" s="230" t="s">
        <v>323</v>
      </c>
    </row>
    <row r="243" s="13" customFormat="1">
      <c r="A243" s="13"/>
      <c r="B243" s="232"/>
      <c r="C243" s="233"/>
      <c r="D243" s="234" t="s">
        <v>153</v>
      </c>
      <c r="E243" s="235" t="s">
        <v>19</v>
      </c>
      <c r="F243" s="236" t="s">
        <v>188</v>
      </c>
      <c r="G243" s="233"/>
      <c r="H243" s="237">
        <v>6</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153</v>
      </c>
      <c r="AU243" s="243" t="s">
        <v>151</v>
      </c>
      <c r="AV243" s="13" t="s">
        <v>151</v>
      </c>
      <c r="AW243" s="13" t="s">
        <v>33</v>
      </c>
      <c r="AX243" s="13" t="s">
        <v>72</v>
      </c>
      <c r="AY243" s="243" t="s">
        <v>142</v>
      </c>
    </row>
    <row r="244" s="14" customFormat="1">
      <c r="A244" s="14"/>
      <c r="B244" s="244"/>
      <c r="C244" s="245"/>
      <c r="D244" s="234" t="s">
        <v>153</v>
      </c>
      <c r="E244" s="246" t="s">
        <v>19</v>
      </c>
      <c r="F244" s="247" t="s">
        <v>156</v>
      </c>
      <c r="G244" s="245"/>
      <c r="H244" s="248">
        <v>6</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153</v>
      </c>
      <c r="AU244" s="254" t="s">
        <v>151</v>
      </c>
      <c r="AV244" s="14" t="s">
        <v>150</v>
      </c>
      <c r="AW244" s="14" t="s">
        <v>33</v>
      </c>
      <c r="AX244" s="14" t="s">
        <v>80</v>
      </c>
      <c r="AY244" s="254" t="s">
        <v>142</v>
      </c>
    </row>
    <row r="245" s="2" customFormat="1" ht="16.5" customHeight="1">
      <c r="A245" s="39"/>
      <c r="B245" s="40"/>
      <c r="C245" s="268" t="s">
        <v>324</v>
      </c>
      <c r="D245" s="268" t="s">
        <v>264</v>
      </c>
      <c r="E245" s="269" t="s">
        <v>325</v>
      </c>
      <c r="F245" s="270" t="s">
        <v>326</v>
      </c>
      <c r="G245" s="271" t="s">
        <v>179</v>
      </c>
      <c r="H245" s="272">
        <v>2</v>
      </c>
      <c r="I245" s="273"/>
      <c r="J245" s="274">
        <f>ROUND(I245*H245,2)</f>
        <v>0</v>
      </c>
      <c r="K245" s="270" t="s">
        <v>149</v>
      </c>
      <c r="L245" s="275"/>
      <c r="M245" s="276" t="s">
        <v>19</v>
      </c>
      <c r="N245" s="277" t="s">
        <v>44</v>
      </c>
      <c r="O245" s="85"/>
      <c r="P245" s="228">
        <f>O245*H245</f>
        <v>0</v>
      </c>
      <c r="Q245" s="228">
        <v>0.010999999999999999</v>
      </c>
      <c r="R245" s="228">
        <f>Q245*H245</f>
        <v>0.021999999999999999</v>
      </c>
      <c r="S245" s="228">
        <v>0</v>
      </c>
      <c r="T245" s="229">
        <f>S245*H245</f>
        <v>0</v>
      </c>
      <c r="U245" s="39"/>
      <c r="V245" s="39"/>
      <c r="W245" s="39"/>
      <c r="X245" s="39"/>
      <c r="Y245" s="39"/>
      <c r="Z245" s="39"/>
      <c r="AA245" s="39"/>
      <c r="AB245" s="39"/>
      <c r="AC245" s="39"/>
      <c r="AD245" s="39"/>
      <c r="AE245" s="39"/>
      <c r="AR245" s="230" t="s">
        <v>200</v>
      </c>
      <c r="AT245" s="230" t="s">
        <v>264</v>
      </c>
      <c r="AU245" s="230" t="s">
        <v>151</v>
      </c>
      <c r="AY245" s="18" t="s">
        <v>142</v>
      </c>
      <c r="BE245" s="231">
        <f>IF(N245="základní",J245,0)</f>
        <v>0</v>
      </c>
      <c r="BF245" s="231">
        <f>IF(N245="snížená",J245,0)</f>
        <v>0</v>
      </c>
      <c r="BG245" s="231">
        <f>IF(N245="zákl. přenesená",J245,0)</f>
        <v>0</v>
      </c>
      <c r="BH245" s="231">
        <f>IF(N245="sníž. přenesená",J245,0)</f>
        <v>0</v>
      </c>
      <c r="BI245" s="231">
        <f>IF(N245="nulová",J245,0)</f>
        <v>0</v>
      </c>
      <c r="BJ245" s="18" t="s">
        <v>151</v>
      </c>
      <c r="BK245" s="231">
        <f>ROUND(I245*H245,2)</f>
        <v>0</v>
      </c>
      <c r="BL245" s="18" t="s">
        <v>150</v>
      </c>
      <c r="BM245" s="230" t="s">
        <v>327</v>
      </c>
    </row>
    <row r="246" s="2" customFormat="1" ht="16.5" customHeight="1">
      <c r="A246" s="39"/>
      <c r="B246" s="40"/>
      <c r="C246" s="268" t="s">
        <v>328</v>
      </c>
      <c r="D246" s="268" t="s">
        <v>264</v>
      </c>
      <c r="E246" s="269" t="s">
        <v>329</v>
      </c>
      <c r="F246" s="270" t="s">
        <v>330</v>
      </c>
      <c r="G246" s="271" t="s">
        <v>179</v>
      </c>
      <c r="H246" s="272">
        <v>2</v>
      </c>
      <c r="I246" s="273"/>
      <c r="J246" s="274">
        <f>ROUND(I246*H246,2)</f>
        <v>0</v>
      </c>
      <c r="K246" s="270" t="s">
        <v>149</v>
      </c>
      <c r="L246" s="275"/>
      <c r="M246" s="276" t="s">
        <v>19</v>
      </c>
      <c r="N246" s="277" t="s">
        <v>44</v>
      </c>
      <c r="O246" s="85"/>
      <c r="P246" s="228">
        <f>O246*H246</f>
        <v>0</v>
      </c>
      <c r="Q246" s="228">
        <v>0.0112</v>
      </c>
      <c r="R246" s="228">
        <f>Q246*H246</f>
        <v>0.0224</v>
      </c>
      <c r="S246" s="228">
        <v>0</v>
      </c>
      <c r="T246" s="229">
        <f>S246*H246</f>
        <v>0</v>
      </c>
      <c r="U246" s="39"/>
      <c r="V246" s="39"/>
      <c r="W246" s="39"/>
      <c r="X246" s="39"/>
      <c r="Y246" s="39"/>
      <c r="Z246" s="39"/>
      <c r="AA246" s="39"/>
      <c r="AB246" s="39"/>
      <c r="AC246" s="39"/>
      <c r="AD246" s="39"/>
      <c r="AE246" s="39"/>
      <c r="AR246" s="230" t="s">
        <v>200</v>
      </c>
      <c r="AT246" s="230" t="s">
        <v>264</v>
      </c>
      <c r="AU246" s="230" t="s">
        <v>151</v>
      </c>
      <c r="AY246" s="18" t="s">
        <v>142</v>
      </c>
      <c r="BE246" s="231">
        <f>IF(N246="základní",J246,0)</f>
        <v>0</v>
      </c>
      <c r="BF246" s="231">
        <f>IF(N246="snížená",J246,0)</f>
        <v>0</v>
      </c>
      <c r="BG246" s="231">
        <f>IF(N246="zákl. přenesená",J246,0)</f>
        <v>0</v>
      </c>
      <c r="BH246" s="231">
        <f>IF(N246="sníž. přenesená",J246,0)</f>
        <v>0</v>
      </c>
      <c r="BI246" s="231">
        <f>IF(N246="nulová",J246,0)</f>
        <v>0</v>
      </c>
      <c r="BJ246" s="18" t="s">
        <v>151</v>
      </c>
      <c r="BK246" s="231">
        <f>ROUND(I246*H246,2)</f>
        <v>0</v>
      </c>
      <c r="BL246" s="18" t="s">
        <v>150</v>
      </c>
      <c r="BM246" s="230" t="s">
        <v>331</v>
      </c>
    </row>
    <row r="247" s="2" customFormat="1" ht="21.75" customHeight="1">
      <c r="A247" s="39"/>
      <c r="B247" s="40"/>
      <c r="C247" s="219" t="s">
        <v>332</v>
      </c>
      <c r="D247" s="219" t="s">
        <v>145</v>
      </c>
      <c r="E247" s="220" t="s">
        <v>333</v>
      </c>
      <c r="F247" s="221" t="s">
        <v>334</v>
      </c>
      <c r="G247" s="222" t="s">
        <v>179</v>
      </c>
      <c r="H247" s="223">
        <v>2</v>
      </c>
      <c r="I247" s="224"/>
      <c r="J247" s="225">
        <f>ROUND(I247*H247,2)</f>
        <v>0</v>
      </c>
      <c r="K247" s="221" t="s">
        <v>149</v>
      </c>
      <c r="L247" s="45"/>
      <c r="M247" s="226" t="s">
        <v>19</v>
      </c>
      <c r="N247" s="227" t="s">
        <v>44</v>
      </c>
      <c r="O247" s="85"/>
      <c r="P247" s="228">
        <f>O247*H247</f>
        <v>0</v>
      </c>
      <c r="Q247" s="228">
        <v>0.44169999999999998</v>
      </c>
      <c r="R247" s="228">
        <f>Q247*H247</f>
        <v>0.88339999999999996</v>
      </c>
      <c r="S247" s="228">
        <v>0</v>
      </c>
      <c r="T247" s="229">
        <f>S247*H247</f>
        <v>0</v>
      </c>
      <c r="U247" s="39"/>
      <c r="V247" s="39"/>
      <c r="W247" s="39"/>
      <c r="X247" s="39"/>
      <c r="Y247" s="39"/>
      <c r="Z247" s="39"/>
      <c r="AA247" s="39"/>
      <c r="AB247" s="39"/>
      <c r="AC247" s="39"/>
      <c r="AD247" s="39"/>
      <c r="AE247" s="39"/>
      <c r="AR247" s="230" t="s">
        <v>150</v>
      </c>
      <c r="AT247" s="230" t="s">
        <v>145</v>
      </c>
      <c r="AU247" s="230" t="s">
        <v>151</v>
      </c>
      <c r="AY247" s="18" t="s">
        <v>142</v>
      </c>
      <c r="BE247" s="231">
        <f>IF(N247="základní",J247,0)</f>
        <v>0</v>
      </c>
      <c r="BF247" s="231">
        <f>IF(N247="snížená",J247,0)</f>
        <v>0</v>
      </c>
      <c r="BG247" s="231">
        <f>IF(N247="zákl. přenesená",J247,0)</f>
        <v>0</v>
      </c>
      <c r="BH247" s="231">
        <f>IF(N247="sníž. přenesená",J247,0)</f>
        <v>0</v>
      </c>
      <c r="BI247" s="231">
        <f>IF(N247="nulová",J247,0)</f>
        <v>0</v>
      </c>
      <c r="BJ247" s="18" t="s">
        <v>151</v>
      </c>
      <c r="BK247" s="231">
        <f>ROUND(I247*H247,2)</f>
        <v>0</v>
      </c>
      <c r="BL247" s="18" t="s">
        <v>150</v>
      </c>
      <c r="BM247" s="230" t="s">
        <v>335</v>
      </c>
    </row>
    <row r="248" s="2" customFormat="1">
      <c r="A248" s="39"/>
      <c r="B248" s="40"/>
      <c r="C248" s="41"/>
      <c r="D248" s="234" t="s">
        <v>174</v>
      </c>
      <c r="E248" s="41"/>
      <c r="F248" s="255" t="s">
        <v>336</v>
      </c>
      <c r="G248" s="41"/>
      <c r="H248" s="41"/>
      <c r="I248" s="137"/>
      <c r="J248" s="41"/>
      <c r="K248" s="41"/>
      <c r="L248" s="45"/>
      <c r="M248" s="256"/>
      <c r="N248" s="257"/>
      <c r="O248" s="85"/>
      <c r="P248" s="85"/>
      <c r="Q248" s="85"/>
      <c r="R248" s="85"/>
      <c r="S248" s="85"/>
      <c r="T248" s="86"/>
      <c r="U248" s="39"/>
      <c r="V248" s="39"/>
      <c r="W248" s="39"/>
      <c r="X248" s="39"/>
      <c r="Y248" s="39"/>
      <c r="Z248" s="39"/>
      <c r="AA248" s="39"/>
      <c r="AB248" s="39"/>
      <c r="AC248" s="39"/>
      <c r="AD248" s="39"/>
      <c r="AE248" s="39"/>
      <c r="AT248" s="18" t="s">
        <v>174</v>
      </c>
      <c r="AU248" s="18" t="s">
        <v>151</v>
      </c>
    </row>
    <row r="249" s="2" customFormat="1">
      <c r="A249" s="39"/>
      <c r="B249" s="40"/>
      <c r="C249" s="41"/>
      <c r="D249" s="234" t="s">
        <v>337</v>
      </c>
      <c r="E249" s="41"/>
      <c r="F249" s="255" t="s">
        <v>338</v>
      </c>
      <c r="G249" s="41"/>
      <c r="H249" s="41"/>
      <c r="I249" s="137"/>
      <c r="J249" s="41"/>
      <c r="K249" s="41"/>
      <c r="L249" s="45"/>
      <c r="M249" s="256"/>
      <c r="N249" s="257"/>
      <c r="O249" s="85"/>
      <c r="P249" s="85"/>
      <c r="Q249" s="85"/>
      <c r="R249" s="85"/>
      <c r="S249" s="85"/>
      <c r="T249" s="86"/>
      <c r="U249" s="39"/>
      <c r="V249" s="39"/>
      <c r="W249" s="39"/>
      <c r="X249" s="39"/>
      <c r="Y249" s="39"/>
      <c r="Z249" s="39"/>
      <c r="AA249" s="39"/>
      <c r="AB249" s="39"/>
      <c r="AC249" s="39"/>
      <c r="AD249" s="39"/>
      <c r="AE249" s="39"/>
      <c r="AT249" s="18" t="s">
        <v>337</v>
      </c>
      <c r="AU249" s="18" t="s">
        <v>151</v>
      </c>
    </row>
    <row r="250" s="12" customFormat="1" ht="22.8" customHeight="1">
      <c r="A250" s="12"/>
      <c r="B250" s="203"/>
      <c r="C250" s="204"/>
      <c r="D250" s="205" t="s">
        <v>71</v>
      </c>
      <c r="E250" s="217" t="s">
        <v>204</v>
      </c>
      <c r="F250" s="217" t="s">
        <v>339</v>
      </c>
      <c r="G250" s="204"/>
      <c r="H250" s="204"/>
      <c r="I250" s="207"/>
      <c r="J250" s="218">
        <f>BK250</f>
        <v>0</v>
      </c>
      <c r="K250" s="204"/>
      <c r="L250" s="209"/>
      <c r="M250" s="210"/>
      <c r="N250" s="211"/>
      <c r="O250" s="211"/>
      <c r="P250" s="212">
        <f>SUM(P251:P269)</f>
        <v>0</v>
      </c>
      <c r="Q250" s="211"/>
      <c r="R250" s="212">
        <f>SUM(R251:R269)</f>
        <v>0.033930100000000005</v>
      </c>
      <c r="S250" s="211"/>
      <c r="T250" s="213">
        <f>SUM(T251:T269)</f>
        <v>3.5726</v>
      </c>
      <c r="U250" s="12"/>
      <c r="V250" s="12"/>
      <c r="W250" s="12"/>
      <c r="X250" s="12"/>
      <c r="Y250" s="12"/>
      <c r="Z250" s="12"/>
      <c r="AA250" s="12"/>
      <c r="AB250" s="12"/>
      <c r="AC250" s="12"/>
      <c r="AD250" s="12"/>
      <c r="AE250" s="12"/>
      <c r="AR250" s="214" t="s">
        <v>80</v>
      </c>
      <c r="AT250" s="215" t="s">
        <v>71</v>
      </c>
      <c r="AU250" s="215" t="s">
        <v>80</v>
      </c>
      <c r="AY250" s="214" t="s">
        <v>142</v>
      </c>
      <c r="BK250" s="216">
        <f>SUM(BK251:BK269)</f>
        <v>0</v>
      </c>
    </row>
    <row r="251" s="2" customFormat="1" ht="21.75" customHeight="1">
      <c r="A251" s="39"/>
      <c r="B251" s="40"/>
      <c r="C251" s="219" t="s">
        <v>340</v>
      </c>
      <c r="D251" s="219" t="s">
        <v>145</v>
      </c>
      <c r="E251" s="220" t="s">
        <v>341</v>
      </c>
      <c r="F251" s="221" t="s">
        <v>342</v>
      </c>
      <c r="G251" s="222" t="s">
        <v>159</v>
      </c>
      <c r="H251" s="223">
        <v>115.45</v>
      </c>
      <c r="I251" s="224"/>
      <c r="J251" s="225">
        <f>ROUND(I251*H251,2)</f>
        <v>0</v>
      </c>
      <c r="K251" s="221" t="s">
        <v>149</v>
      </c>
      <c r="L251" s="45"/>
      <c r="M251" s="226" t="s">
        <v>19</v>
      </c>
      <c r="N251" s="227" t="s">
        <v>44</v>
      </c>
      <c r="O251" s="85"/>
      <c r="P251" s="228">
        <f>O251*H251</f>
        <v>0</v>
      </c>
      <c r="Q251" s="228">
        <v>0.00021000000000000001</v>
      </c>
      <c r="R251" s="228">
        <f>Q251*H251</f>
        <v>0.024244500000000002</v>
      </c>
      <c r="S251" s="228">
        <v>0</v>
      </c>
      <c r="T251" s="229">
        <f>S251*H251</f>
        <v>0</v>
      </c>
      <c r="U251" s="39"/>
      <c r="V251" s="39"/>
      <c r="W251" s="39"/>
      <c r="X251" s="39"/>
      <c r="Y251" s="39"/>
      <c r="Z251" s="39"/>
      <c r="AA251" s="39"/>
      <c r="AB251" s="39"/>
      <c r="AC251" s="39"/>
      <c r="AD251" s="39"/>
      <c r="AE251" s="39"/>
      <c r="AR251" s="230" t="s">
        <v>150</v>
      </c>
      <c r="AT251" s="230" t="s">
        <v>145</v>
      </c>
      <c r="AU251" s="230" t="s">
        <v>151</v>
      </c>
      <c r="AY251" s="18" t="s">
        <v>142</v>
      </c>
      <c r="BE251" s="231">
        <f>IF(N251="základní",J251,0)</f>
        <v>0</v>
      </c>
      <c r="BF251" s="231">
        <f>IF(N251="snížená",J251,0)</f>
        <v>0</v>
      </c>
      <c r="BG251" s="231">
        <f>IF(N251="zákl. přenesená",J251,0)</f>
        <v>0</v>
      </c>
      <c r="BH251" s="231">
        <f>IF(N251="sníž. přenesená",J251,0)</f>
        <v>0</v>
      </c>
      <c r="BI251" s="231">
        <f>IF(N251="nulová",J251,0)</f>
        <v>0</v>
      </c>
      <c r="BJ251" s="18" t="s">
        <v>151</v>
      </c>
      <c r="BK251" s="231">
        <f>ROUND(I251*H251,2)</f>
        <v>0</v>
      </c>
      <c r="BL251" s="18" t="s">
        <v>150</v>
      </c>
      <c r="BM251" s="230" t="s">
        <v>343</v>
      </c>
    </row>
    <row r="252" s="2" customFormat="1">
      <c r="A252" s="39"/>
      <c r="B252" s="40"/>
      <c r="C252" s="41"/>
      <c r="D252" s="234" t="s">
        <v>174</v>
      </c>
      <c r="E252" s="41"/>
      <c r="F252" s="255" t="s">
        <v>344</v>
      </c>
      <c r="G252" s="41"/>
      <c r="H252" s="41"/>
      <c r="I252" s="137"/>
      <c r="J252" s="41"/>
      <c r="K252" s="41"/>
      <c r="L252" s="45"/>
      <c r="M252" s="256"/>
      <c r="N252" s="257"/>
      <c r="O252" s="85"/>
      <c r="P252" s="85"/>
      <c r="Q252" s="85"/>
      <c r="R252" s="85"/>
      <c r="S252" s="85"/>
      <c r="T252" s="86"/>
      <c r="U252" s="39"/>
      <c r="V252" s="39"/>
      <c r="W252" s="39"/>
      <c r="X252" s="39"/>
      <c r="Y252" s="39"/>
      <c r="Z252" s="39"/>
      <c r="AA252" s="39"/>
      <c r="AB252" s="39"/>
      <c r="AC252" s="39"/>
      <c r="AD252" s="39"/>
      <c r="AE252" s="39"/>
      <c r="AT252" s="18" t="s">
        <v>174</v>
      </c>
      <c r="AU252" s="18" t="s">
        <v>151</v>
      </c>
    </row>
    <row r="253" s="2" customFormat="1" ht="21.75" customHeight="1">
      <c r="A253" s="39"/>
      <c r="B253" s="40"/>
      <c r="C253" s="219" t="s">
        <v>345</v>
      </c>
      <c r="D253" s="219" t="s">
        <v>145</v>
      </c>
      <c r="E253" s="220" t="s">
        <v>346</v>
      </c>
      <c r="F253" s="221" t="s">
        <v>347</v>
      </c>
      <c r="G253" s="222" t="s">
        <v>159</v>
      </c>
      <c r="H253" s="223">
        <v>123.69</v>
      </c>
      <c r="I253" s="224"/>
      <c r="J253" s="225">
        <f>ROUND(I253*H253,2)</f>
        <v>0</v>
      </c>
      <c r="K253" s="221" t="s">
        <v>149</v>
      </c>
      <c r="L253" s="45"/>
      <c r="M253" s="226" t="s">
        <v>19</v>
      </c>
      <c r="N253" s="227" t="s">
        <v>44</v>
      </c>
      <c r="O253" s="85"/>
      <c r="P253" s="228">
        <f>O253*H253</f>
        <v>0</v>
      </c>
      <c r="Q253" s="228">
        <v>4.0000000000000003E-05</v>
      </c>
      <c r="R253" s="228">
        <f>Q253*H253</f>
        <v>0.0049475999999999999</v>
      </c>
      <c r="S253" s="228">
        <v>0</v>
      </c>
      <c r="T253" s="229">
        <f>S253*H253</f>
        <v>0</v>
      </c>
      <c r="U253" s="39"/>
      <c r="V253" s="39"/>
      <c r="W253" s="39"/>
      <c r="X253" s="39"/>
      <c r="Y253" s="39"/>
      <c r="Z253" s="39"/>
      <c r="AA253" s="39"/>
      <c r="AB253" s="39"/>
      <c r="AC253" s="39"/>
      <c r="AD253" s="39"/>
      <c r="AE253" s="39"/>
      <c r="AR253" s="230" t="s">
        <v>150</v>
      </c>
      <c r="AT253" s="230" t="s">
        <v>145</v>
      </c>
      <c r="AU253" s="230" t="s">
        <v>151</v>
      </c>
      <c r="AY253" s="18" t="s">
        <v>142</v>
      </c>
      <c r="BE253" s="231">
        <f>IF(N253="základní",J253,0)</f>
        <v>0</v>
      </c>
      <c r="BF253" s="231">
        <f>IF(N253="snížená",J253,0)</f>
        <v>0</v>
      </c>
      <c r="BG253" s="231">
        <f>IF(N253="zákl. přenesená",J253,0)</f>
        <v>0</v>
      </c>
      <c r="BH253" s="231">
        <f>IF(N253="sníž. přenesená",J253,0)</f>
        <v>0</v>
      </c>
      <c r="BI253" s="231">
        <f>IF(N253="nulová",J253,0)</f>
        <v>0</v>
      </c>
      <c r="BJ253" s="18" t="s">
        <v>151</v>
      </c>
      <c r="BK253" s="231">
        <f>ROUND(I253*H253,2)</f>
        <v>0</v>
      </c>
      <c r="BL253" s="18" t="s">
        <v>150</v>
      </c>
      <c r="BM253" s="230" t="s">
        <v>348</v>
      </c>
    </row>
    <row r="254" s="2" customFormat="1">
      <c r="A254" s="39"/>
      <c r="B254" s="40"/>
      <c r="C254" s="41"/>
      <c r="D254" s="234" t="s">
        <v>174</v>
      </c>
      <c r="E254" s="41"/>
      <c r="F254" s="255" t="s">
        <v>349</v>
      </c>
      <c r="G254" s="41"/>
      <c r="H254" s="41"/>
      <c r="I254" s="137"/>
      <c r="J254" s="41"/>
      <c r="K254" s="41"/>
      <c r="L254" s="45"/>
      <c r="M254" s="256"/>
      <c r="N254" s="257"/>
      <c r="O254" s="85"/>
      <c r="P254" s="85"/>
      <c r="Q254" s="85"/>
      <c r="R254" s="85"/>
      <c r="S254" s="85"/>
      <c r="T254" s="86"/>
      <c r="U254" s="39"/>
      <c r="V254" s="39"/>
      <c r="W254" s="39"/>
      <c r="X254" s="39"/>
      <c r="Y254" s="39"/>
      <c r="Z254" s="39"/>
      <c r="AA254" s="39"/>
      <c r="AB254" s="39"/>
      <c r="AC254" s="39"/>
      <c r="AD254" s="39"/>
      <c r="AE254" s="39"/>
      <c r="AT254" s="18" t="s">
        <v>174</v>
      </c>
      <c r="AU254" s="18" t="s">
        <v>151</v>
      </c>
    </row>
    <row r="255" s="13" customFormat="1">
      <c r="A255" s="13"/>
      <c r="B255" s="232"/>
      <c r="C255" s="233"/>
      <c r="D255" s="234" t="s">
        <v>153</v>
      </c>
      <c r="E255" s="235" t="s">
        <v>19</v>
      </c>
      <c r="F255" s="236" t="s">
        <v>350</v>
      </c>
      <c r="G255" s="233"/>
      <c r="H255" s="237">
        <v>123.69</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153</v>
      </c>
      <c r="AU255" s="243" t="s">
        <v>151</v>
      </c>
      <c r="AV255" s="13" t="s">
        <v>151</v>
      </c>
      <c r="AW255" s="13" t="s">
        <v>33</v>
      </c>
      <c r="AX255" s="13" t="s">
        <v>72</v>
      </c>
      <c r="AY255" s="243" t="s">
        <v>142</v>
      </c>
    </row>
    <row r="256" s="14" customFormat="1">
      <c r="A256" s="14"/>
      <c r="B256" s="244"/>
      <c r="C256" s="245"/>
      <c r="D256" s="234" t="s">
        <v>153</v>
      </c>
      <c r="E256" s="246" t="s">
        <v>19</v>
      </c>
      <c r="F256" s="247" t="s">
        <v>156</v>
      </c>
      <c r="G256" s="245"/>
      <c r="H256" s="248">
        <v>123.69</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153</v>
      </c>
      <c r="AU256" s="254" t="s">
        <v>151</v>
      </c>
      <c r="AV256" s="14" t="s">
        <v>150</v>
      </c>
      <c r="AW256" s="14" t="s">
        <v>33</v>
      </c>
      <c r="AX256" s="14" t="s">
        <v>80</v>
      </c>
      <c r="AY256" s="254" t="s">
        <v>142</v>
      </c>
    </row>
    <row r="257" s="2" customFormat="1" ht="21.75" customHeight="1">
      <c r="A257" s="39"/>
      <c r="B257" s="40"/>
      <c r="C257" s="219" t="s">
        <v>351</v>
      </c>
      <c r="D257" s="219" t="s">
        <v>145</v>
      </c>
      <c r="E257" s="220" t="s">
        <v>352</v>
      </c>
      <c r="F257" s="221" t="s">
        <v>353</v>
      </c>
      <c r="G257" s="222" t="s">
        <v>148</v>
      </c>
      <c r="H257" s="223">
        <v>1.44</v>
      </c>
      <c r="I257" s="224"/>
      <c r="J257" s="225">
        <f>ROUND(I257*H257,2)</f>
        <v>0</v>
      </c>
      <c r="K257" s="221" t="s">
        <v>149</v>
      </c>
      <c r="L257" s="45"/>
      <c r="M257" s="226" t="s">
        <v>19</v>
      </c>
      <c r="N257" s="227" t="s">
        <v>44</v>
      </c>
      <c r="O257" s="85"/>
      <c r="P257" s="228">
        <f>O257*H257</f>
        <v>0</v>
      </c>
      <c r="Q257" s="228">
        <v>0</v>
      </c>
      <c r="R257" s="228">
        <f>Q257*H257</f>
        <v>0</v>
      </c>
      <c r="S257" s="228">
        <v>1.95</v>
      </c>
      <c r="T257" s="229">
        <f>S257*H257</f>
        <v>2.8079999999999998</v>
      </c>
      <c r="U257" s="39"/>
      <c r="V257" s="39"/>
      <c r="W257" s="39"/>
      <c r="X257" s="39"/>
      <c r="Y257" s="39"/>
      <c r="Z257" s="39"/>
      <c r="AA257" s="39"/>
      <c r="AB257" s="39"/>
      <c r="AC257" s="39"/>
      <c r="AD257" s="39"/>
      <c r="AE257" s="39"/>
      <c r="AR257" s="230" t="s">
        <v>150</v>
      </c>
      <c r="AT257" s="230" t="s">
        <v>145</v>
      </c>
      <c r="AU257" s="230" t="s">
        <v>151</v>
      </c>
      <c r="AY257" s="18" t="s">
        <v>142</v>
      </c>
      <c r="BE257" s="231">
        <f>IF(N257="základní",J257,0)</f>
        <v>0</v>
      </c>
      <c r="BF257" s="231">
        <f>IF(N257="snížená",J257,0)</f>
        <v>0</v>
      </c>
      <c r="BG257" s="231">
        <f>IF(N257="zákl. přenesená",J257,0)</f>
        <v>0</v>
      </c>
      <c r="BH257" s="231">
        <f>IF(N257="sníž. přenesená",J257,0)</f>
        <v>0</v>
      </c>
      <c r="BI257" s="231">
        <f>IF(N257="nulová",J257,0)</f>
        <v>0</v>
      </c>
      <c r="BJ257" s="18" t="s">
        <v>151</v>
      </c>
      <c r="BK257" s="231">
        <f>ROUND(I257*H257,2)</f>
        <v>0</v>
      </c>
      <c r="BL257" s="18" t="s">
        <v>150</v>
      </c>
      <c r="BM257" s="230" t="s">
        <v>354</v>
      </c>
    </row>
    <row r="258" s="13" customFormat="1">
      <c r="A258" s="13"/>
      <c r="B258" s="232"/>
      <c r="C258" s="233"/>
      <c r="D258" s="234" t="s">
        <v>153</v>
      </c>
      <c r="E258" s="235" t="s">
        <v>19</v>
      </c>
      <c r="F258" s="236" t="s">
        <v>355</v>
      </c>
      <c r="G258" s="233"/>
      <c r="H258" s="237">
        <v>1.44</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153</v>
      </c>
      <c r="AU258" s="243" t="s">
        <v>151</v>
      </c>
      <c r="AV258" s="13" t="s">
        <v>151</v>
      </c>
      <c r="AW258" s="13" t="s">
        <v>33</v>
      </c>
      <c r="AX258" s="13" t="s">
        <v>72</v>
      </c>
      <c r="AY258" s="243" t="s">
        <v>142</v>
      </c>
    </row>
    <row r="259" s="14" customFormat="1">
      <c r="A259" s="14"/>
      <c r="B259" s="244"/>
      <c r="C259" s="245"/>
      <c r="D259" s="234" t="s">
        <v>153</v>
      </c>
      <c r="E259" s="246" t="s">
        <v>19</v>
      </c>
      <c r="F259" s="247" t="s">
        <v>156</v>
      </c>
      <c r="G259" s="245"/>
      <c r="H259" s="248">
        <v>1.44</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153</v>
      </c>
      <c r="AU259" s="254" t="s">
        <v>151</v>
      </c>
      <c r="AV259" s="14" t="s">
        <v>150</v>
      </c>
      <c r="AW259" s="14" t="s">
        <v>33</v>
      </c>
      <c r="AX259" s="14" t="s">
        <v>80</v>
      </c>
      <c r="AY259" s="254" t="s">
        <v>142</v>
      </c>
    </row>
    <row r="260" s="2" customFormat="1" ht="21.75" customHeight="1">
      <c r="A260" s="39"/>
      <c r="B260" s="40"/>
      <c r="C260" s="219" t="s">
        <v>356</v>
      </c>
      <c r="D260" s="219" t="s">
        <v>145</v>
      </c>
      <c r="E260" s="220" t="s">
        <v>357</v>
      </c>
      <c r="F260" s="221" t="s">
        <v>358</v>
      </c>
      <c r="G260" s="222" t="s">
        <v>179</v>
      </c>
      <c r="H260" s="223">
        <v>10</v>
      </c>
      <c r="I260" s="224"/>
      <c r="J260" s="225">
        <f>ROUND(I260*H260,2)</f>
        <v>0</v>
      </c>
      <c r="K260" s="221" t="s">
        <v>149</v>
      </c>
      <c r="L260" s="45"/>
      <c r="M260" s="226" t="s">
        <v>19</v>
      </c>
      <c r="N260" s="227" t="s">
        <v>44</v>
      </c>
      <c r="O260" s="85"/>
      <c r="P260" s="228">
        <f>O260*H260</f>
        <v>0</v>
      </c>
      <c r="Q260" s="228">
        <v>0</v>
      </c>
      <c r="R260" s="228">
        <f>Q260*H260</f>
        <v>0</v>
      </c>
      <c r="S260" s="228">
        <v>0.049000000000000002</v>
      </c>
      <c r="T260" s="229">
        <f>S260*H260</f>
        <v>0.48999999999999999</v>
      </c>
      <c r="U260" s="39"/>
      <c r="V260" s="39"/>
      <c r="W260" s="39"/>
      <c r="X260" s="39"/>
      <c r="Y260" s="39"/>
      <c r="Z260" s="39"/>
      <c r="AA260" s="39"/>
      <c r="AB260" s="39"/>
      <c r="AC260" s="39"/>
      <c r="AD260" s="39"/>
      <c r="AE260" s="39"/>
      <c r="AR260" s="230" t="s">
        <v>150</v>
      </c>
      <c r="AT260" s="230" t="s">
        <v>145</v>
      </c>
      <c r="AU260" s="230" t="s">
        <v>151</v>
      </c>
      <c r="AY260" s="18" t="s">
        <v>142</v>
      </c>
      <c r="BE260" s="231">
        <f>IF(N260="základní",J260,0)</f>
        <v>0</v>
      </c>
      <c r="BF260" s="231">
        <f>IF(N260="snížená",J260,0)</f>
        <v>0</v>
      </c>
      <c r="BG260" s="231">
        <f>IF(N260="zákl. přenesená",J260,0)</f>
        <v>0</v>
      </c>
      <c r="BH260" s="231">
        <f>IF(N260="sníž. přenesená",J260,0)</f>
        <v>0</v>
      </c>
      <c r="BI260" s="231">
        <f>IF(N260="nulová",J260,0)</f>
        <v>0</v>
      </c>
      <c r="BJ260" s="18" t="s">
        <v>151</v>
      </c>
      <c r="BK260" s="231">
        <f>ROUND(I260*H260,2)</f>
        <v>0</v>
      </c>
      <c r="BL260" s="18" t="s">
        <v>150</v>
      </c>
      <c r="BM260" s="230" t="s">
        <v>359</v>
      </c>
    </row>
    <row r="261" s="13" customFormat="1">
      <c r="A261" s="13"/>
      <c r="B261" s="232"/>
      <c r="C261" s="233"/>
      <c r="D261" s="234" t="s">
        <v>153</v>
      </c>
      <c r="E261" s="235" t="s">
        <v>19</v>
      </c>
      <c r="F261" s="236" t="s">
        <v>181</v>
      </c>
      <c r="G261" s="233"/>
      <c r="H261" s="237">
        <v>10</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153</v>
      </c>
      <c r="AU261" s="243" t="s">
        <v>151</v>
      </c>
      <c r="AV261" s="13" t="s">
        <v>151</v>
      </c>
      <c r="AW261" s="13" t="s">
        <v>33</v>
      </c>
      <c r="AX261" s="13" t="s">
        <v>72</v>
      </c>
      <c r="AY261" s="243" t="s">
        <v>142</v>
      </c>
    </row>
    <row r="262" s="14" customFormat="1">
      <c r="A262" s="14"/>
      <c r="B262" s="244"/>
      <c r="C262" s="245"/>
      <c r="D262" s="234" t="s">
        <v>153</v>
      </c>
      <c r="E262" s="246" t="s">
        <v>19</v>
      </c>
      <c r="F262" s="247" t="s">
        <v>156</v>
      </c>
      <c r="G262" s="245"/>
      <c r="H262" s="248">
        <v>10</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153</v>
      </c>
      <c r="AU262" s="254" t="s">
        <v>151</v>
      </c>
      <c r="AV262" s="14" t="s">
        <v>150</v>
      </c>
      <c r="AW262" s="14" t="s">
        <v>33</v>
      </c>
      <c r="AX262" s="14" t="s">
        <v>80</v>
      </c>
      <c r="AY262" s="254" t="s">
        <v>142</v>
      </c>
    </row>
    <row r="263" s="2" customFormat="1" ht="21.75" customHeight="1">
      <c r="A263" s="39"/>
      <c r="B263" s="40"/>
      <c r="C263" s="219" t="s">
        <v>360</v>
      </c>
      <c r="D263" s="219" t="s">
        <v>145</v>
      </c>
      <c r="E263" s="220" t="s">
        <v>361</v>
      </c>
      <c r="F263" s="221" t="s">
        <v>362</v>
      </c>
      <c r="G263" s="222" t="s">
        <v>185</v>
      </c>
      <c r="H263" s="223">
        <v>1.7</v>
      </c>
      <c r="I263" s="224"/>
      <c r="J263" s="225">
        <f>ROUND(I263*H263,2)</f>
        <v>0</v>
      </c>
      <c r="K263" s="221" t="s">
        <v>149</v>
      </c>
      <c r="L263" s="45"/>
      <c r="M263" s="226" t="s">
        <v>19</v>
      </c>
      <c r="N263" s="227" t="s">
        <v>44</v>
      </c>
      <c r="O263" s="85"/>
      <c r="P263" s="228">
        <f>O263*H263</f>
        <v>0</v>
      </c>
      <c r="Q263" s="228">
        <v>0.00107</v>
      </c>
      <c r="R263" s="228">
        <f>Q263*H263</f>
        <v>0.0018189999999999999</v>
      </c>
      <c r="S263" s="228">
        <v>0.044999999999999998</v>
      </c>
      <c r="T263" s="229">
        <f>S263*H263</f>
        <v>0.076499999999999999</v>
      </c>
      <c r="U263" s="39"/>
      <c r="V263" s="39"/>
      <c r="W263" s="39"/>
      <c r="X263" s="39"/>
      <c r="Y263" s="39"/>
      <c r="Z263" s="39"/>
      <c r="AA263" s="39"/>
      <c r="AB263" s="39"/>
      <c r="AC263" s="39"/>
      <c r="AD263" s="39"/>
      <c r="AE263" s="39"/>
      <c r="AR263" s="230" t="s">
        <v>150</v>
      </c>
      <c r="AT263" s="230" t="s">
        <v>145</v>
      </c>
      <c r="AU263" s="230" t="s">
        <v>151</v>
      </c>
      <c r="AY263" s="18" t="s">
        <v>142</v>
      </c>
      <c r="BE263" s="231">
        <f>IF(N263="základní",J263,0)</f>
        <v>0</v>
      </c>
      <c r="BF263" s="231">
        <f>IF(N263="snížená",J263,0)</f>
        <v>0</v>
      </c>
      <c r="BG263" s="231">
        <f>IF(N263="zákl. přenesená",J263,0)</f>
        <v>0</v>
      </c>
      <c r="BH263" s="231">
        <f>IF(N263="sníž. přenesená",J263,0)</f>
        <v>0</v>
      </c>
      <c r="BI263" s="231">
        <f>IF(N263="nulová",J263,0)</f>
        <v>0</v>
      </c>
      <c r="BJ263" s="18" t="s">
        <v>151</v>
      </c>
      <c r="BK263" s="231">
        <f>ROUND(I263*H263,2)</f>
        <v>0</v>
      </c>
      <c r="BL263" s="18" t="s">
        <v>150</v>
      </c>
      <c r="BM263" s="230" t="s">
        <v>363</v>
      </c>
    </row>
    <row r="264" s="2" customFormat="1">
      <c r="A264" s="39"/>
      <c r="B264" s="40"/>
      <c r="C264" s="41"/>
      <c r="D264" s="234" t="s">
        <v>174</v>
      </c>
      <c r="E264" s="41"/>
      <c r="F264" s="255" t="s">
        <v>364</v>
      </c>
      <c r="G264" s="41"/>
      <c r="H264" s="41"/>
      <c r="I264" s="137"/>
      <c r="J264" s="41"/>
      <c r="K264" s="41"/>
      <c r="L264" s="45"/>
      <c r="M264" s="256"/>
      <c r="N264" s="257"/>
      <c r="O264" s="85"/>
      <c r="P264" s="85"/>
      <c r="Q264" s="85"/>
      <c r="R264" s="85"/>
      <c r="S264" s="85"/>
      <c r="T264" s="86"/>
      <c r="U264" s="39"/>
      <c r="V264" s="39"/>
      <c r="W264" s="39"/>
      <c r="X264" s="39"/>
      <c r="Y264" s="39"/>
      <c r="Z264" s="39"/>
      <c r="AA264" s="39"/>
      <c r="AB264" s="39"/>
      <c r="AC264" s="39"/>
      <c r="AD264" s="39"/>
      <c r="AE264" s="39"/>
      <c r="AT264" s="18" t="s">
        <v>174</v>
      </c>
      <c r="AU264" s="18" t="s">
        <v>151</v>
      </c>
    </row>
    <row r="265" s="13" customFormat="1">
      <c r="A265" s="13"/>
      <c r="B265" s="232"/>
      <c r="C265" s="233"/>
      <c r="D265" s="234" t="s">
        <v>153</v>
      </c>
      <c r="E265" s="235" t="s">
        <v>19</v>
      </c>
      <c r="F265" s="236" t="s">
        <v>365</v>
      </c>
      <c r="G265" s="233"/>
      <c r="H265" s="237">
        <v>1.3999999999999999</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153</v>
      </c>
      <c r="AU265" s="243" t="s">
        <v>151</v>
      </c>
      <c r="AV265" s="13" t="s">
        <v>151</v>
      </c>
      <c r="AW265" s="13" t="s">
        <v>33</v>
      </c>
      <c r="AX265" s="13" t="s">
        <v>72</v>
      </c>
      <c r="AY265" s="243" t="s">
        <v>142</v>
      </c>
    </row>
    <row r="266" s="13" customFormat="1">
      <c r="A266" s="13"/>
      <c r="B266" s="232"/>
      <c r="C266" s="233"/>
      <c r="D266" s="234" t="s">
        <v>153</v>
      </c>
      <c r="E266" s="235" t="s">
        <v>19</v>
      </c>
      <c r="F266" s="236" t="s">
        <v>366</v>
      </c>
      <c r="G266" s="233"/>
      <c r="H266" s="237">
        <v>0.29999999999999999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153</v>
      </c>
      <c r="AU266" s="243" t="s">
        <v>151</v>
      </c>
      <c r="AV266" s="13" t="s">
        <v>151</v>
      </c>
      <c r="AW266" s="13" t="s">
        <v>33</v>
      </c>
      <c r="AX266" s="13" t="s">
        <v>72</v>
      </c>
      <c r="AY266" s="243" t="s">
        <v>142</v>
      </c>
    </row>
    <row r="267" s="14" customFormat="1">
      <c r="A267" s="14"/>
      <c r="B267" s="244"/>
      <c r="C267" s="245"/>
      <c r="D267" s="234" t="s">
        <v>153</v>
      </c>
      <c r="E267" s="246" t="s">
        <v>19</v>
      </c>
      <c r="F267" s="247" t="s">
        <v>156</v>
      </c>
      <c r="G267" s="245"/>
      <c r="H267" s="248">
        <v>1.7</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153</v>
      </c>
      <c r="AU267" s="254" t="s">
        <v>151</v>
      </c>
      <c r="AV267" s="14" t="s">
        <v>150</v>
      </c>
      <c r="AW267" s="14" t="s">
        <v>33</v>
      </c>
      <c r="AX267" s="14" t="s">
        <v>80</v>
      </c>
      <c r="AY267" s="254" t="s">
        <v>142</v>
      </c>
    </row>
    <row r="268" s="2" customFormat="1" ht="21.75" customHeight="1">
      <c r="A268" s="39"/>
      <c r="B268" s="40"/>
      <c r="C268" s="219" t="s">
        <v>367</v>
      </c>
      <c r="D268" s="219" t="s">
        <v>145</v>
      </c>
      <c r="E268" s="220" t="s">
        <v>368</v>
      </c>
      <c r="F268" s="221" t="s">
        <v>369</v>
      </c>
      <c r="G268" s="222" t="s">
        <v>185</v>
      </c>
      <c r="H268" s="223">
        <v>0.69999999999999996</v>
      </c>
      <c r="I268" s="224"/>
      <c r="J268" s="225">
        <f>ROUND(I268*H268,2)</f>
        <v>0</v>
      </c>
      <c r="K268" s="221" t="s">
        <v>149</v>
      </c>
      <c r="L268" s="45"/>
      <c r="M268" s="226" t="s">
        <v>19</v>
      </c>
      <c r="N268" s="227" t="s">
        <v>44</v>
      </c>
      <c r="O268" s="85"/>
      <c r="P268" s="228">
        <f>O268*H268</f>
        <v>0</v>
      </c>
      <c r="Q268" s="228">
        <v>0.0041700000000000001</v>
      </c>
      <c r="R268" s="228">
        <f>Q268*H268</f>
        <v>0.0029189999999999997</v>
      </c>
      <c r="S268" s="228">
        <v>0.28299999999999997</v>
      </c>
      <c r="T268" s="229">
        <f>S268*H268</f>
        <v>0.19809999999999997</v>
      </c>
      <c r="U268" s="39"/>
      <c r="V268" s="39"/>
      <c r="W268" s="39"/>
      <c r="X268" s="39"/>
      <c r="Y268" s="39"/>
      <c r="Z268" s="39"/>
      <c r="AA268" s="39"/>
      <c r="AB268" s="39"/>
      <c r="AC268" s="39"/>
      <c r="AD268" s="39"/>
      <c r="AE268" s="39"/>
      <c r="AR268" s="230" t="s">
        <v>150</v>
      </c>
      <c r="AT268" s="230" t="s">
        <v>145</v>
      </c>
      <c r="AU268" s="230" t="s">
        <v>151</v>
      </c>
      <c r="AY268" s="18" t="s">
        <v>142</v>
      </c>
      <c r="BE268" s="231">
        <f>IF(N268="základní",J268,0)</f>
        <v>0</v>
      </c>
      <c r="BF268" s="231">
        <f>IF(N268="snížená",J268,0)</f>
        <v>0</v>
      </c>
      <c r="BG268" s="231">
        <f>IF(N268="zákl. přenesená",J268,0)</f>
        <v>0</v>
      </c>
      <c r="BH268" s="231">
        <f>IF(N268="sníž. přenesená",J268,0)</f>
        <v>0</v>
      </c>
      <c r="BI268" s="231">
        <f>IF(N268="nulová",J268,0)</f>
        <v>0</v>
      </c>
      <c r="BJ268" s="18" t="s">
        <v>151</v>
      </c>
      <c r="BK268" s="231">
        <f>ROUND(I268*H268,2)</f>
        <v>0</v>
      </c>
      <c r="BL268" s="18" t="s">
        <v>150</v>
      </c>
      <c r="BM268" s="230" t="s">
        <v>370</v>
      </c>
    </row>
    <row r="269" s="2" customFormat="1">
      <c r="A269" s="39"/>
      <c r="B269" s="40"/>
      <c r="C269" s="41"/>
      <c r="D269" s="234" t="s">
        <v>174</v>
      </c>
      <c r="E269" s="41"/>
      <c r="F269" s="255" t="s">
        <v>364</v>
      </c>
      <c r="G269" s="41"/>
      <c r="H269" s="41"/>
      <c r="I269" s="137"/>
      <c r="J269" s="41"/>
      <c r="K269" s="41"/>
      <c r="L269" s="45"/>
      <c r="M269" s="256"/>
      <c r="N269" s="257"/>
      <c r="O269" s="85"/>
      <c r="P269" s="85"/>
      <c r="Q269" s="85"/>
      <c r="R269" s="85"/>
      <c r="S269" s="85"/>
      <c r="T269" s="86"/>
      <c r="U269" s="39"/>
      <c r="V269" s="39"/>
      <c r="W269" s="39"/>
      <c r="X269" s="39"/>
      <c r="Y269" s="39"/>
      <c r="Z269" s="39"/>
      <c r="AA269" s="39"/>
      <c r="AB269" s="39"/>
      <c r="AC269" s="39"/>
      <c r="AD269" s="39"/>
      <c r="AE269" s="39"/>
      <c r="AT269" s="18" t="s">
        <v>174</v>
      </c>
      <c r="AU269" s="18" t="s">
        <v>151</v>
      </c>
    </row>
    <row r="270" s="12" customFormat="1" ht="22.8" customHeight="1">
      <c r="A270" s="12"/>
      <c r="B270" s="203"/>
      <c r="C270" s="204"/>
      <c r="D270" s="205" t="s">
        <v>71</v>
      </c>
      <c r="E270" s="217" t="s">
        <v>371</v>
      </c>
      <c r="F270" s="217" t="s">
        <v>372</v>
      </c>
      <c r="G270" s="204"/>
      <c r="H270" s="204"/>
      <c r="I270" s="207"/>
      <c r="J270" s="218">
        <f>BK270</f>
        <v>0</v>
      </c>
      <c r="K270" s="204"/>
      <c r="L270" s="209"/>
      <c r="M270" s="210"/>
      <c r="N270" s="211"/>
      <c r="O270" s="211"/>
      <c r="P270" s="212">
        <f>SUM(P271:P282)</f>
        <v>0</v>
      </c>
      <c r="Q270" s="211"/>
      <c r="R270" s="212">
        <f>SUM(R271:R282)</f>
        <v>0</v>
      </c>
      <c r="S270" s="211"/>
      <c r="T270" s="213">
        <f>SUM(T271:T282)</f>
        <v>0</v>
      </c>
      <c r="U270" s="12"/>
      <c r="V270" s="12"/>
      <c r="W270" s="12"/>
      <c r="X270" s="12"/>
      <c r="Y270" s="12"/>
      <c r="Z270" s="12"/>
      <c r="AA270" s="12"/>
      <c r="AB270" s="12"/>
      <c r="AC270" s="12"/>
      <c r="AD270" s="12"/>
      <c r="AE270" s="12"/>
      <c r="AR270" s="214" t="s">
        <v>80</v>
      </c>
      <c r="AT270" s="215" t="s">
        <v>71</v>
      </c>
      <c r="AU270" s="215" t="s">
        <v>80</v>
      </c>
      <c r="AY270" s="214" t="s">
        <v>142</v>
      </c>
      <c r="BK270" s="216">
        <f>SUM(BK271:BK282)</f>
        <v>0</v>
      </c>
    </row>
    <row r="271" s="2" customFormat="1" ht="21.75" customHeight="1">
      <c r="A271" s="39"/>
      <c r="B271" s="40"/>
      <c r="C271" s="219" t="s">
        <v>373</v>
      </c>
      <c r="D271" s="219" t="s">
        <v>145</v>
      </c>
      <c r="E271" s="220" t="s">
        <v>374</v>
      </c>
      <c r="F271" s="221" t="s">
        <v>375</v>
      </c>
      <c r="G271" s="222" t="s">
        <v>301</v>
      </c>
      <c r="H271" s="223">
        <v>3.573</v>
      </c>
      <c r="I271" s="224"/>
      <c r="J271" s="225">
        <f>ROUND(I271*H271,2)</f>
        <v>0</v>
      </c>
      <c r="K271" s="221" t="s">
        <v>149</v>
      </c>
      <c r="L271" s="45"/>
      <c r="M271" s="226" t="s">
        <v>19</v>
      </c>
      <c r="N271" s="227" t="s">
        <v>44</v>
      </c>
      <c r="O271" s="85"/>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150</v>
      </c>
      <c r="AT271" s="230" t="s">
        <v>145</v>
      </c>
      <c r="AU271" s="230" t="s">
        <v>151</v>
      </c>
      <c r="AY271" s="18" t="s">
        <v>142</v>
      </c>
      <c r="BE271" s="231">
        <f>IF(N271="základní",J271,0)</f>
        <v>0</v>
      </c>
      <c r="BF271" s="231">
        <f>IF(N271="snížená",J271,0)</f>
        <v>0</v>
      </c>
      <c r="BG271" s="231">
        <f>IF(N271="zákl. přenesená",J271,0)</f>
        <v>0</v>
      </c>
      <c r="BH271" s="231">
        <f>IF(N271="sníž. přenesená",J271,0)</f>
        <v>0</v>
      </c>
      <c r="BI271" s="231">
        <f>IF(N271="nulová",J271,0)</f>
        <v>0</v>
      </c>
      <c r="BJ271" s="18" t="s">
        <v>151</v>
      </c>
      <c r="BK271" s="231">
        <f>ROUND(I271*H271,2)</f>
        <v>0</v>
      </c>
      <c r="BL271" s="18" t="s">
        <v>150</v>
      </c>
      <c r="BM271" s="230" t="s">
        <v>376</v>
      </c>
    </row>
    <row r="272" s="2" customFormat="1">
      <c r="A272" s="39"/>
      <c r="B272" s="40"/>
      <c r="C272" s="41"/>
      <c r="D272" s="234" t="s">
        <v>174</v>
      </c>
      <c r="E272" s="41"/>
      <c r="F272" s="255" t="s">
        <v>377</v>
      </c>
      <c r="G272" s="41"/>
      <c r="H272" s="41"/>
      <c r="I272" s="137"/>
      <c r="J272" s="41"/>
      <c r="K272" s="41"/>
      <c r="L272" s="45"/>
      <c r="M272" s="256"/>
      <c r="N272" s="257"/>
      <c r="O272" s="85"/>
      <c r="P272" s="85"/>
      <c r="Q272" s="85"/>
      <c r="R272" s="85"/>
      <c r="S272" s="85"/>
      <c r="T272" s="86"/>
      <c r="U272" s="39"/>
      <c r="V272" s="39"/>
      <c r="W272" s="39"/>
      <c r="X272" s="39"/>
      <c r="Y272" s="39"/>
      <c r="Z272" s="39"/>
      <c r="AA272" s="39"/>
      <c r="AB272" s="39"/>
      <c r="AC272" s="39"/>
      <c r="AD272" s="39"/>
      <c r="AE272" s="39"/>
      <c r="AT272" s="18" t="s">
        <v>174</v>
      </c>
      <c r="AU272" s="18" t="s">
        <v>151</v>
      </c>
    </row>
    <row r="273" s="2" customFormat="1" ht="21.75" customHeight="1">
      <c r="A273" s="39"/>
      <c r="B273" s="40"/>
      <c r="C273" s="219" t="s">
        <v>378</v>
      </c>
      <c r="D273" s="219" t="s">
        <v>145</v>
      </c>
      <c r="E273" s="220" t="s">
        <v>379</v>
      </c>
      <c r="F273" s="221" t="s">
        <v>380</v>
      </c>
      <c r="G273" s="222" t="s">
        <v>301</v>
      </c>
      <c r="H273" s="223">
        <v>3.573</v>
      </c>
      <c r="I273" s="224"/>
      <c r="J273" s="225">
        <f>ROUND(I273*H273,2)</f>
        <v>0</v>
      </c>
      <c r="K273" s="221" t="s">
        <v>149</v>
      </c>
      <c r="L273" s="45"/>
      <c r="M273" s="226" t="s">
        <v>19</v>
      </c>
      <c r="N273" s="227" t="s">
        <v>44</v>
      </c>
      <c r="O273" s="85"/>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150</v>
      </c>
      <c r="AT273" s="230" t="s">
        <v>145</v>
      </c>
      <c r="AU273" s="230" t="s">
        <v>151</v>
      </c>
      <c r="AY273" s="18" t="s">
        <v>142</v>
      </c>
      <c r="BE273" s="231">
        <f>IF(N273="základní",J273,0)</f>
        <v>0</v>
      </c>
      <c r="BF273" s="231">
        <f>IF(N273="snížená",J273,0)</f>
        <v>0</v>
      </c>
      <c r="BG273" s="231">
        <f>IF(N273="zákl. přenesená",J273,0)</f>
        <v>0</v>
      </c>
      <c r="BH273" s="231">
        <f>IF(N273="sníž. přenesená",J273,0)</f>
        <v>0</v>
      </c>
      <c r="BI273" s="231">
        <f>IF(N273="nulová",J273,0)</f>
        <v>0</v>
      </c>
      <c r="BJ273" s="18" t="s">
        <v>151</v>
      </c>
      <c r="BK273" s="231">
        <f>ROUND(I273*H273,2)</f>
        <v>0</v>
      </c>
      <c r="BL273" s="18" t="s">
        <v>150</v>
      </c>
      <c r="BM273" s="230" t="s">
        <v>381</v>
      </c>
    </row>
    <row r="274" s="2" customFormat="1">
      <c r="A274" s="39"/>
      <c r="B274" s="40"/>
      <c r="C274" s="41"/>
      <c r="D274" s="234" t="s">
        <v>174</v>
      </c>
      <c r="E274" s="41"/>
      <c r="F274" s="255" t="s">
        <v>377</v>
      </c>
      <c r="G274" s="41"/>
      <c r="H274" s="41"/>
      <c r="I274" s="137"/>
      <c r="J274" s="41"/>
      <c r="K274" s="41"/>
      <c r="L274" s="45"/>
      <c r="M274" s="256"/>
      <c r="N274" s="257"/>
      <c r="O274" s="85"/>
      <c r="P274" s="85"/>
      <c r="Q274" s="85"/>
      <c r="R274" s="85"/>
      <c r="S274" s="85"/>
      <c r="T274" s="86"/>
      <c r="U274" s="39"/>
      <c r="V274" s="39"/>
      <c r="W274" s="39"/>
      <c r="X274" s="39"/>
      <c r="Y274" s="39"/>
      <c r="Z274" s="39"/>
      <c r="AA274" s="39"/>
      <c r="AB274" s="39"/>
      <c r="AC274" s="39"/>
      <c r="AD274" s="39"/>
      <c r="AE274" s="39"/>
      <c r="AT274" s="18" t="s">
        <v>174</v>
      </c>
      <c r="AU274" s="18" t="s">
        <v>151</v>
      </c>
    </row>
    <row r="275" s="2" customFormat="1" ht="16.5" customHeight="1">
      <c r="A275" s="39"/>
      <c r="B275" s="40"/>
      <c r="C275" s="219" t="s">
        <v>382</v>
      </c>
      <c r="D275" s="219" t="s">
        <v>145</v>
      </c>
      <c r="E275" s="220" t="s">
        <v>383</v>
      </c>
      <c r="F275" s="221" t="s">
        <v>384</v>
      </c>
      <c r="G275" s="222" t="s">
        <v>301</v>
      </c>
      <c r="H275" s="223">
        <v>3.573</v>
      </c>
      <c r="I275" s="224"/>
      <c r="J275" s="225">
        <f>ROUND(I275*H275,2)</f>
        <v>0</v>
      </c>
      <c r="K275" s="221" t="s">
        <v>149</v>
      </c>
      <c r="L275" s="45"/>
      <c r="M275" s="226" t="s">
        <v>19</v>
      </c>
      <c r="N275" s="227" t="s">
        <v>44</v>
      </c>
      <c r="O275" s="85"/>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150</v>
      </c>
      <c r="AT275" s="230" t="s">
        <v>145</v>
      </c>
      <c r="AU275" s="230" t="s">
        <v>151</v>
      </c>
      <c r="AY275" s="18" t="s">
        <v>142</v>
      </c>
      <c r="BE275" s="231">
        <f>IF(N275="základní",J275,0)</f>
        <v>0</v>
      </c>
      <c r="BF275" s="231">
        <f>IF(N275="snížená",J275,0)</f>
        <v>0</v>
      </c>
      <c r="BG275" s="231">
        <f>IF(N275="zákl. přenesená",J275,0)</f>
        <v>0</v>
      </c>
      <c r="BH275" s="231">
        <f>IF(N275="sníž. přenesená",J275,0)</f>
        <v>0</v>
      </c>
      <c r="BI275" s="231">
        <f>IF(N275="nulová",J275,0)</f>
        <v>0</v>
      </c>
      <c r="BJ275" s="18" t="s">
        <v>151</v>
      </c>
      <c r="BK275" s="231">
        <f>ROUND(I275*H275,2)</f>
        <v>0</v>
      </c>
      <c r="BL275" s="18" t="s">
        <v>150</v>
      </c>
      <c r="BM275" s="230" t="s">
        <v>385</v>
      </c>
    </row>
    <row r="276" s="2" customFormat="1">
      <c r="A276" s="39"/>
      <c r="B276" s="40"/>
      <c r="C276" s="41"/>
      <c r="D276" s="234" t="s">
        <v>174</v>
      </c>
      <c r="E276" s="41"/>
      <c r="F276" s="255" t="s">
        <v>386</v>
      </c>
      <c r="G276" s="41"/>
      <c r="H276" s="41"/>
      <c r="I276" s="137"/>
      <c r="J276" s="41"/>
      <c r="K276" s="41"/>
      <c r="L276" s="45"/>
      <c r="M276" s="256"/>
      <c r="N276" s="257"/>
      <c r="O276" s="85"/>
      <c r="P276" s="85"/>
      <c r="Q276" s="85"/>
      <c r="R276" s="85"/>
      <c r="S276" s="85"/>
      <c r="T276" s="86"/>
      <c r="U276" s="39"/>
      <c r="V276" s="39"/>
      <c r="W276" s="39"/>
      <c r="X276" s="39"/>
      <c r="Y276" s="39"/>
      <c r="Z276" s="39"/>
      <c r="AA276" s="39"/>
      <c r="AB276" s="39"/>
      <c r="AC276" s="39"/>
      <c r="AD276" s="39"/>
      <c r="AE276" s="39"/>
      <c r="AT276" s="18" t="s">
        <v>174</v>
      </c>
      <c r="AU276" s="18" t="s">
        <v>151</v>
      </c>
    </row>
    <row r="277" s="2" customFormat="1" ht="21.75" customHeight="1">
      <c r="A277" s="39"/>
      <c r="B277" s="40"/>
      <c r="C277" s="219" t="s">
        <v>387</v>
      </c>
      <c r="D277" s="219" t="s">
        <v>145</v>
      </c>
      <c r="E277" s="220" t="s">
        <v>388</v>
      </c>
      <c r="F277" s="221" t="s">
        <v>389</v>
      </c>
      <c r="G277" s="222" t="s">
        <v>301</v>
      </c>
      <c r="H277" s="223">
        <v>62.661999999999999</v>
      </c>
      <c r="I277" s="224"/>
      <c r="J277" s="225">
        <f>ROUND(I277*H277,2)</f>
        <v>0</v>
      </c>
      <c r="K277" s="221" t="s">
        <v>149</v>
      </c>
      <c r="L277" s="45"/>
      <c r="M277" s="226" t="s">
        <v>19</v>
      </c>
      <c r="N277" s="227" t="s">
        <v>44</v>
      </c>
      <c r="O277" s="85"/>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150</v>
      </c>
      <c r="AT277" s="230" t="s">
        <v>145</v>
      </c>
      <c r="AU277" s="230" t="s">
        <v>151</v>
      </c>
      <c r="AY277" s="18" t="s">
        <v>142</v>
      </c>
      <c r="BE277" s="231">
        <f>IF(N277="základní",J277,0)</f>
        <v>0</v>
      </c>
      <c r="BF277" s="231">
        <f>IF(N277="snížená",J277,0)</f>
        <v>0</v>
      </c>
      <c r="BG277" s="231">
        <f>IF(N277="zákl. přenesená",J277,0)</f>
        <v>0</v>
      </c>
      <c r="BH277" s="231">
        <f>IF(N277="sníž. přenesená",J277,0)</f>
        <v>0</v>
      </c>
      <c r="BI277" s="231">
        <f>IF(N277="nulová",J277,0)</f>
        <v>0</v>
      </c>
      <c r="BJ277" s="18" t="s">
        <v>151</v>
      </c>
      <c r="BK277" s="231">
        <f>ROUND(I277*H277,2)</f>
        <v>0</v>
      </c>
      <c r="BL277" s="18" t="s">
        <v>150</v>
      </c>
      <c r="BM277" s="230" t="s">
        <v>390</v>
      </c>
    </row>
    <row r="278" s="2" customFormat="1">
      <c r="A278" s="39"/>
      <c r="B278" s="40"/>
      <c r="C278" s="41"/>
      <c r="D278" s="234" t="s">
        <v>174</v>
      </c>
      <c r="E278" s="41"/>
      <c r="F278" s="255" t="s">
        <v>386</v>
      </c>
      <c r="G278" s="41"/>
      <c r="H278" s="41"/>
      <c r="I278" s="137"/>
      <c r="J278" s="41"/>
      <c r="K278" s="41"/>
      <c r="L278" s="45"/>
      <c r="M278" s="256"/>
      <c r="N278" s="257"/>
      <c r="O278" s="85"/>
      <c r="P278" s="85"/>
      <c r="Q278" s="85"/>
      <c r="R278" s="85"/>
      <c r="S278" s="85"/>
      <c r="T278" s="86"/>
      <c r="U278" s="39"/>
      <c r="V278" s="39"/>
      <c r="W278" s="39"/>
      <c r="X278" s="39"/>
      <c r="Y278" s="39"/>
      <c r="Z278" s="39"/>
      <c r="AA278" s="39"/>
      <c r="AB278" s="39"/>
      <c r="AC278" s="39"/>
      <c r="AD278" s="39"/>
      <c r="AE278" s="39"/>
      <c r="AT278" s="18" t="s">
        <v>174</v>
      </c>
      <c r="AU278" s="18" t="s">
        <v>151</v>
      </c>
    </row>
    <row r="279" s="13" customFormat="1">
      <c r="A279" s="13"/>
      <c r="B279" s="232"/>
      <c r="C279" s="233"/>
      <c r="D279" s="234" t="s">
        <v>153</v>
      </c>
      <c r="E279" s="235" t="s">
        <v>19</v>
      </c>
      <c r="F279" s="236" t="s">
        <v>391</v>
      </c>
      <c r="G279" s="233"/>
      <c r="H279" s="237">
        <v>62.661999999999999</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153</v>
      </c>
      <c r="AU279" s="243" t="s">
        <v>151</v>
      </c>
      <c r="AV279" s="13" t="s">
        <v>151</v>
      </c>
      <c r="AW279" s="13" t="s">
        <v>33</v>
      </c>
      <c r="AX279" s="13" t="s">
        <v>72</v>
      </c>
      <c r="AY279" s="243" t="s">
        <v>142</v>
      </c>
    </row>
    <row r="280" s="14" customFormat="1">
      <c r="A280" s="14"/>
      <c r="B280" s="244"/>
      <c r="C280" s="245"/>
      <c r="D280" s="234" t="s">
        <v>153</v>
      </c>
      <c r="E280" s="246" t="s">
        <v>19</v>
      </c>
      <c r="F280" s="247" t="s">
        <v>156</v>
      </c>
      <c r="G280" s="245"/>
      <c r="H280" s="248">
        <v>62.661999999999999</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153</v>
      </c>
      <c r="AU280" s="254" t="s">
        <v>151</v>
      </c>
      <c r="AV280" s="14" t="s">
        <v>150</v>
      </c>
      <c r="AW280" s="14" t="s">
        <v>33</v>
      </c>
      <c r="AX280" s="14" t="s">
        <v>80</v>
      </c>
      <c r="AY280" s="254" t="s">
        <v>142</v>
      </c>
    </row>
    <row r="281" s="2" customFormat="1" ht="21.75" customHeight="1">
      <c r="A281" s="39"/>
      <c r="B281" s="40"/>
      <c r="C281" s="219" t="s">
        <v>392</v>
      </c>
      <c r="D281" s="219" t="s">
        <v>145</v>
      </c>
      <c r="E281" s="220" t="s">
        <v>393</v>
      </c>
      <c r="F281" s="221" t="s">
        <v>394</v>
      </c>
      <c r="G281" s="222" t="s">
        <v>301</v>
      </c>
      <c r="H281" s="223">
        <v>3.573</v>
      </c>
      <c r="I281" s="224"/>
      <c r="J281" s="225">
        <f>ROUND(I281*H281,2)</f>
        <v>0</v>
      </c>
      <c r="K281" s="221" t="s">
        <v>149</v>
      </c>
      <c r="L281" s="45"/>
      <c r="M281" s="226" t="s">
        <v>19</v>
      </c>
      <c r="N281" s="227" t="s">
        <v>44</v>
      </c>
      <c r="O281" s="85"/>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150</v>
      </c>
      <c r="AT281" s="230" t="s">
        <v>145</v>
      </c>
      <c r="AU281" s="230" t="s">
        <v>151</v>
      </c>
      <c r="AY281" s="18" t="s">
        <v>142</v>
      </c>
      <c r="BE281" s="231">
        <f>IF(N281="základní",J281,0)</f>
        <v>0</v>
      </c>
      <c r="BF281" s="231">
        <f>IF(N281="snížená",J281,0)</f>
        <v>0</v>
      </c>
      <c r="BG281" s="231">
        <f>IF(N281="zákl. přenesená",J281,0)</f>
        <v>0</v>
      </c>
      <c r="BH281" s="231">
        <f>IF(N281="sníž. přenesená",J281,0)</f>
        <v>0</v>
      </c>
      <c r="BI281" s="231">
        <f>IF(N281="nulová",J281,0)</f>
        <v>0</v>
      </c>
      <c r="BJ281" s="18" t="s">
        <v>151</v>
      </c>
      <c r="BK281" s="231">
        <f>ROUND(I281*H281,2)</f>
        <v>0</v>
      </c>
      <c r="BL281" s="18" t="s">
        <v>150</v>
      </c>
      <c r="BM281" s="230" t="s">
        <v>395</v>
      </c>
    </row>
    <row r="282" s="2" customFormat="1">
      <c r="A282" s="39"/>
      <c r="B282" s="40"/>
      <c r="C282" s="41"/>
      <c r="D282" s="234" t="s">
        <v>174</v>
      </c>
      <c r="E282" s="41"/>
      <c r="F282" s="255" t="s">
        <v>396</v>
      </c>
      <c r="G282" s="41"/>
      <c r="H282" s="41"/>
      <c r="I282" s="137"/>
      <c r="J282" s="41"/>
      <c r="K282" s="41"/>
      <c r="L282" s="45"/>
      <c r="M282" s="256"/>
      <c r="N282" s="257"/>
      <c r="O282" s="85"/>
      <c r="P282" s="85"/>
      <c r="Q282" s="85"/>
      <c r="R282" s="85"/>
      <c r="S282" s="85"/>
      <c r="T282" s="86"/>
      <c r="U282" s="39"/>
      <c r="V282" s="39"/>
      <c r="W282" s="39"/>
      <c r="X282" s="39"/>
      <c r="Y282" s="39"/>
      <c r="Z282" s="39"/>
      <c r="AA282" s="39"/>
      <c r="AB282" s="39"/>
      <c r="AC282" s="39"/>
      <c r="AD282" s="39"/>
      <c r="AE282" s="39"/>
      <c r="AT282" s="18" t="s">
        <v>174</v>
      </c>
      <c r="AU282" s="18" t="s">
        <v>151</v>
      </c>
    </row>
    <row r="283" s="12" customFormat="1" ht="22.8" customHeight="1">
      <c r="A283" s="12"/>
      <c r="B283" s="203"/>
      <c r="C283" s="204"/>
      <c r="D283" s="205" t="s">
        <v>71</v>
      </c>
      <c r="E283" s="217" t="s">
        <v>397</v>
      </c>
      <c r="F283" s="217" t="s">
        <v>398</v>
      </c>
      <c r="G283" s="204"/>
      <c r="H283" s="204"/>
      <c r="I283" s="207"/>
      <c r="J283" s="218">
        <f>BK283</f>
        <v>0</v>
      </c>
      <c r="K283" s="204"/>
      <c r="L283" s="209"/>
      <c r="M283" s="210"/>
      <c r="N283" s="211"/>
      <c r="O283" s="211"/>
      <c r="P283" s="212">
        <f>SUM(P284:P285)</f>
        <v>0</v>
      </c>
      <c r="Q283" s="211"/>
      <c r="R283" s="212">
        <f>SUM(R284:R285)</f>
        <v>0</v>
      </c>
      <c r="S283" s="211"/>
      <c r="T283" s="213">
        <f>SUM(T284:T285)</f>
        <v>0</v>
      </c>
      <c r="U283" s="12"/>
      <c r="V283" s="12"/>
      <c r="W283" s="12"/>
      <c r="X283" s="12"/>
      <c r="Y283" s="12"/>
      <c r="Z283" s="12"/>
      <c r="AA283" s="12"/>
      <c r="AB283" s="12"/>
      <c r="AC283" s="12"/>
      <c r="AD283" s="12"/>
      <c r="AE283" s="12"/>
      <c r="AR283" s="214" t="s">
        <v>80</v>
      </c>
      <c r="AT283" s="215" t="s">
        <v>71</v>
      </c>
      <c r="AU283" s="215" t="s">
        <v>80</v>
      </c>
      <c r="AY283" s="214" t="s">
        <v>142</v>
      </c>
      <c r="BK283" s="216">
        <f>SUM(BK284:BK285)</f>
        <v>0</v>
      </c>
    </row>
    <row r="284" s="2" customFormat="1" ht="21.75" customHeight="1">
      <c r="A284" s="39"/>
      <c r="B284" s="40"/>
      <c r="C284" s="219" t="s">
        <v>399</v>
      </c>
      <c r="D284" s="219" t="s">
        <v>145</v>
      </c>
      <c r="E284" s="220" t="s">
        <v>400</v>
      </c>
      <c r="F284" s="221" t="s">
        <v>401</v>
      </c>
      <c r="G284" s="222" t="s">
        <v>301</v>
      </c>
      <c r="H284" s="223">
        <v>50.350999999999999</v>
      </c>
      <c r="I284" s="224"/>
      <c r="J284" s="225">
        <f>ROUND(I284*H284,2)</f>
        <v>0</v>
      </c>
      <c r="K284" s="221" t="s">
        <v>149</v>
      </c>
      <c r="L284" s="45"/>
      <c r="M284" s="226" t="s">
        <v>19</v>
      </c>
      <c r="N284" s="227" t="s">
        <v>44</v>
      </c>
      <c r="O284" s="85"/>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150</v>
      </c>
      <c r="AT284" s="230" t="s">
        <v>145</v>
      </c>
      <c r="AU284" s="230" t="s">
        <v>151</v>
      </c>
      <c r="AY284" s="18" t="s">
        <v>142</v>
      </c>
      <c r="BE284" s="231">
        <f>IF(N284="základní",J284,0)</f>
        <v>0</v>
      </c>
      <c r="BF284" s="231">
        <f>IF(N284="snížená",J284,0)</f>
        <v>0</v>
      </c>
      <c r="BG284" s="231">
        <f>IF(N284="zákl. přenesená",J284,0)</f>
        <v>0</v>
      </c>
      <c r="BH284" s="231">
        <f>IF(N284="sníž. přenesená",J284,0)</f>
        <v>0</v>
      </c>
      <c r="BI284" s="231">
        <f>IF(N284="nulová",J284,0)</f>
        <v>0</v>
      </c>
      <c r="BJ284" s="18" t="s">
        <v>151</v>
      </c>
      <c r="BK284" s="231">
        <f>ROUND(I284*H284,2)</f>
        <v>0</v>
      </c>
      <c r="BL284" s="18" t="s">
        <v>150</v>
      </c>
      <c r="BM284" s="230" t="s">
        <v>402</v>
      </c>
    </row>
    <row r="285" s="2" customFormat="1">
      <c r="A285" s="39"/>
      <c r="B285" s="40"/>
      <c r="C285" s="41"/>
      <c r="D285" s="234" t="s">
        <v>174</v>
      </c>
      <c r="E285" s="41"/>
      <c r="F285" s="255" t="s">
        <v>403</v>
      </c>
      <c r="G285" s="41"/>
      <c r="H285" s="41"/>
      <c r="I285" s="137"/>
      <c r="J285" s="41"/>
      <c r="K285" s="41"/>
      <c r="L285" s="45"/>
      <c r="M285" s="256"/>
      <c r="N285" s="257"/>
      <c r="O285" s="85"/>
      <c r="P285" s="85"/>
      <c r="Q285" s="85"/>
      <c r="R285" s="85"/>
      <c r="S285" s="85"/>
      <c r="T285" s="86"/>
      <c r="U285" s="39"/>
      <c r="V285" s="39"/>
      <c r="W285" s="39"/>
      <c r="X285" s="39"/>
      <c r="Y285" s="39"/>
      <c r="Z285" s="39"/>
      <c r="AA285" s="39"/>
      <c r="AB285" s="39"/>
      <c r="AC285" s="39"/>
      <c r="AD285" s="39"/>
      <c r="AE285" s="39"/>
      <c r="AT285" s="18" t="s">
        <v>174</v>
      </c>
      <c r="AU285" s="18" t="s">
        <v>151</v>
      </c>
    </row>
    <row r="286" s="12" customFormat="1" ht="25.92" customHeight="1">
      <c r="A286" s="12"/>
      <c r="B286" s="203"/>
      <c r="C286" s="204"/>
      <c r="D286" s="205" t="s">
        <v>71</v>
      </c>
      <c r="E286" s="206" t="s">
        <v>404</v>
      </c>
      <c r="F286" s="206" t="s">
        <v>405</v>
      </c>
      <c r="G286" s="204"/>
      <c r="H286" s="204"/>
      <c r="I286" s="207"/>
      <c r="J286" s="208">
        <f>BK286</f>
        <v>0</v>
      </c>
      <c r="K286" s="204"/>
      <c r="L286" s="209"/>
      <c r="M286" s="210"/>
      <c r="N286" s="211"/>
      <c r="O286" s="211"/>
      <c r="P286" s="212">
        <f>P287+P307+P320+P332+P355+P373+P417+P440+P448</f>
        <v>0</v>
      </c>
      <c r="Q286" s="211"/>
      <c r="R286" s="212">
        <f>R287+R307+R320+R332+R355+R373+R417+R440+R448</f>
        <v>14.540698460000002</v>
      </c>
      <c r="S286" s="211"/>
      <c r="T286" s="213">
        <f>T287+T307+T320+T332+T355+T373+T417+T440+T448</f>
        <v>0</v>
      </c>
      <c r="U286" s="12"/>
      <c r="V286" s="12"/>
      <c r="W286" s="12"/>
      <c r="X286" s="12"/>
      <c r="Y286" s="12"/>
      <c r="Z286" s="12"/>
      <c r="AA286" s="12"/>
      <c r="AB286" s="12"/>
      <c r="AC286" s="12"/>
      <c r="AD286" s="12"/>
      <c r="AE286" s="12"/>
      <c r="AR286" s="214" t="s">
        <v>151</v>
      </c>
      <c r="AT286" s="215" t="s">
        <v>71</v>
      </c>
      <c r="AU286" s="215" t="s">
        <v>72</v>
      </c>
      <c r="AY286" s="214" t="s">
        <v>142</v>
      </c>
      <c r="BK286" s="216">
        <f>BK287+BK307+BK320+BK332+BK355+BK373+BK417+BK440+BK448</f>
        <v>0</v>
      </c>
    </row>
    <row r="287" s="12" customFormat="1" ht="22.8" customHeight="1">
      <c r="A287" s="12"/>
      <c r="B287" s="203"/>
      <c r="C287" s="204"/>
      <c r="D287" s="205" t="s">
        <v>71</v>
      </c>
      <c r="E287" s="217" t="s">
        <v>406</v>
      </c>
      <c r="F287" s="217" t="s">
        <v>407</v>
      </c>
      <c r="G287" s="204"/>
      <c r="H287" s="204"/>
      <c r="I287" s="207"/>
      <c r="J287" s="218">
        <f>BK287</f>
        <v>0</v>
      </c>
      <c r="K287" s="204"/>
      <c r="L287" s="209"/>
      <c r="M287" s="210"/>
      <c r="N287" s="211"/>
      <c r="O287" s="211"/>
      <c r="P287" s="212">
        <f>SUM(P288:P306)</f>
        <v>0</v>
      </c>
      <c r="Q287" s="211"/>
      <c r="R287" s="212">
        <f>SUM(R288:R306)</f>
        <v>1.9882786400000001</v>
      </c>
      <c r="S287" s="211"/>
      <c r="T287" s="213">
        <f>SUM(T288:T306)</f>
        <v>0</v>
      </c>
      <c r="U287" s="12"/>
      <c r="V287" s="12"/>
      <c r="W287" s="12"/>
      <c r="X287" s="12"/>
      <c r="Y287" s="12"/>
      <c r="Z287" s="12"/>
      <c r="AA287" s="12"/>
      <c r="AB287" s="12"/>
      <c r="AC287" s="12"/>
      <c r="AD287" s="12"/>
      <c r="AE287" s="12"/>
      <c r="AR287" s="214" t="s">
        <v>151</v>
      </c>
      <c r="AT287" s="215" t="s">
        <v>71</v>
      </c>
      <c r="AU287" s="215" t="s">
        <v>80</v>
      </c>
      <c r="AY287" s="214" t="s">
        <v>142</v>
      </c>
      <c r="BK287" s="216">
        <f>SUM(BK288:BK306)</f>
        <v>0</v>
      </c>
    </row>
    <row r="288" s="2" customFormat="1" ht="16.5" customHeight="1">
      <c r="A288" s="39"/>
      <c r="B288" s="40"/>
      <c r="C288" s="219" t="s">
        <v>408</v>
      </c>
      <c r="D288" s="219" t="s">
        <v>145</v>
      </c>
      <c r="E288" s="220" t="s">
        <v>409</v>
      </c>
      <c r="F288" s="221" t="s">
        <v>410</v>
      </c>
      <c r="G288" s="222" t="s">
        <v>159</v>
      </c>
      <c r="H288" s="223">
        <v>247.38</v>
      </c>
      <c r="I288" s="224"/>
      <c r="J288" s="225">
        <f>ROUND(I288*H288,2)</f>
        <v>0</v>
      </c>
      <c r="K288" s="221" t="s">
        <v>149</v>
      </c>
      <c r="L288" s="45"/>
      <c r="M288" s="226" t="s">
        <v>19</v>
      </c>
      <c r="N288" s="227" t="s">
        <v>44</v>
      </c>
      <c r="O288" s="85"/>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269</v>
      </c>
      <c r="AT288" s="230" t="s">
        <v>145</v>
      </c>
      <c r="AU288" s="230" t="s">
        <v>151</v>
      </c>
      <c r="AY288" s="18" t="s">
        <v>142</v>
      </c>
      <c r="BE288" s="231">
        <f>IF(N288="základní",J288,0)</f>
        <v>0</v>
      </c>
      <c r="BF288" s="231">
        <f>IF(N288="snížená",J288,0)</f>
        <v>0</v>
      </c>
      <c r="BG288" s="231">
        <f>IF(N288="zákl. přenesená",J288,0)</f>
        <v>0</v>
      </c>
      <c r="BH288" s="231">
        <f>IF(N288="sníž. přenesená",J288,0)</f>
        <v>0</v>
      </c>
      <c r="BI288" s="231">
        <f>IF(N288="nulová",J288,0)</f>
        <v>0</v>
      </c>
      <c r="BJ288" s="18" t="s">
        <v>151</v>
      </c>
      <c r="BK288" s="231">
        <f>ROUND(I288*H288,2)</f>
        <v>0</v>
      </c>
      <c r="BL288" s="18" t="s">
        <v>269</v>
      </c>
      <c r="BM288" s="230" t="s">
        <v>411</v>
      </c>
    </row>
    <row r="289" s="2" customFormat="1">
      <c r="A289" s="39"/>
      <c r="B289" s="40"/>
      <c r="C289" s="41"/>
      <c r="D289" s="234" t="s">
        <v>174</v>
      </c>
      <c r="E289" s="41"/>
      <c r="F289" s="255" t="s">
        <v>412</v>
      </c>
      <c r="G289" s="41"/>
      <c r="H289" s="41"/>
      <c r="I289" s="137"/>
      <c r="J289" s="41"/>
      <c r="K289" s="41"/>
      <c r="L289" s="45"/>
      <c r="M289" s="256"/>
      <c r="N289" s="257"/>
      <c r="O289" s="85"/>
      <c r="P289" s="85"/>
      <c r="Q289" s="85"/>
      <c r="R289" s="85"/>
      <c r="S289" s="85"/>
      <c r="T289" s="86"/>
      <c r="U289" s="39"/>
      <c r="V289" s="39"/>
      <c r="W289" s="39"/>
      <c r="X289" s="39"/>
      <c r="Y289" s="39"/>
      <c r="Z289" s="39"/>
      <c r="AA289" s="39"/>
      <c r="AB289" s="39"/>
      <c r="AC289" s="39"/>
      <c r="AD289" s="39"/>
      <c r="AE289" s="39"/>
      <c r="AT289" s="18" t="s">
        <v>174</v>
      </c>
      <c r="AU289" s="18" t="s">
        <v>151</v>
      </c>
    </row>
    <row r="290" s="13" customFormat="1">
      <c r="A290" s="13"/>
      <c r="B290" s="232"/>
      <c r="C290" s="233"/>
      <c r="D290" s="234" t="s">
        <v>153</v>
      </c>
      <c r="E290" s="235" t="s">
        <v>19</v>
      </c>
      <c r="F290" s="236" t="s">
        <v>413</v>
      </c>
      <c r="G290" s="233"/>
      <c r="H290" s="237">
        <v>247.38</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153</v>
      </c>
      <c r="AU290" s="243" t="s">
        <v>151</v>
      </c>
      <c r="AV290" s="13" t="s">
        <v>151</v>
      </c>
      <c r="AW290" s="13" t="s">
        <v>33</v>
      </c>
      <c r="AX290" s="13" t="s">
        <v>72</v>
      </c>
      <c r="AY290" s="243" t="s">
        <v>142</v>
      </c>
    </row>
    <row r="291" s="14" customFormat="1">
      <c r="A291" s="14"/>
      <c r="B291" s="244"/>
      <c r="C291" s="245"/>
      <c r="D291" s="234" t="s">
        <v>153</v>
      </c>
      <c r="E291" s="246" t="s">
        <v>19</v>
      </c>
      <c r="F291" s="247" t="s">
        <v>156</v>
      </c>
      <c r="G291" s="245"/>
      <c r="H291" s="248">
        <v>247.38</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153</v>
      </c>
      <c r="AU291" s="254" t="s">
        <v>151</v>
      </c>
      <c r="AV291" s="14" t="s">
        <v>150</v>
      </c>
      <c r="AW291" s="14" t="s">
        <v>33</v>
      </c>
      <c r="AX291" s="14" t="s">
        <v>80</v>
      </c>
      <c r="AY291" s="254" t="s">
        <v>142</v>
      </c>
    </row>
    <row r="292" s="2" customFormat="1" ht="21.75" customHeight="1">
      <c r="A292" s="39"/>
      <c r="B292" s="40"/>
      <c r="C292" s="268" t="s">
        <v>414</v>
      </c>
      <c r="D292" s="268" t="s">
        <v>264</v>
      </c>
      <c r="E292" s="269" t="s">
        <v>415</v>
      </c>
      <c r="F292" s="270" t="s">
        <v>416</v>
      </c>
      <c r="G292" s="271" t="s">
        <v>159</v>
      </c>
      <c r="H292" s="272">
        <v>284.48700000000002</v>
      </c>
      <c r="I292" s="273"/>
      <c r="J292" s="274">
        <f>ROUND(I292*H292,2)</f>
        <v>0</v>
      </c>
      <c r="K292" s="270" t="s">
        <v>149</v>
      </c>
      <c r="L292" s="275"/>
      <c r="M292" s="276" t="s">
        <v>19</v>
      </c>
      <c r="N292" s="277" t="s">
        <v>44</v>
      </c>
      <c r="O292" s="85"/>
      <c r="P292" s="228">
        <f>O292*H292</f>
        <v>0</v>
      </c>
      <c r="Q292" s="228">
        <v>0.0038800000000000002</v>
      </c>
      <c r="R292" s="228">
        <f>Q292*H292</f>
        <v>1.1038095600000002</v>
      </c>
      <c r="S292" s="228">
        <v>0</v>
      </c>
      <c r="T292" s="229">
        <f>S292*H292</f>
        <v>0</v>
      </c>
      <c r="U292" s="39"/>
      <c r="V292" s="39"/>
      <c r="W292" s="39"/>
      <c r="X292" s="39"/>
      <c r="Y292" s="39"/>
      <c r="Z292" s="39"/>
      <c r="AA292" s="39"/>
      <c r="AB292" s="39"/>
      <c r="AC292" s="39"/>
      <c r="AD292" s="39"/>
      <c r="AE292" s="39"/>
      <c r="AR292" s="230" t="s">
        <v>351</v>
      </c>
      <c r="AT292" s="230" t="s">
        <v>264</v>
      </c>
      <c r="AU292" s="230" t="s">
        <v>151</v>
      </c>
      <c r="AY292" s="18" t="s">
        <v>142</v>
      </c>
      <c r="BE292" s="231">
        <f>IF(N292="základní",J292,0)</f>
        <v>0</v>
      </c>
      <c r="BF292" s="231">
        <f>IF(N292="snížená",J292,0)</f>
        <v>0</v>
      </c>
      <c r="BG292" s="231">
        <f>IF(N292="zákl. přenesená",J292,0)</f>
        <v>0</v>
      </c>
      <c r="BH292" s="231">
        <f>IF(N292="sníž. přenesená",J292,0)</f>
        <v>0</v>
      </c>
      <c r="BI292" s="231">
        <f>IF(N292="nulová",J292,0)</f>
        <v>0</v>
      </c>
      <c r="BJ292" s="18" t="s">
        <v>151</v>
      </c>
      <c r="BK292" s="231">
        <f>ROUND(I292*H292,2)</f>
        <v>0</v>
      </c>
      <c r="BL292" s="18" t="s">
        <v>269</v>
      </c>
      <c r="BM292" s="230" t="s">
        <v>417</v>
      </c>
    </row>
    <row r="293" s="13" customFormat="1">
      <c r="A293" s="13"/>
      <c r="B293" s="232"/>
      <c r="C293" s="233"/>
      <c r="D293" s="234" t="s">
        <v>153</v>
      </c>
      <c r="E293" s="235" t="s">
        <v>19</v>
      </c>
      <c r="F293" s="236" t="s">
        <v>418</v>
      </c>
      <c r="G293" s="233"/>
      <c r="H293" s="237">
        <v>284.48700000000002</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153</v>
      </c>
      <c r="AU293" s="243" t="s">
        <v>151</v>
      </c>
      <c r="AV293" s="13" t="s">
        <v>151</v>
      </c>
      <c r="AW293" s="13" t="s">
        <v>33</v>
      </c>
      <c r="AX293" s="13" t="s">
        <v>72</v>
      </c>
      <c r="AY293" s="243" t="s">
        <v>142</v>
      </c>
    </row>
    <row r="294" s="14" customFormat="1">
      <c r="A294" s="14"/>
      <c r="B294" s="244"/>
      <c r="C294" s="245"/>
      <c r="D294" s="234" t="s">
        <v>153</v>
      </c>
      <c r="E294" s="246" t="s">
        <v>19</v>
      </c>
      <c r="F294" s="247" t="s">
        <v>156</v>
      </c>
      <c r="G294" s="245"/>
      <c r="H294" s="248">
        <v>284.48700000000002</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153</v>
      </c>
      <c r="AU294" s="254" t="s">
        <v>151</v>
      </c>
      <c r="AV294" s="14" t="s">
        <v>150</v>
      </c>
      <c r="AW294" s="14" t="s">
        <v>33</v>
      </c>
      <c r="AX294" s="14" t="s">
        <v>80</v>
      </c>
      <c r="AY294" s="254" t="s">
        <v>142</v>
      </c>
    </row>
    <row r="295" s="2" customFormat="1" ht="16.5" customHeight="1">
      <c r="A295" s="39"/>
      <c r="B295" s="40"/>
      <c r="C295" s="219" t="s">
        <v>419</v>
      </c>
      <c r="D295" s="219" t="s">
        <v>145</v>
      </c>
      <c r="E295" s="220" t="s">
        <v>420</v>
      </c>
      <c r="F295" s="221" t="s">
        <v>421</v>
      </c>
      <c r="G295" s="222" t="s">
        <v>159</v>
      </c>
      <c r="H295" s="223">
        <v>128.37700000000001</v>
      </c>
      <c r="I295" s="224"/>
      <c r="J295" s="225">
        <f>ROUND(I295*H295,2)</f>
        <v>0</v>
      </c>
      <c r="K295" s="221" t="s">
        <v>149</v>
      </c>
      <c r="L295" s="45"/>
      <c r="M295" s="226" t="s">
        <v>19</v>
      </c>
      <c r="N295" s="227" t="s">
        <v>44</v>
      </c>
      <c r="O295" s="85"/>
      <c r="P295" s="228">
        <f>O295*H295</f>
        <v>0</v>
      </c>
      <c r="Q295" s="228">
        <v>0.0045199999999999997</v>
      </c>
      <c r="R295" s="228">
        <f>Q295*H295</f>
        <v>0.58026403999999998</v>
      </c>
      <c r="S295" s="228">
        <v>0</v>
      </c>
      <c r="T295" s="229">
        <f>S295*H295</f>
        <v>0</v>
      </c>
      <c r="U295" s="39"/>
      <c r="V295" s="39"/>
      <c r="W295" s="39"/>
      <c r="X295" s="39"/>
      <c r="Y295" s="39"/>
      <c r="Z295" s="39"/>
      <c r="AA295" s="39"/>
      <c r="AB295" s="39"/>
      <c r="AC295" s="39"/>
      <c r="AD295" s="39"/>
      <c r="AE295" s="39"/>
      <c r="AR295" s="230" t="s">
        <v>269</v>
      </c>
      <c r="AT295" s="230" t="s">
        <v>145</v>
      </c>
      <c r="AU295" s="230" t="s">
        <v>151</v>
      </c>
      <c r="AY295" s="18" t="s">
        <v>142</v>
      </c>
      <c r="BE295" s="231">
        <f>IF(N295="základní",J295,0)</f>
        <v>0</v>
      </c>
      <c r="BF295" s="231">
        <f>IF(N295="snížená",J295,0)</f>
        <v>0</v>
      </c>
      <c r="BG295" s="231">
        <f>IF(N295="zákl. přenesená",J295,0)</f>
        <v>0</v>
      </c>
      <c r="BH295" s="231">
        <f>IF(N295="sníž. přenesená",J295,0)</f>
        <v>0</v>
      </c>
      <c r="BI295" s="231">
        <f>IF(N295="nulová",J295,0)</f>
        <v>0</v>
      </c>
      <c r="BJ295" s="18" t="s">
        <v>151</v>
      </c>
      <c r="BK295" s="231">
        <f>ROUND(I295*H295,2)</f>
        <v>0</v>
      </c>
      <c r="BL295" s="18" t="s">
        <v>269</v>
      </c>
      <c r="BM295" s="230" t="s">
        <v>422</v>
      </c>
    </row>
    <row r="296" s="13" customFormat="1">
      <c r="A296" s="13"/>
      <c r="B296" s="232"/>
      <c r="C296" s="233"/>
      <c r="D296" s="234" t="s">
        <v>153</v>
      </c>
      <c r="E296" s="235" t="s">
        <v>19</v>
      </c>
      <c r="F296" s="236" t="s">
        <v>350</v>
      </c>
      <c r="G296" s="233"/>
      <c r="H296" s="237">
        <v>123.69</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153</v>
      </c>
      <c r="AU296" s="243" t="s">
        <v>151</v>
      </c>
      <c r="AV296" s="13" t="s">
        <v>151</v>
      </c>
      <c r="AW296" s="13" t="s">
        <v>33</v>
      </c>
      <c r="AX296" s="13" t="s">
        <v>72</v>
      </c>
      <c r="AY296" s="243" t="s">
        <v>142</v>
      </c>
    </row>
    <row r="297" s="13" customFormat="1">
      <c r="A297" s="13"/>
      <c r="B297" s="232"/>
      <c r="C297" s="233"/>
      <c r="D297" s="234" t="s">
        <v>153</v>
      </c>
      <c r="E297" s="235" t="s">
        <v>19</v>
      </c>
      <c r="F297" s="236" t="s">
        <v>423</v>
      </c>
      <c r="G297" s="233"/>
      <c r="H297" s="237">
        <v>4.6870000000000003</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153</v>
      </c>
      <c r="AU297" s="243" t="s">
        <v>151</v>
      </c>
      <c r="AV297" s="13" t="s">
        <v>151</v>
      </c>
      <c r="AW297" s="13" t="s">
        <v>33</v>
      </c>
      <c r="AX297" s="13" t="s">
        <v>72</v>
      </c>
      <c r="AY297" s="243" t="s">
        <v>142</v>
      </c>
    </row>
    <row r="298" s="14" customFormat="1">
      <c r="A298" s="14"/>
      <c r="B298" s="244"/>
      <c r="C298" s="245"/>
      <c r="D298" s="234" t="s">
        <v>153</v>
      </c>
      <c r="E298" s="246" t="s">
        <v>19</v>
      </c>
      <c r="F298" s="247" t="s">
        <v>156</v>
      </c>
      <c r="G298" s="245"/>
      <c r="H298" s="248">
        <v>128.37700000000001</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153</v>
      </c>
      <c r="AU298" s="254" t="s">
        <v>151</v>
      </c>
      <c r="AV298" s="14" t="s">
        <v>150</v>
      </c>
      <c r="AW298" s="14" t="s">
        <v>33</v>
      </c>
      <c r="AX298" s="14" t="s">
        <v>80</v>
      </c>
      <c r="AY298" s="254" t="s">
        <v>142</v>
      </c>
    </row>
    <row r="299" s="2" customFormat="1" ht="16.5" customHeight="1">
      <c r="A299" s="39"/>
      <c r="B299" s="40"/>
      <c r="C299" s="219" t="s">
        <v>424</v>
      </c>
      <c r="D299" s="219" t="s">
        <v>145</v>
      </c>
      <c r="E299" s="220" t="s">
        <v>425</v>
      </c>
      <c r="F299" s="221" t="s">
        <v>426</v>
      </c>
      <c r="G299" s="222" t="s">
        <v>159</v>
      </c>
      <c r="H299" s="223">
        <v>67.302000000000007</v>
      </c>
      <c r="I299" s="224"/>
      <c r="J299" s="225">
        <f>ROUND(I299*H299,2)</f>
        <v>0</v>
      </c>
      <c r="K299" s="221" t="s">
        <v>149</v>
      </c>
      <c r="L299" s="45"/>
      <c r="M299" s="226" t="s">
        <v>19</v>
      </c>
      <c r="N299" s="227" t="s">
        <v>44</v>
      </c>
      <c r="O299" s="85"/>
      <c r="P299" s="228">
        <f>O299*H299</f>
        <v>0</v>
      </c>
      <c r="Q299" s="228">
        <v>0.0045199999999999997</v>
      </c>
      <c r="R299" s="228">
        <f>Q299*H299</f>
        <v>0.30420504000000004</v>
      </c>
      <c r="S299" s="228">
        <v>0</v>
      </c>
      <c r="T299" s="229">
        <f>S299*H299</f>
        <v>0</v>
      </c>
      <c r="U299" s="39"/>
      <c r="V299" s="39"/>
      <c r="W299" s="39"/>
      <c r="X299" s="39"/>
      <c r="Y299" s="39"/>
      <c r="Z299" s="39"/>
      <c r="AA299" s="39"/>
      <c r="AB299" s="39"/>
      <c r="AC299" s="39"/>
      <c r="AD299" s="39"/>
      <c r="AE299" s="39"/>
      <c r="AR299" s="230" t="s">
        <v>269</v>
      </c>
      <c r="AT299" s="230" t="s">
        <v>145</v>
      </c>
      <c r="AU299" s="230" t="s">
        <v>151</v>
      </c>
      <c r="AY299" s="18" t="s">
        <v>142</v>
      </c>
      <c r="BE299" s="231">
        <f>IF(N299="základní",J299,0)</f>
        <v>0</v>
      </c>
      <c r="BF299" s="231">
        <f>IF(N299="snížená",J299,0)</f>
        <v>0</v>
      </c>
      <c r="BG299" s="231">
        <f>IF(N299="zákl. přenesená",J299,0)</f>
        <v>0</v>
      </c>
      <c r="BH299" s="231">
        <f>IF(N299="sníž. přenesená",J299,0)</f>
        <v>0</v>
      </c>
      <c r="BI299" s="231">
        <f>IF(N299="nulová",J299,0)</f>
        <v>0</v>
      </c>
      <c r="BJ299" s="18" t="s">
        <v>151</v>
      </c>
      <c r="BK299" s="231">
        <f>ROUND(I299*H299,2)</f>
        <v>0</v>
      </c>
      <c r="BL299" s="18" t="s">
        <v>269</v>
      </c>
      <c r="BM299" s="230" t="s">
        <v>427</v>
      </c>
    </row>
    <row r="300" s="13" customFormat="1">
      <c r="A300" s="13"/>
      <c r="B300" s="232"/>
      <c r="C300" s="233"/>
      <c r="D300" s="234" t="s">
        <v>153</v>
      </c>
      <c r="E300" s="235" t="s">
        <v>19</v>
      </c>
      <c r="F300" s="236" t="s">
        <v>428</v>
      </c>
      <c r="G300" s="233"/>
      <c r="H300" s="237">
        <v>57.851999999999997</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153</v>
      </c>
      <c r="AU300" s="243" t="s">
        <v>151</v>
      </c>
      <c r="AV300" s="13" t="s">
        <v>151</v>
      </c>
      <c r="AW300" s="13" t="s">
        <v>33</v>
      </c>
      <c r="AX300" s="13" t="s">
        <v>72</v>
      </c>
      <c r="AY300" s="243" t="s">
        <v>142</v>
      </c>
    </row>
    <row r="301" s="13" customFormat="1">
      <c r="A301" s="13"/>
      <c r="B301" s="232"/>
      <c r="C301" s="233"/>
      <c r="D301" s="234" t="s">
        <v>153</v>
      </c>
      <c r="E301" s="235" t="s">
        <v>19</v>
      </c>
      <c r="F301" s="236" t="s">
        <v>429</v>
      </c>
      <c r="G301" s="233"/>
      <c r="H301" s="237">
        <v>9.4499999999999993</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153</v>
      </c>
      <c r="AU301" s="243" t="s">
        <v>151</v>
      </c>
      <c r="AV301" s="13" t="s">
        <v>151</v>
      </c>
      <c r="AW301" s="13" t="s">
        <v>33</v>
      </c>
      <c r="AX301" s="13" t="s">
        <v>72</v>
      </c>
      <c r="AY301" s="243" t="s">
        <v>142</v>
      </c>
    </row>
    <row r="302" s="14" customFormat="1">
      <c r="A302" s="14"/>
      <c r="B302" s="244"/>
      <c r="C302" s="245"/>
      <c r="D302" s="234" t="s">
        <v>153</v>
      </c>
      <c r="E302" s="246" t="s">
        <v>19</v>
      </c>
      <c r="F302" s="247" t="s">
        <v>156</v>
      </c>
      <c r="G302" s="245"/>
      <c r="H302" s="248">
        <v>67.301999999999992</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153</v>
      </c>
      <c r="AU302" s="254" t="s">
        <v>151</v>
      </c>
      <c r="AV302" s="14" t="s">
        <v>150</v>
      </c>
      <c r="AW302" s="14" t="s">
        <v>33</v>
      </c>
      <c r="AX302" s="14" t="s">
        <v>80</v>
      </c>
      <c r="AY302" s="254" t="s">
        <v>142</v>
      </c>
    </row>
    <row r="303" s="2" customFormat="1" ht="21.75" customHeight="1">
      <c r="A303" s="39"/>
      <c r="B303" s="40"/>
      <c r="C303" s="219" t="s">
        <v>430</v>
      </c>
      <c r="D303" s="219" t="s">
        <v>145</v>
      </c>
      <c r="E303" s="220" t="s">
        <v>431</v>
      </c>
      <c r="F303" s="221" t="s">
        <v>432</v>
      </c>
      <c r="G303" s="222" t="s">
        <v>301</v>
      </c>
      <c r="H303" s="223">
        <v>2.1760000000000002</v>
      </c>
      <c r="I303" s="224"/>
      <c r="J303" s="225">
        <f>ROUND(I303*H303,2)</f>
        <v>0</v>
      </c>
      <c r="K303" s="221" t="s">
        <v>149</v>
      </c>
      <c r="L303" s="45"/>
      <c r="M303" s="226" t="s">
        <v>19</v>
      </c>
      <c r="N303" s="227" t="s">
        <v>44</v>
      </c>
      <c r="O303" s="85"/>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269</v>
      </c>
      <c r="AT303" s="230" t="s">
        <v>145</v>
      </c>
      <c r="AU303" s="230" t="s">
        <v>151</v>
      </c>
      <c r="AY303" s="18" t="s">
        <v>142</v>
      </c>
      <c r="BE303" s="231">
        <f>IF(N303="základní",J303,0)</f>
        <v>0</v>
      </c>
      <c r="BF303" s="231">
        <f>IF(N303="snížená",J303,0)</f>
        <v>0</v>
      </c>
      <c r="BG303" s="231">
        <f>IF(N303="zákl. přenesená",J303,0)</f>
        <v>0</v>
      </c>
      <c r="BH303" s="231">
        <f>IF(N303="sníž. přenesená",J303,0)</f>
        <v>0</v>
      </c>
      <c r="BI303" s="231">
        <f>IF(N303="nulová",J303,0)</f>
        <v>0</v>
      </c>
      <c r="BJ303" s="18" t="s">
        <v>151</v>
      </c>
      <c r="BK303" s="231">
        <f>ROUND(I303*H303,2)</f>
        <v>0</v>
      </c>
      <c r="BL303" s="18" t="s">
        <v>269</v>
      </c>
      <c r="BM303" s="230" t="s">
        <v>433</v>
      </c>
    </row>
    <row r="304" s="2" customFormat="1">
      <c r="A304" s="39"/>
      <c r="B304" s="40"/>
      <c r="C304" s="41"/>
      <c r="D304" s="234" t="s">
        <v>174</v>
      </c>
      <c r="E304" s="41"/>
      <c r="F304" s="255" t="s">
        <v>434</v>
      </c>
      <c r="G304" s="41"/>
      <c r="H304" s="41"/>
      <c r="I304" s="137"/>
      <c r="J304" s="41"/>
      <c r="K304" s="41"/>
      <c r="L304" s="45"/>
      <c r="M304" s="256"/>
      <c r="N304" s="257"/>
      <c r="O304" s="85"/>
      <c r="P304" s="85"/>
      <c r="Q304" s="85"/>
      <c r="R304" s="85"/>
      <c r="S304" s="85"/>
      <c r="T304" s="86"/>
      <c r="U304" s="39"/>
      <c r="V304" s="39"/>
      <c r="W304" s="39"/>
      <c r="X304" s="39"/>
      <c r="Y304" s="39"/>
      <c r="Z304" s="39"/>
      <c r="AA304" s="39"/>
      <c r="AB304" s="39"/>
      <c r="AC304" s="39"/>
      <c r="AD304" s="39"/>
      <c r="AE304" s="39"/>
      <c r="AT304" s="18" t="s">
        <v>174</v>
      </c>
      <c r="AU304" s="18" t="s">
        <v>151</v>
      </c>
    </row>
    <row r="305" s="2" customFormat="1" ht="21.75" customHeight="1">
      <c r="A305" s="39"/>
      <c r="B305" s="40"/>
      <c r="C305" s="219" t="s">
        <v>435</v>
      </c>
      <c r="D305" s="219" t="s">
        <v>145</v>
      </c>
      <c r="E305" s="220" t="s">
        <v>436</v>
      </c>
      <c r="F305" s="221" t="s">
        <v>437</v>
      </c>
      <c r="G305" s="222" t="s">
        <v>301</v>
      </c>
      <c r="H305" s="223">
        <v>2.1760000000000002</v>
      </c>
      <c r="I305" s="224"/>
      <c r="J305" s="225">
        <f>ROUND(I305*H305,2)</f>
        <v>0</v>
      </c>
      <c r="K305" s="221" t="s">
        <v>149</v>
      </c>
      <c r="L305" s="45"/>
      <c r="M305" s="226" t="s">
        <v>19</v>
      </c>
      <c r="N305" s="227" t="s">
        <v>44</v>
      </c>
      <c r="O305" s="85"/>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269</v>
      </c>
      <c r="AT305" s="230" t="s">
        <v>145</v>
      </c>
      <c r="AU305" s="230" t="s">
        <v>151</v>
      </c>
      <c r="AY305" s="18" t="s">
        <v>142</v>
      </c>
      <c r="BE305" s="231">
        <f>IF(N305="základní",J305,0)</f>
        <v>0</v>
      </c>
      <c r="BF305" s="231">
        <f>IF(N305="snížená",J305,0)</f>
        <v>0</v>
      </c>
      <c r="BG305" s="231">
        <f>IF(N305="zákl. přenesená",J305,0)</f>
        <v>0</v>
      </c>
      <c r="BH305" s="231">
        <f>IF(N305="sníž. přenesená",J305,0)</f>
        <v>0</v>
      </c>
      <c r="BI305" s="231">
        <f>IF(N305="nulová",J305,0)</f>
        <v>0</v>
      </c>
      <c r="BJ305" s="18" t="s">
        <v>151</v>
      </c>
      <c r="BK305" s="231">
        <f>ROUND(I305*H305,2)</f>
        <v>0</v>
      </c>
      <c r="BL305" s="18" t="s">
        <v>269</v>
      </c>
      <c r="BM305" s="230" t="s">
        <v>438</v>
      </c>
    </row>
    <row r="306" s="2" customFormat="1">
      <c r="A306" s="39"/>
      <c r="B306" s="40"/>
      <c r="C306" s="41"/>
      <c r="D306" s="234" t="s">
        <v>174</v>
      </c>
      <c r="E306" s="41"/>
      <c r="F306" s="255" t="s">
        <v>434</v>
      </c>
      <c r="G306" s="41"/>
      <c r="H306" s="41"/>
      <c r="I306" s="137"/>
      <c r="J306" s="41"/>
      <c r="K306" s="41"/>
      <c r="L306" s="45"/>
      <c r="M306" s="256"/>
      <c r="N306" s="257"/>
      <c r="O306" s="85"/>
      <c r="P306" s="85"/>
      <c r="Q306" s="85"/>
      <c r="R306" s="85"/>
      <c r="S306" s="85"/>
      <c r="T306" s="86"/>
      <c r="U306" s="39"/>
      <c r="V306" s="39"/>
      <c r="W306" s="39"/>
      <c r="X306" s="39"/>
      <c r="Y306" s="39"/>
      <c r="Z306" s="39"/>
      <c r="AA306" s="39"/>
      <c r="AB306" s="39"/>
      <c r="AC306" s="39"/>
      <c r="AD306" s="39"/>
      <c r="AE306" s="39"/>
      <c r="AT306" s="18" t="s">
        <v>174</v>
      </c>
      <c r="AU306" s="18" t="s">
        <v>151</v>
      </c>
    </row>
    <row r="307" s="12" customFormat="1" ht="22.8" customHeight="1">
      <c r="A307" s="12"/>
      <c r="B307" s="203"/>
      <c r="C307" s="204"/>
      <c r="D307" s="205" t="s">
        <v>71</v>
      </c>
      <c r="E307" s="217" t="s">
        <v>439</v>
      </c>
      <c r="F307" s="217" t="s">
        <v>440</v>
      </c>
      <c r="G307" s="204"/>
      <c r="H307" s="204"/>
      <c r="I307" s="207"/>
      <c r="J307" s="218">
        <f>BK307</f>
        <v>0</v>
      </c>
      <c r="K307" s="204"/>
      <c r="L307" s="209"/>
      <c r="M307" s="210"/>
      <c r="N307" s="211"/>
      <c r="O307" s="211"/>
      <c r="P307" s="212">
        <f>SUM(P308:P319)</f>
        <v>0</v>
      </c>
      <c r="Q307" s="211"/>
      <c r="R307" s="212">
        <f>SUM(R308:R319)</f>
        <v>0.189246</v>
      </c>
      <c r="S307" s="211"/>
      <c r="T307" s="213">
        <f>SUM(T308:T319)</f>
        <v>0</v>
      </c>
      <c r="U307" s="12"/>
      <c r="V307" s="12"/>
      <c r="W307" s="12"/>
      <c r="X307" s="12"/>
      <c r="Y307" s="12"/>
      <c r="Z307" s="12"/>
      <c r="AA307" s="12"/>
      <c r="AB307" s="12"/>
      <c r="AC307" s="12"/>
      <c r="AD307" s="12"/>
      <c r="AE307" s="12"/>
      <c r="AR307" s="214" t="s">
        <v>151</v>
      </c>
      <c r="AT307" s="215" t="s">
        <v>71</v>
      </c>
      <c r="AU307" s="215" t="s">
        <v>80</v>
      </c>
      <c r="AY307" s="214" t="s">
        <v>142</v>
      </c>
      <c r="BK307" s="216">
        <f>SUM(BK308:BK319)</f>
        <v>0</v>
      </c>
    </row>
    <row r="308" s="2" customFormat="1" ht="21.75" customHeight="1">
      <c r="A308" s="39"/>
      <c r="B308" s="40"/>
      <c r="C308" s="219" t="s">
        <v>441</v>
      </c>
      <c r="D308" s="219" t="s">
        <v>145</v>
      </c>
      <c r="E308" s="220" t="s">
        <v>442</v>
      </c>
      <c r="F308" s="221" t="s">
        <v>443</v>
      </c>
      <c r="G308" s="222" t="s">
        <v>159</v>
      </c>
      <c r="H308" s="223">
        <v>123.69</v>
      </c>
      <c r="I308" s="224"/>
      <c r="J308" s="225">
        <f>ROUND(I308*H308,2)</f>
        <v>0</v>
      </c>
      <c r="K308" s="221" t="s">
        <v>149</v>
      </c>
      <c r="L308" s="45"/>
      <c r="M308" s="226" t="s">
        <v>19</v>
      </c>
      <c r="N308" s="227" t="s">
        <v>44</v>
      </c>
      <c r="O308" s="85"/>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269</v>
      </c>
      <c r="AT308" s="230" t="s">
        <v>145</v>
      </c>
      <c r="AU308" s="230" t="s">
        <v>151</v>
      </c>
      <c r="AY308" s="18" t="s">
        <v>142</v>
      </c>
      <c r="BE308" s="231">
        <f>IF(N308="základní",J308,0)</f>
        <v>0</v>
      </c>
      <c r="BF308" s="231">
        <f>IF(N308="snížená",J308,0)</f>
        <v>0</v>
      </c>
      <c r="BG308" s="231">
        <f>IF(N308="zákl. přenesená",J308,0)</f>
        <v>0</v>
      </c>
      <c r="BH308" s="231">
        <f>IF(N308="sníž. přenesená",J308,0)</f>
        <v>0</v>
      </c>
      <c r="BI308" s="231">
        <f>IF(N308="nulová",J308,0)</f>
        <v>0</v>
      </c>
      <c r="BJ308" s="18" t="s">
        <v>151</v>
      </c>
      <c r="BK308" s="231">
        <f>ROUND(I308*H308,2)</f>
        <v>0</v>
      </c>
      <c r="BL308" s="18" t="s">
        <v>269</v>
      </c>
      <c r="BM308" s="230" t="s">
        <v>444</v>
      </c>
    </row>
    <row r="309" s="2" customFormat="1">
      <c r="A309" s="39"/>
      <c r="B309" s="40"/>
      <c r="C309" s="41"/>
      <c r="D309" s="234" t="s">
        <v>174</v>
      </c>
      <c r="E309" s="41"/>
      <c r="F309" s="255" t="s">
        <v>445</v>
      </c>
      <c r="G309" s="41"/>
      <c r="H309" s="41"/>
      <c r="I309" s="137"/>
      <c r="J309" s="41"/>
      <c r="K309" s="41"/>
      <c r="L309" s="45"/>
      <c r="M309" s="256"/>
      <c r="N309" s="257"/>
      <c r="O309" s="85"/>
      <c r="P309" s="85"/>
      <c r="Q309" s="85"/>
      <c r="R309" s="85"/>
      <c r="S309" s="85"/>
      <c r="T309" s="86"/>
      <c r="U309" s="39"/>
      <c r="V309" s="39"/>
      <c r="W309" s="39"/>
      <c r="X309" s="39"/>
      <c r="Y309" s="39"/>
      <c r="Z309" s="39"/>
      <c r="AA309" s="39"/>
      <c r="AB309" s="39"/>
      <c r="AC309" s="39"/>
      <c r="AD309" s="39"/>
      <c r="AE309" s="39"/>
      <c r="AT309" s="18" t="s">
        <v>174</v>
      </c>
      <c r="AU309" s="18" t="s">
        <v>151</v>
      </c>
    </row>
    <row r="310" s="13" customFormat="1">
      <c r="A310" s="13"/>
      <c r="B310" s="232"/>
      <c r="C310" s="233"/>
      <c r="D310" s="234" t="s">
        <v>153</v>
      </c>
      <c r="E310" s="235" t="s">
        <v>19</v>
      </c>
      <c r="F310" s="236" t="s">
        <v>446</v>
      </c>
      <c r="G310" s="233"/>
      <c r="H310" s="237">
        <v>123.69</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153</v>
      </c>
      <c r="AU310" s="243" t="s">
        <v>151</v>
      </c>
      <c r="AV310" s="13" t="s">
        <v>151</v>
      </c>
      <c r="AW310" s="13" t="s">
        <v>33</v>
      </c>
      <c r="AX310" s="13" t="s">
        <v>72</v>
      </c>
      <c r="AY310" s="243" t="s">
        <v>142</v>
      </c>
    </row>
    <row r="311" s="14" customFormat="1">
      <c r="A311" s="14"/>
      <c r="B311" s="244"/>
      <c r="C311" s="245"/>
      <c r="D311" s="234" t="s">
        <v>153</v>
      </c>
      <c r="E311" s="246" t="s">
        <v>19</v>
      </c>
      <c r="F311" s="247" t="s">
        <v>156</v>
      </c>
      <c r="G311" s="245"/>
      <c r="H311" s="248">
        <v>123.69</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153</v>
      </c>
      <c r="AU311" s="254" t="s">
        <v>151</v>
      </c>
      <c r="AV311" s="14" t="s">
        <v>150</v>
      </c>
      <c r="AW311" s="14" t="s">
        <v>33</v>
      </c>
      <c r="AX311" s="14" t="s">
        <v>80</v>
      </c>
      <c r="AY311" s="254" t="s">
        <v>142</v>
      </c>
    </row>
    <row r="312" s="2" customFormat="1" ht="16.5" customHeight="1">
      <c r="A312" s="39"/>
      <c r="B312" s="40"/>
      <c r="C312" s="268" t="s">
        <v>447</v>
      </c>
      <c r="D312" s="268" t="s">
        <v>264</v>
      </c>
      <c r="E312" s="269" t="s">
        <v>448</v>
      </c>
      <c r="F312" s="270" t="s">
        <v>449</v>
      </c>
      <c r="G312" s="271" t="s">
        <v>159</v>
      </c>
      <c r="H312" s="272">
        <v>126.164</v>
      </c>
      <c r="I312" s="273"/>
      <c r="J312" s="274">
        <f>ROUND(I312*H312,2)</f>
        <v>0</v>
      </c>
      <c r="K312" s="270" t="s">
        <v>149</v>
      </c>
      <c r="L312" s="275"/>
      <c r="M312" s="276" t="s">
        <v>19</v>
      </c>
      <c r="N312" s="277" t="s">
        <v>44</v>
      </c>
      <c r="O312" s="85"/>
      <c r="P312" s="228">
        <f>O312*H312</f>
        <v>0</v>
      </c>
      <c r="Q312" s="228">
        <v>0.0015</v>
      </c>
      <c r="R312" s="228">
        <f>Q312*H312</f>
        <v>0.189246</v>
      </c>
      <c r="S312" s="228">
        <v>0</v>
      </c>
      <c r="T312" s="229">
        <f>S312*H312</f>
        <v>0</v>
      </c>
      <c r="U312" s="39"/>
      <c r="V312" s="39"/>
      <c r="W312" s="39"/>
      <c r="X312" s="39"/>
      <c r="Y312" s="39"/>
      <c r="Z312" s="39"/>
      <c r="AA312" s="39"/>
      <c r="AB312" s="39"/>
      <c r="AC312" s="39"/>
      <c r="AD312" s="39"/>
      <c r="AE312" s="39"/>
      <c r="AR312" s="230" t="s">
        <v>351</v>
      </c>
      <c r="AT312" s="230" t="s">
        <v>264</v>
      </c>
      <c r="AU312" s="230" t="s">
        <v>151</v>
      </c>
      <c r="AY312" s="18" t="s">
        <v>142</v>
      </c>
      <c r="BE312" s="231">
        <f>IF(N312="základní",J312,0)</f>
        <v>0</v>
      </c>
      <c r="BF312" s="231">
        <f>IF(N312="snížená",J312,0)</f>
        <v>0</v>
      </c>
      <c r="BG312" s="231">
        <f>IF(N312="zákl. přenesená",J312,0)</f>
        <v>0</v>
      </c>
      <c r="BH312" s="231">
        <f>IF(N312="sníž. přenesená",J312,0)</f>
        <v>0</v>
      </c>
      <c r="BI312" s="231">
        <f>IF(N312="nulová",J312,0)</f>
        <v>0</v>
      </c>
      <c r="BJ312" s="18" t="s">
        <v>151</v>
      </c>
      <c r="BK312" s="231">
        <f>ROUND(I312*H312,2)</f>
        <v>0</v>
      </c>
      <c r="BL312" s="18" t="s">
        <v>269</v>
      </c>
      <c r="BM312" s="230" t="s">
        <v>450</v>
      </c>
    </row>
    <row r="313" s="2" customFormat="1">
      <c r="A313" s="39"/>
      <c r="B313" s="40"/>
      <c r="C313" s="41"/>
      <c r="D313" s="234" t="s">
        <v>337</v>
      </c>
      <c r="E313" s="41"/>
      <c r="F313" s="255" t="s">
        <v>451</v>
      </c>
      <c r="G313" s="41"/>
      <c r="H313" s="41"/>
      <c r="I313" s="137"/>
      <c r="J313" s="41"/>
      <c r="K313" s="41"/>
      <c r="L313" s="45"/>
      <c r="M313" s="256"/>
      <c r="N313" s="257"/>
      <c r="O313" s="85"/>
      <c r="P313" s="85"/>
      <c r="Q313" s="85"/>
      <c r="R313" s="85"/>
      <c r="S313" s="85"/>
      <c r="T313" s="86"/>
      <c r="U313" s="39"/>
      <c r="V313" s="39"/>
      <c r="W313" s="39"/>
      <c r="X313" s="39"/>
      <c r="Y313" s="39"/>
      <c r="Z313" s="39"/>
      <c r="AA313" s="39"/>
      <c r="AB313" s="39"/>
      <c r="AC313" s="39"/>
      <c r="AD313" s="39"/>
      <c r="AE313" s="39"/>
      <c r="AT313" s="18" t="s">
        <v>337</v>
      </c>
      <c r="AU313" s="18" t="s">
        <v>151</v>
      </c>
    </row>
    <row r="314" s="13" customFormat="1">
      <c r="A314" s="13"/>
      <c r="B314" s="232"/>
      <c r="C314" s="233"/>
      <c r="D314" s="234" t="s">
        <v>153</v>
      </c>
      <c r="E314" s="235" t="s">
        <v>19</v>
      </c>
      <c r="F314" s="236" t="s">
        <v>452</v>
      </c>
      <c r="G314" s="233"/>
      <c r="H314" s="237">
        <v>126.164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153</v>
      </c>
      <c r="AU314" s="243" t="s">
        <v>151</v>
      </c>
      <c r="AV314" s="13" t="s">
        <v>151</v>
      </c>
      <c r="AW314" s="13" t="s">
        <v>33</v>
      </c>
      <c r="AX314" s="13" t="s">
        <v>72</v>
      </c>
      <c r="AY314" s="243" t="s">
        <v>142</v>
      </c>
    </row>
    <row r="315" s="14" customFormat="1">
      <c r="A315" s="14"/>
      <c r="B315" s="244"/>
      <c r="C315" s="245"/>
      <c r="D315" s="234" t="s">
        <v>153</v>
      </c>
      <c r="E315" s="246" t="s">
        <v>19</v>
      </c>
      <c r="F315" s="247" t="s">
        <v>156</v>
      </c>
      <c r="G315" s="245"/>
      <c r="H315" s="248">
        <v>126.164</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153</v>
      </c>
      <c r="AU315" s="254" t="s">
        <v>151</v>
      </c>
      <c r="AV315" s="14" t="s">
        <v>150</v>
      </c>
      <c r="AW315" s="14" t="s">
        <v>33</v>
      </c>
      <c r="AX315" s="14" t="s">
        <v>80</v>
      </c>
      <c r="AY315" s="254" t="s">
        <v>142</v>
      </c>
    </row>
    <row r="316" s="2" customFormat="1" ht="21.75" customHeight="1">
      <c r="A316" s="39"/>
      <c r="B316" s="40"/>
      <c r="C316" s="219" t="s">
        <v>453</v>
      </c>
      <c r="D316" s="219" t="s">
        <v>145</v>
      </c>
      <c r="E316" s="220" t="s">
        <v>454</v>
      </c>
      <c r="F316" s="221" t="s">
        <v>455</v>
      </c>
      <c r="G316" s="222" t="s">
        <v>301</v>
      </c>
      <c r="H316" s="223">
        <v>0.189</v>
      </c>
      <c r="I316" s="224"/>
      <c r="J316" s="225">
        <f>ROUND(I316*H316,2)</f>
        <v>0</v>
      </c>
      <c r="K316" s="221" t="s">
        <v>149</v>
      </c>
      <c r="L316" s="45"/>
      <c r="M316" s="226" t="s">
        <v>19</v>
      </c>
      <c r="N316" s="227" t="s">
        <v>44</v>
      </c>
      <c r="O316" s="85"/>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269</v>
      </c>
      <c r="AT316" s="230" t="s">
        <v>145</v>
      </c>
      <c r="AU316" s="230" t="s">
        <v>151</v>
      </c>
      <c r="AY316" s="18" t="s">
        <v>142</v>
      </c>
      <c r="BE316" s="231">
        <f>IF(N316="základní",J316,0)</f>
        <v>0</v>
      </c>
      <c r="BF316" s="231">
        <f>IF(N316="snížená",J316,0)</f>
        <v>0</v>
      </c>
      <c r="BG316" s="231">
        <f>IF(N316="zákl. přenesená",J316,0)</f>
        <v>0</v>
      </c>
      <c r="BH316" s="231">
        <f>IF(N316="sníž. přenesená",J316,0)</f>
        <v>0</v>
      </c>
      <c r="BI316" s="231">
        <f>IF(N316="nulová",J316,0)</f>
        <v>0</v>
      </c>
      <c r="BJ316" s="18" t="s">
        <v>151</v>
      </c>
      <c r="BK316" s="231">
        <f>ROUND(I316*H316,2)</f>
        <v>0</v>
      </c>
      <c r="BL316" s="18" t="s">
        <v>269</v>
      </c>
      <c r="BM316" s="230" t="s">
        <v>456</v>
      </c>
    </row>
    <row r="317" s="2" customFormat="1">
      <c r="A317" s="39"/>
      <c r="B317" s="40"/>
      <c r="C317" s="41"/>
      <c r="D317" s="234" t="s">
        <v>174</v>
      </c>
      <c r="E317" s="41"/>
      <c r="F317" s="255" t="s">
        <v>457</v>
      </c>
      <c r="G317" s="41"/>
      <c r="H317" s="41"/>
      <c r="I317" s="137"/>
      <c r="J317" s="41"/>
      <c r="K317" s="41"/>
      <c r="L317" s="45"/>
      <c r="M317" s="256"/>
      <c r="N317" s="257"/>
      <c r="O317" s="85"/>
      <c r="P317" s="85"/>
      <c r="Q317" s="85"/>
      <c r="R317" s="85"/>
      <c r="S317" s="85"/>
      <c r="T317" s="86"/>
      <c r="U317" s="39"/>
      <c r="V317" s="39"/>
      <c r="W317" s="39"/>
      <c r="X317" s="39"/>
      <c r="Y317" s="39"/>
      <c r="Z317" s="39"/>
      <c r="AA317" s="39"/>
      <c r="AB317" s="39"/>
      <c r="AC317" s="39"/>
      <c r="AD317" s="39"/>
      <c r="AE317" s="39"/>
      <c r="AT317" s="18" t="s">
        <v>174</v>
      </c>
      <c r="AU317" s="18" t="s">
        <v>151</v>
      </c>
    </row>
    <row r="318" s="2" customFormat="1" ht="21.75" customHeight="1">
      <c r="A318" s="39"/>
      <c r="B318" s="40"/>
      <c r="C318" s="219" t="s">
        <v>458</v>
      </c>
      <c r="D318" s="219" t="s">
        <v>145</v>
      </c>
      <c r="E318" s="220" t="s">
        <v>459</v>
      </c>
      <c r="F318" s="221" t="s">
        <v>460</v>
      </c>
      <c r="G318" s="222" t="s">
        <v>301</v>
      </c>
      <c r="H318" s="223">
        <v>0.189</v>
      </c>
      <c r="I318" s="224"/>
      <c r="J318" s="225">
        <f>ROUND(I318*H318,2)</f>
        <v>0</v>
      </c>
      <c r="K318" s="221" t="s">
        <v>149</v>
      </c>
      <c r="L318" s="45"/>
      <c r="M318" s="226" t="s">
        <v>19</v>
      </c>
      <c r="N318" s="227" t="s">
        <v>44</v>
      </c>
      <c r="O318" s="85"/>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269</v>
      </c>
      <c r="AT318" s="230" t="s">
        <v>145</v>
      </c>
      <c r="AU318" s="230" t="s">
        <v>151</v>
      </c>
      <c r="AY318" s="18" t="s">
        <v>142</v>
      </c>
      <c r="BE318" s="231">
        <f>IF(N318="základní",J318,0)</f>
        <v>0</v>
      </c>
      <c r="BF318" s="231">
        <f>IF(N318="snížená",J318,0)</f>
        <v>0</v>
      </c>
      <c r="BG318" s="231">
        <f>IF(N318="zákl. přenesená",J318,0)</f>
        <v>0</v>
      </c>
      <c r="BH318" s="231">
        <f>IF(N318="sníž. přenesená",J318,0)</f>
        <v>0</v>
      </c>
      <c r="BI318" s="231">
        <f>IF(N318="nulová",J318,0)</f>
        <v>0</v>
      </c>
      <c r="BJ318" s="18" t="s">
        <v>151</v>
      </c>
      <c r="BK318" s="231">
        <f>ROUND(I318*H318,2)</f>
        <v>0</v>
      </c>
      <c r="BL318" s="18" t="s">
        <v>269</v>
      </c>
      <c r="BM318" s="230" t="s">
        <v>461</v>
      </c>
    </row>
    <row r="319" s="2" customFormat="1">
      <c r="A319" s="39"/>
      <c r="B319" s="40"/>
      <c r="C319" s="41"/>
      <c r="D319" s="234" t="s">
        <v>174</v>
      </c>
      <c r="E319" s="41"/>
      <c r="F319" s="255" t="s">
        <v>457</v>
      </c>
      <c r="G319" s="41"/>
      <c r="H319" s="41"/>
      <c r="I319" s="137"/>
      <c r="J319" s="41"/>
      <c r="K319" s="41"/>
      <c r="L319" s="45"/>
      <c r="M319" s="256"/>
      <c r="N319" s="257"/>
      <c r="O319" s="85"/>
      <c r="P319" s="85"/>
      <c r="Q319" s="85"/>
      <c r="R319" s="85"/>
      <c r="S319" s="85"/>
      <c r="T319" s="86"/>
      <c r="U319" s="39"/>
      <c r="V319" s="39"/>
      <c r="W319" s="39"/>
      <c r="X319" s="39"/>
      <c r="Y319" s="39"/>
      <c r="Z319" s="39"/>
      <c r="AA319" s="39"/>
      <c r="AB319" s="39"/>
      <c r="AC319" s="39"/>
      <c r="AD319" s="39"/>
      <c r="AE319" s="39"/>
      <c r="AT319" s="18" t="s">
        <v>174</v>
      </c>
      <c r="AU319" s="18" t="s">
        <v>151</v>
      </c>
    </row>
    <row r="320" s="12" customFormat="1" ht="22.8" customHeight="1">
      <c r="A320" s="12"/>
      <c r="B320" s="203"/>
      <c r="C320" s="204"/>
      <c r="D320" s="205" t="s">
        <v>71</v>
      </c>
      <c r="E320" s="217" t="s">
        <v>462</v>
      </c>
      <c r="F320" s="217" t="s">
        <v>463</v>
      </c>
      <c r="G320" s="204"/>
      <c r="H320" s="204"/>
      <c r="I320" s="207"/>
      <c r="J320" s="218">
        <f>BK320</f>
        <v>0</v>
      </c>
      <c r="K320" s="204"/>
      <c r="L320" s="209"/>
      <c r="M320" s="210"/>
      <c r="N320" s="211"/>
      <c r="O320" s="211"/>
      <c r="P320" s="212">
        <f>SUM(P321:P331)</f>
        <v>0</v>
      </c>
      <c r="Q320" s="211"/>
      <c r="R320" s="212">
        <f>SUM(R321:R331)</f>
        <v>0.011362499999999999</v>
      </c>
      <c r="S320" s="211"/>
      <c r="T320" s="213">
        <f>SUM(T321:T331)</f>
        <v>0</v>
      </c>
      <c r="U320" s="12"/>
      <c r="V320" s="12"/>
      <c r="W320" s="12"/>
      <c r="X320" s="12"/>
      <c r="Y320" s="12"/>
      <c r="Z320" s="12"/>
      <c r="AA320" s="12"/>
      <c r="AB320" s="12"/>
      <c r="AC320" s="12"/>
      <c r="AD320" s="12"/>
      <c r="AE320" s="12"/>
      <c r="AR320" s="214" t="s">
        <v>151</v>
      </c>
      <c r="AT320" s="215" t="s">
        <v>71</v>
      </c>
      <c r="AU320" s="215" t="s">
        <v>80</v>
      </c>
      <c r="AY320" s="214" t="s">
        <v>142</v>
      </c>
      <c r="BK320" s="216">
        <f>SUM(BK321:BK331)</f>
        <v>0</v>
      </c>
    </row>
    <row r="321" s="2" customFormat="1" ht="16.5" customHeight="1">
      <c r="A321" s="39"/>
      <c r="B321" s="40"/>
      <c r="C321" s="219" t="s">
        <v>464</v>
      </c>
      <c r="D321" s="219" t="s">
        <v>145</v>
      </c>
      <c r="E321" s="220" t="s">
        <v>465</v>
      </c>
      <c r="F321" s="221" t="s">
        <v>466</v>
      </c>
      <c r="G321" s="222" t="s">
        <v>179</v>
      </c>
      <c r="H321" s="223">
        <v>5</v>
      </c>
      <c r="I321" s="224"/>
      <c r="J321" s="225">
        <f>ROUND(I321*H321,2)</f>
        <v>0</v>
      </c>
      <c r="K321" s="221" t="s">
        <v>149</v>
      </c>
      <c r="L321" s="45"/>
      <c r="M321" s="226" t="s">
        <v>19</v>
      </c>
      <c r="N321" s="227" t="s">
        <v>44</v>
      </c>
      <c r="O321" s="85"/>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269</v>
      </c>
      <c r="AT321" s="230" t="s">
        <v>145</v>
      </c>
      <c r="AU321" s="230" t="s">
        <v>151</v>
      </c>
      <c r="AY321" s="18" t="s">
        <v>142</v>
      </c>
      <c r="BE321" s="231">
        <f>IF(N321="základní",J321,0)</f>
        <v>0</v>
      </c>
      <c r="BF321" s="231">
        <f>IF(N321="snížená",J321,0)</f>
        <v>0</v>
      </c>
      <c r="BG321" s="231">
        <f>IF(N321="zákl. přenesená",J321,0)</f>
        <v>0</v>
      </c>
      <c r="BH321" s="231">
        <f>IF(N321="sníž. přenesená",J321,0)</f>
        <v>0</v>
      </c>
      <c r="BI321" s="231">
        <f>IF(N321="nulová",J321,0)</f>
        <v>0</v>
      </c>
      <c r="BJ321" s="18" t="s">
        <v>151</v>
      </c>
      <c r="BK321" s="231">
        <f>ROUND(I321*H321,2)</f>
        <v>0</v>
      </c>
      <c r="BL321" s="18" t="s">
        <v>269</v>
      </c>
      <c r="BM321" s="230" t="s">
        <v>467</v>
      </c>
    </row>
    <row r="322" s="2" customFormat="1" ht="16.5" customHeight="1">
      <c r="A322" s="39"/>
      <c r="B322" s="40"/>
      <c r="C322" s="268" t="s">
        <v>468</v>
      </c>
      <c r="D322" s="268" t="s">
        <v>264</v>
      </c>
      <c r="E322" s="269" t="s">
        <v>469</v>
      </c>
      <c r="F322" s="270" t="s">
        <v>470</v>
      </c>
      <c r="G322" s="271" t="s">
        <v>179</v>
      </c>
      <c r="H322" s="272">
        <v>5</v>
      </c>
      <c r="I322" s="273"/>
      <c r="J322" s="274">
        <f>ROUND(I322*H322,2)</f>
        <v>0</v>
      </c>
      <c r="K322" s="270" t="s">
        <v>149</v>
      </c>
      <c r="L322" s="275"/>
      <c r="M322" s="276" t="s">
        <v>19</v>
      </c>
      <c r="N322" s="277" t="s">
        <v>44</v>
      </c>
      <c r="O322" s="85"/>
      <c r="P322" s="228">
        <f>O322*H322</f>
        <v>0</v>
      </c>
      <c r="Q322" s="228">
        <v>0.00040000000000000002</v>
      </c>
      <c r="R322" s="228">
        <f>Q322*H322</f>
        <v>0.002</v>
      </c>
      <c r="S322" s="228">
        <v>0</v>
      </c>
      <c r="T322" s="229">
        <f>S322*H322</f>
        <v>0</v>
      </c>
      <c r="U322" s="39"/>
      <c r="V322" s="39"/>
      <c r="W322" s="39"/>
      <c r="X322" s="39"/>
      <c r="Y322" s="39"/>
      <c r="Z322" s="39"/>
      <c r="AA322" s="39"/>
      <c r="AB322" s="39"/>
      <c r="AC322" s="39"/>
      <c r="AD322" s="39"/>
      <c r="AE322" s="39"/>
      <c r="AR322" s="230" t="s">
        <v>351</v>
      </c>
      <c r="AT322" s="230" t="s">
        <v>264</v>
      </c>
      <c r="AU322" s="230" t="s">
        <v>151</v>
      </c>
      <c r="AY322" s="18" t="s">
        <v>142</v>
      </c>
      <c r="BE322" s="231">
        <f>IF(N322="základní",J322,0)</f>
        <v>0</v>
      </c>
      <c r="BF322" s="231">
        <f>IF(N322="snížená",J322,0)</f>
        <v>0</v>
      </c>
      <c r="BG322" s="231">
        <f>IF(N322="zákl. přenesená",J322,0)</f>
        <v>0</v>
      </c>
      <c r="BH322" s="231">
        <f>IF(N322="sníž. přenesená",J322,0)</f>
        <v>0</v>
      </c>
      <c r="BI322" s="231">
        <f>IF(N322="nulová",J322,0)</f>
        <v>0</v>
      </c>
      <c r="BJ322" s="18" t="s">
        <v>151</v>
      </c>
      <c r="BK322" s="231">
        <f>ROUND(I322*H322,2)</f>
        <v>0</v>
      </c>
      <c r="BL322" s="18" t="s">
        <v>269</v>
      </c>
      <c r="BM322" s="230" t="s">
        <v>471</v>
      </c>
    </row>
    <row r="323" s="2" customFormat="1">
      <c r="A323" s="39"/>
      <c r="B323" s="40"/>
      <c r="C323" s="41"/>
      <c r="D323" s="234" t="s">
        <v>337</v>
      </c>
      <c r="E323" s="41"/>
      <c r="F323" s="255" t="s">
        <v>472</v>
      </c>
      <c r="G323" s="41"/>
      <c r="H323" s="41"/>
      <c r="I323" s="137"/>
      <c r="J323" s="41"/>
      <c r="K323" s="41"/>
      <c r="L323" s="45"/>
      <c r="M323" s="256"/>
      <c r="N323" s="257"/>
      <c r="O323" s="85"/>
      <c r="P323" s="85"/>
      <c r="Q323" s="85"/>
      <c r="R323" s="85"/>
      <c r="S323" s="85"/>
      <c r="T323" s="86"/>
      <c r="U323" s="39"/>
      <c r="V323" s="39"/>
      <c r="W323" s="39"/>
      <c r="X323" s="39"/>
      <c r="Y323" s="39"/>
      <c r="Z323" s="39"/>
      <c r="AA323" s="39"/>
      <c r="AB323" s="39"/>
      <c r="AC323" s="39"/>
      <c r="AD323" s="39"/>
      <c r="AE323" s="39"/>
      <c r="AT323" s="18" t="s">
        <v>337</v>
      </c>
      <c r="AU323" s="18" t="s">
        <v>151</v>
      </c>
    </row>
    <row r="324" s="2" customFormat="1" ht="21.75" customHeight="1">
      <c r="A324" s="39"/>
      <c r="B324" s="40"/>
      <c r="C324" s="219" t="s">
        <v>473</v>
      </c>
      <c r="D324" s="219" t="s">
        <v>145</v>
      </c>
      <c r="E324" s="220" t="s">
        <v>474</v>
      </c>
      <c r="F324" s="221" t="s">
        <v>475</v>
      </c>
      <c r="G324" s="222" t="s">
        <v>185</v>
      </c>
      <c r="H324" s="223">
        <v>5.3499999999999996</v>
      </c>
      <c r="I324" s="224"/>
      <c r="J324" s="225">
        <f>ROUND(I324*H324,2)</f>
        <v>0</v>
      </c>
      <c r="K324" s="221" t="s">
        <v>149</v>
      </c>
      <c r="L324" s="45"/>
      <c r="M324" s="226" t="s">
        <v>19</v>
      </c>
      <c r="N324" s="227" t="s">
        <v>44</v>
      </c>
      <c r="O324" s="85"/>
      <c r="P324" s="228">
        <f>O324*H324</f>
        <v>0</v>
      </c>
      <c r="Q324" s="228">
        <v>0.00175</v>
      </c>
      <c r="R324" s="228">
        <f>Q324*H324</f>
        <v>0.0093624999999999993</v>
      </c>
      <c r="S324" s="228">
        <v>0</v>
      </c>
      <c r="T324" s="229">
        <f>S324*H324</f>
        <v>0</v>
      </c>
      <c r="U324" s="39"/>
      <c r="V324" s="39"/>
      <c r="W324" s="39"/>
      <c r="X324" s="39"/>
      <c r="Y324" s="39"/>
      <c r="Z324" s="39"/>
      <c r="AA324" s="39"/>
      <c r="AB324" s="39"/>
      <c r="AC324" s="39"/>
      <c r="AD324" s="39"/>
      <c r="AE324" s="39"/>
      <c r="AR324" s="230" t="s">
        <v>269</v>
      </c>
      <c r="AT324" s="230" t="s">
        <v>145</v>
      </c>
      <c r="AU324" s="230" t="s">
        <v>151</v>
      </c>
      <c r="AY324" s="18" t="s">
        <v>142</v>
      </c>
      <c r="BE324" s="231">
        <f>IF(N324="základní",J324,0)</f>
        <v>0</v>
      </c>
      <c r="BF324" s="231">
        <f>IF(N324="snížená",J324,0)</f>
        <v>0</v>
      </c>
      <c r="BG324" s="231">
        <f>IF(N324="zákl. přenesená",J324,0)</f>
        <v>0</v>
      </c>
      <c r="BH324" s="231">
        <f>IF(N324="sníž. přenesená",J324,0)</f>
        <v>0</v>
      </c>
      <c r="BI324" s="231">
        <f>IF(N324="nulová",J324,0)</f>
        <v>0</v>
      </c>
      <c r="BJ324" s="18" t="s">
        <v>151</v>
      </c>
      <c r="BK324" s="231">
        <f>ROUND(I324*H324,2)</f>
        <v>0</v>
      </c>
      <c r="BL324" s="18" t="s">
        <v>269</v>
      </c>
      <c r="BM324" s="230" t="s">
        <v>476</v>
      </c>
    </row>
    <row r="325" s="2" customFormat="1">
      <c r="A325" s="39"/>
      <c r="B325" s="40"/>
      <c r="C325" s="41"/>
      <c r="D325" s="234" t="s">
        <v>174</v>
      </c>
      <c r="E325" s="41"/>
      <c r="F325" s="255" t="s">
        <v>477</v>
      </c>
      <c r="G325" s="41"/>
      <c r="H325" s="41"/>
      <c r="I325" s="137"/>
      <c r="J325" s="41"/>
      <c r="K325" s="41"/>
      <c r="L325" s="45"/>
      <c r="M325" s="256"/>
      <c r="N325" s="257"/>
      <c r="O325" s="85"/>
      <c r="P325" s="85"/>
      <c r="Q325" s="85"/>
      <c r="R325" s="85"/>
      <c r="S325" s="85"/>
      <c r="T325" s="86"/>
      <c r="U325" s="39"/>
      <c r="V325" s="39"/>
      <c r="W325" s="39"/>
      <c r="X325" s="39"/>
      <c r="Y325" s="39"/>
      <c r="Z325" s="39"/>
      <c r="AA325" s="39"/>
      <c r="AB325" s="39"/>
      <c r="AC325" s="39"/>
      <c r="AD325" s="39"/>
      <c r="AE325" s="39"/>
      <c r="AT325" s="18" t="s">
        <v>174</v>
      </c>
      <c r="AU325" s="18" t="s">
        <v>151</v>
      </c>
    </row>
    <row r="326" s="13" customFormat="1">
      <c r="A326" s="13"/>
      <c r="B326" s="232"/>
      <c r="C326" s="233"/>
      <c r="D326" s="234" t="s">
        <v>153</v>
      </c>
      <c r="E326" s="235" t="s">
        <v>19</v>
      </c>
      <c r="F326" s="236" t="s">
        <v>478</v>
      </c>
      <c r="G326" s="233"/>
      <c r="H326" s="237">
        <v>5.3499999999999996</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153</v>
      </c>
      <c r="AU326" s="243" t="s">
        <v>151</v>
      </c>
      <c r="AV326" s="13" t="s">
        <v>151</v>
      </c>
      <c r="AW326" s="13" t="s">
        <v>33</v>
      </c>
      <c r="AX326" s="13" t="s">
        <v>72</v>
      </c>
      <c r="AY326" s="243" t="s">
        <v>142</v>
      </c>
    </row>
    <row r="327" s="14" customFormat="1">
      <c r="A327" s="14"/>
      <c r="B327" s="244"/>
      <c r="C327" s="245"/>
      <c r="D327" s="234" t="s">
        <v>153</v>
      </c>
      <c r="E327" s="246" t="s">
        <v>19</v>
      </c>
      <c r="F327" s="247" t="s">
        <v>156</v>
      </c>
      <c r="G327" s="245"/>
      <c r="H327" s="248">
        <v>5.3499999999999996</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153</v>
      </c>
      <c r="AU327" s="254" t="s">
        <v>151</v>
      </c>
      <c r="AV327" s="14" t="s">
        <v>150</v>
      </c>
      <c r="AW327" s="14" t="s">
        <v>33</v>
      </c>
      <c r="AX327" s="14" t="s">
        <v>80</v>
      </c>
      <c r="AY327" s="254" t="s">
        <v>142</v>
      </c>
    </row>
    <row r="328" s="2" customFormat="1" ht="21.75" customHeight="1">
      <c r="A328" s="39"/>
      <c r="B328" s="40"/>
      <c r="C328" s="219" t="s">
        <v>479</v>
      </c>
      <c r="D328" s="219" t="s">
        <v>145</v>
      </c>
      <c r="E328" s="220" t="s">
        <v>480</v>
      </c>
      <c r="F328" s="221" t="s">
        <v>481</v>
      </c>
      <c r="G328" s="222" t="s">
        <v>301</v>
      </c>
      <c r="H328" s="223">
        <v>0.010999999999999999</v>
      </c>
      <c r="I328" s="224"/>
      <c r="J328" s="225">
        <f>ROUND(I328*H328,2)</f>
        <v>0</v>
      </c>
      <c r="K328" s="221" t="s">
        <v>149</v>
      </c>
      <c r="L328" s="45"/>
      <c r="M328" s="226" t="s">
        <v>19</v>
      </c>
      <c r="N328" s="227" t="s">
        <v>44</v>
      </c>
      <c r="O328" s="85"/>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269</v>
      </c>
      <c r="AT328" s="230" t="s">
        <v>145</v>
      </c>
      <c r="AU328" s="230" t="s">
        <v>151</v>
      </c>
      <c r="AY328" s="18" t="s">
        <v>142</v>
      </c>
      <c r="BE328" s="231">
        <f>IF(N328="základní",J328,0)</f>
        <v>0</v>
      </c>
      <c r="BF328" s="231">
        <f>IF(N328="snížená",J328,0)</f>
        <v>0</v>
      </c>
      <c r="BG328" s="231">
        <f>IF(N328="zákl. přenesená",J328,0)</f>
        <v>0</v>
      </c>
      <c r="BH328" s="231">
        <f>IF(N328="sníž. přenesená",J328,0)</f>
        <v>0</v>
      </c>
      <c r="BI328" s="231">
        <f>IF(N328="nulová",J328,0)</f>
        <v>0</v>
      </c>
      <c r="BJ328" s="18" t="s">
        <v>151</v>
      </c>
      <c r="BK328" s="231">
        <f>ROUND(I328*H328,2)</f>
        <v>0</v>
      </c>
      <c r="BL328" s="18" t="s">
        <v>269</v>
      </c>
      <c r="BM328" s="230" t="s">
        <v>482</v>
      </c>
    </row>
    <row r="329" s="2" customFormat="1">
      <c r="A329" s="39"/>
      <c r="B329" s="40"/>
      <c r="C329" s="41"/>
      <c r="D329" s="234" t="s">
        <v>174</v>
      </c>
      <c r="E329" s="41"/>
      <c r="F329" s="255" t="s">
        <v>434</v>
      </c>
      <c r="G329" s="41"/>
      <c r="H329" s="41"/>
      <c r="I329" s="137"/>
      <c r="J329" s="41"/>
      <c r="K329" s="41"/>
      <c r="L329" s="45"/>
      <c r="M329" s="256"/>
      <c r="N329" s="257"/>
      <c r="O329" s="85"/>
      <c r="P329" s="85"/>
      <c r="Q329" s="85"/>
      <c r="R329" s="85"/>
      <c r="S329" s="85"/>
      <c r="T329" s="86"/>
      <c r="U329" s="39"/>
      <c r="V329" s="39"/>
      <c r="W329" s="39"/>
      <c r="X329" s="39"/>
      <c r="Y329" s="39"/>
      <c r="Z329" s="39"/>
      <c r="AA329" s="39"/>
      <c r="AB329" s="39"/>
      <c r="AC329" s="39"/>
      <c r="AD329" s="39"/>
      <c r="AE329" s="39"/>
      <c r="AT329" s="18" t="s">
        <v>174</v>
      </c>
      <c r="AU329" s="18" t="s">
        <v>151</v>
      </c>
    </row>
    <row r="330" s="2" customFormat="1" ht="21.75" customHeight="1">
      <c r="A330" s="39"/>
      <c r="B330" s="40"/>
      <c r="C330" s="219" t="s">
        <v>483</v>
      </c>
      <c r="D330" s="219" t="s">
        <v>145</v>
      </c>
      <c r="E330" s="220" t="s">
        <v>484</v>
      </c>
      <c r="F330" s="221" t="s">
        <v>485</v>
      </c>
      <c r="G330" s="222" t="s">
        <v>301</v>
      </c>
      <c r="H330" s="223">
        <v>0.010999999999999999</v>
      </c>
      <c r="I330" s="224"/>
      <c r="J330" s="225">
        <f>ROUND(I330*H330,2)</f>
        <v>0</v>
      </c>
      <c r="K330" s="221" t="s">
        <v>149</v>
      </c>
      <c r="L330" s="45"/>
      <c r="M330" s="226" t="s">
        <v>19</v>
      </c>
      <c r="N330" s="227" t="s">
        <v>44</v>
      </c>
      <c r="O330" s="85"/>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269</v>
      </c>
      <c r="AT330" s="230" t="s">
        <v>145</v>
      </c>
      <c r="AU330" s="230" t="s">
        <v>151</v>
      </c>
      <c r="AY330" s="18" t="s">
        <v>142</v>
      </c>
      <c r="BE330" s="231">
        <f>IF(N330="základní",J330,0)</f>
        <v>0</v>
      </c>
      <c r="BF330" s="231">
        <f>IF(N330="snížená",J330,0)</f>
        <v>0</v>
      </c>
      <c r="BG330" s="231">
        <f>IF(N330="zákl. přenesená",J330,0)</f>
        <v>0</v>
      </c>
      <c r="BH330" s="231">
        <f>IF(N330="sníž. přenesená",J330,0)</f>
        <v>0</v>
      </c>
      <c r="BI330" s="231">
        <f>IF(N330="nulová",J330,0)</f>
        <v>0</v>
      </c>
      <c r="BJ330" s="18" t="s">
        <v>151</v>
      </c>
      <c r="BK330" s="231">
        <f>ROUND(I330*H330,2)</f>
        <v>0</v>
      </c>
      <c r="BL330" s="18" t="s">
        <v>269</v>
      </c>
      <c r="BM330" s="230" t="s">
        <v>486</v>
      </c>
    </row>
    <row r="331" s="2" customFormat="1">
      <c r="A331" s="39"/>
      <c r="B331" s="40"/>
      <c r="C331" s="41"/>
      <c r="D331" s="234" t="s">
        <v>174</v>
      </c>
      <c r="E331" s="41"/>
      <c r="F331" s="255" t="s">
        <v>434</v>
      </c>
      <c r="G331" s="41"/>
      <c r="H331" s="41"/>
      <c r="I331" s="137"/>
      <c r="J331" s="41"/>
      <c r="K331" s="41"/>
      <c r="L331" s="45"/>
      <c r="M331" s="256"/>
      <c r="N331" s="257"/>
      <c r="O331" s="85"/>
      <c r="P331" s="85"/>
      <c r="Q331" s="85"/>
      <c r="R331" s="85"/>
      <c r="S331" s="85"/>
      <c r="T331" s="86"/>
      <c r="U331" s="39"/>
      <c r="V331" s="39"/>
      <c r="W331" s="39"/>
      <c r="X331" s="39"/>
      <c r="Y331" s="39"/>
      <c r="Z331" s="39"/>
      <c r="AA331" s="39"/>
      <c r="AB331" s="39"/>
      <c r="AC331" s="39"/>
      <c r="AD331" s="39"/>
      <c r="AE331" s="39"/>
      <c r="AT331" s="18" t="s">
        <v>174</v>
      </c>
      <c r="AU331" s="18" t="s">
        <v>151</v>
      </c>
    </row>
    <row r="332" s="12" customFormat="1" ht="22.8" customHeight="1">
      <c r="A332" s="12"/>
      <c r="B332" s="203"/>
      <c r="C332" s="204"/>
      <c r="D332" s="205" t="s">
        <v>71</v>
      </c>
      <c r="E332" s="217" t="s">
        <v>487</v>
      </c>
      <c r="F332" s="217" t="s">
        <v>488</v>
      </c>
      <c r="G332" s="204"/>
      <c r="H332" s="204"/>
      <c r="I332" s="207"/>
      <c r="J332" s="218">
        <f>BK332</f>
        <v>0</v>
      </c>
      <c r="K332" s="204"/>
      <c r="L332" s="209"/>
      <c r="M332" s="210"/>
      <c r="N332" s="211"/>
      <c r="O332" s="211"/>
      <c r="P332" s="212">
        <f>SUM(P333:P354)</f>
        <v>0</v>
      </c>
      <c r="Q332" s="211"/>
      <c r="R332" s="212">
        <f>SUM(R333:R354)</f>
        <v>0.42408000000000001</v>
      </c>
      <c r="S332" s="211"/>
      <c r="T332" s="213">
        <f>SUM(T333:T354)</f>
        <v>0</v>
      </c>
      <c r="U332" s="12"/>
      <c r="V332" s="12"/>
      <c r="W332" s="12"/>
      <c r="X332" s="12"/>
      <c r="Y332" s="12"/>
      <c r="Z332" s="12"/>
      <c r="AA332" s="12"/>
      <c r="AB332" s="12"/>
      <c r="AC332" s="12"/>
      <c r="AD332" s="12"/>
      <c r="AE332" s="12"/>
      <c r="AR332" s="214" t="s">
        <v>151</v>
      </c>
      <c r="AT332" s="215" t="s">
        <v>71</v>
      </c>
      <c r="AU332" s="215" t="s">
        <v>80</v>
      </c>
      <c r="AY332" s="214" t="s">
        <v>142</v>
      </c>
      <c r="BK332" s="216">
        <f>SUM(BK333:BK354)</f>
        <v>0</v>
      </c>
    </row>
    <row r="333" s="2" customFormat="1" ht="21.75" customHeight="1">
      <c r="A333" s="39"/>
      <c r="B333" s="40"/>
      <c r="C333" s="219" t="s">
        <v>489</v>
      </c>
      <c r="D333" s="219" t="s">
        <v>145</v>
      </c>
      <c r="E333" s="220" t="s">
        <v>490</v>
      </c>
      <c r="F333" s="221" t="s">
        <v>491</v>
      </c>
      <c r="G333" s="222" t="s">
        <v>179</v>
      </c>
      <c r="H333" s="223">
        <v>10</v>
      </c>
      <c r="I333" s="224"/>
      <c r="J333" s="225">
        <f>ROUND(I333*H333,2)</f>
        <v>0</v>
      </c>
      <c r="K333" s="221" t="s">
        <v>149</v>
      </c>
      <c r="L333" s="45"/>
      <c r="M333" s="226" t="s">
        <v>19</v>
      </c>
      <c r="N333" s="227" t="s">
        <v>44</v>
      </c>
      <c r="O333" s="85"/>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269</v>
      </c>
      <c r="AT333" s="230" t="s">
        <v>145</v>
      </c>
      <c r="AU333" s="230" t="s">
        <v>151</v>
      </c>
      <c r="AY333" s="18" t="s">
        <v>142</v>
      </c>
      <c r="BE333" s="231">
        <f>IF(N333="základní",J333,0)</f>
        <v>0</v>
      </c>
      <c r="BF333" s="231">
        <f>IF(N333="snížená",J333,0)</f>
        <v>0</v>
      </c>
      <c r="BG333" s="231">
        <f>IF(N333="zákl. přenesená",J333,0)</f>
        <v>0</v>
      </c>
      <c r="BH333" s="231">
        <f>IF(N333="sníž. přenesená",J333,0)</f>
        <v>0</v>
      </c>
      <c r="BI333" s="231">
        <f>IF(N333="nulová",J333,0)</f>
        <v>0</v>
      </c>
      <c r="BJ333" s="18" t="s">
        <v>151</v>
      </c>
      <c r="BK333" s="231">
        <f>ROUND(I333*H333,2)</f>
        <v>0</v>
      </c>
      <c r="BL333" s="18" t="s">
        <v>269</v>
      </c>
      <c r="BM333" s="230" t="s">
        <v>492</v>
      </c>
    </row>
    <row r="334" s="2" customFormat="1">
      <c r="A334" s="39"/>
      <c r="B334" s="40"/>
      <c r="C334" s="41"/>
      <c r="D334" s="234" t="s">
        <v>174</v>
      </c>
      <c r="E334" s="41"/>
      <c r="F334" s="255" t="s">
        <v>493</v>
      </c>
      <c r="G334" s="41"/>
      <c r="H334" s="41"/>
      <c r="I334" s="137"/>
      <c r="J334" s="41"/>
      <c r="K334" s="41"/>
      <c r="L334" s="45"/>
      <c r="M334" s="256"/>
      <c r="N334" s="257"/>
      <c r="O334" s="85"/>
      <c r="P334" s="85"/>
      <c r="Q334" s="85"/>
      <c r="R334" s="85"/>
      <c r="S334" s="85"/>
      <c r="T334" s="86"/>
      <c r="U334" s="39"/>
      <c r="V334" s="39"/>
      <c r="W334" s="39"/>
      <c r="X334" s="39"/>
      <c r="Y334" s="39"/>
      <c r="Z334" s="39"/>
      <c r="AA334" s="39"/>
      <c r="AB334" s="39"/>
      <c r="AC334" s="39"/>
      <c r="AD334" s="39"/>
      <c r="AE334" s="39"/>
      <c r="AT334" s="18" t="s">
        <v>174</v>
      </c>
      <c r="AU334" s="18" t="s">
        <v>151</v>
      </c>
    </row>
    <row r="335" s="2" customFormat="1" ht="16.5" customHeight="1">
      <c r="A335" s="39"/>
      <c r="B335" s="40"/>
      <c r="C335" s="268" t="s">
        <v>494</v>
      </c>
      <c r="D335" s="268" t="s">
        <v>264</v>
      </c>
      <c r="E335" s="269" t="s">
        <v>495</v>
      </c>
      <c r="F335" s="270" t="s">
        <v>496</v>
      </c>
      <c r="G335" s="271" t="s">
        <v>179</v>
      </c>
      <c r="H335" s="272">
        <v>6</v>
      </c>
      <c r="I335" s="273"/>
      <c r="J335" s="274">
        <f>ROUND(I335*H335,2)</f>
        <v>0</v>
      </c>
      <c r="K335" s="270" t="s">
        <v>149</v>
      </c>
      <c r="L335" s="275"/>
      <c r="M335" s="276" t="s">
        <v>19</v>
      </c>
      <c r="N335" s="277" t="s">
        <v>44</v>
      </c>
      <c r="O335" s="85"/>
      <c r="P335" s="228">
        <f>O335*H335</f>
        <v>0</v>
      </c>
      <c r="Q335" s="228">
        <v>0.016</v>
      </c>
      <c r="R335" s="228">
        <f>Q335*H335</f>
        <v>0.096000000000000002</v>
      </c>
      <c r="S335" s="228">
        <v>0</v>
      </c>
      <c r="T335" s="229">
        <f>S335*H335</f>
        <v>0</v>
      </c>
      <c r="U335" s="39"/>
      <c r="V335" s="39"/>
      <c r="W335" s="39"/>
      <c r="X335" s="39"/>
      <c r="Y335" s="39"/>
      <c r="Z335" s="39"/>
      <c r="AA335" s="39"/>
      <c r="AB335" s="39"/>
      <c r="AC335" s="39"/>
      <c r="AD335" s="39"/>
      <c r="AE335" s="39"/>
      <c r="AR335" s="230" t="s">
        <v>351</v>
      </c>
      <c r="AT335" s="230" t="s">
        <v>264</v>
      </c>
      <c r="AU335" s="230" t="s">
        <v>151</v>
      </c>
      <c r="AY335" s="18" t="s">
        <v>142</v>
      </c>
      <c r="BE335" s="231">
        <f>IF(N335="základní",J335,0)</f>
        <v>0</v>
      </c>
      <c r="BF335" s="231">
        <f>IF(N335="snížená",J335,0)</f>
        <v>0</v>
      </c>
      <c r="BG335" s="231">
        <f>IF(N335="zákl. přenesená",J335,0)</f>
        <v>0</v>
      </c>
      <c r="BH335" s="231">
        <f>IF(N335="sníž. přenesená",J335,0)</f>
        <v>0</v>
      </c>
      <c r="BI335" s="231">
        <f>IF(N335="nulová",J335,0)</f>
        <v>0</v>
      </c>
      <c r="BJ335" s="18" t="s">
        <v>151</v>
      </c>
      <c r="BK335" s="231">
        <f>ROUND(I335*H335,2)</f>
        <v>0</v>
      </c>
      <c r="BL335" s="18" t="s">
        <v>269</v>
      </c>
      <c r="BM335" s="230" t="s">
        <v>497</v>
      </c>
    </row>
    <row r="336" s="13" customFormat="1">
      <c r="A336" s="13"/>
      <c r="B336" s="232"/>
      <c r="C336" s="233"/>
      <c r="D336" s="234" t="s">
        <v>153</v>
      </c>
      <c r="E336" s="235" t="s">
        <v>19</v>
      </c>
      <c r="F336" s="236" t="s">
        <v>188</v>
      </c>
      <c r="G336" s="233"/>
      <c r="H336" s="237">
        <v>6</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153</v>
      </c>
      <c r="AU336" s="243" t="s">
        <v>151</v>
      </c>
      <c r="AV336" s="13" t="s">
        <v>151</v>
      </c>
      <c r="AW336" s="13" t="s">
        <v>33</v>
      </c>
      <c r="AX336" s="13" t="s">
        <v>72</v>
      </c>
      <c r="AY336" s="243" t="s">
        <v>142</v>
      </c>
    </row>
    <row r="337" s="14" customFormat="1">
      <c r="A337" s="14"/>
      <c r="B337" s="244"/>
      <c r="C337" s="245"/>
      <c r="D337" s="234" t="s">
        <v>153</v>
      </c>
      <c r="E337" s="246" t="s">
        <v>19</v>
      </c>
      <c r="F337" s="247" t="s">
        <v>156</v>
      </c>
      <c r="G337" s="245"/>
      <c r="H337" s="248">
        <v>6</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153</v>
      </c>
      <c r="AU337" s="254" t="s">
        <v>151</v>
      </c>
      <c r="AV337" s="14" t="s">
        <v>150</v>
      </c>
      <c r="AW337" s="14" t="s">
        <v>33</v>
      </c>
      <c r="AX337" s="14" t="s">
        <v>80</v>
      </c>
      <c r="AY337" s="254" t="s">
        <v>142</v>
      </c>
    </row>
    <row r="338" s="2" customFormat="1" ht="16.5" customHeight="1">
      <c r="A338" s="39"/>
      <c r="B338" s="40"/>
      <c r="C338" s="268" t="s">
        <v>498</v>
      </c>
      <c r="D338" s="268" t="s">
        <v>264</v>
      </c>
      <c r="E338" s="269" t="s">
        <v>499</v>
      </c>
      <c r="F338" s="270" t="s">
        <v>500</v>
      </c>
      <c r="G338" s="271" t="s">
        <v>179</v>
      </c>
      <c r="H338" s="272">
        <v>2</v>
      </c>
      <c r="I338" s="273"/>
      <c r="J338" s="274">
        <f>ROUND(I338*H338,2)</f>
        <v>0</v>
      </c>
      <c r="K338" s="270" t="s">
        <v>149</v>
      </c>
      <c r="L338" s="275"/>
      <c r="M338" s="276" t="s">
        <v>19</v>
      </c>
      <c r="N338" s="277" t="s">
        <v>44</v>
      </c>
      <c r="O338" s="85"/>
      <c r="P338" s="228">
        <f>O338*H338</f>
        <v>0</v>
      </c>
      <c r="Q338" s="228">
        <v>0.017999999999999999</v>
      </c>
      <c r="R338" s="228">
        <f>Q338*H338</f>
        <v>0.035999999999999997</v>
      </c>
      <c r="S338" s="228">
        <v>0</v>
      </c>
      <c r="T338" s="229">
        <f>S338*H338</f>
        <v>0</v>
      </c>
      <c r="U338" s="39"/>
      <c r="V338" s="39"/>
      <c r="W338" s="39"/>
      <c r="X338" s="39"/>
      <c r="Y338" s="39"/>
      <c r="Z338" s="39"/>
      <c r="AA338" s="39"/>
      <c r="AB338" s="39"/>
      <c r="AC338" s="39"/>
      <c r="AD338" s="39"/>
      <c r="AE338" s="39"/>
      <c r="AR338" s="230" t="s">
        <v>351</v>
      </c>
      <c r="AT338" s="230" t="s">
        <v>264</v>
      </c>
      <c r="AU338" s="230" t="s">
        <v>151</v>
      </c>
      <c r="AY338" s="18" t="s">
        <v>142</v>
      </c>
      <c r="BE338" s="231">
        <f>IF(N338="základní",J338,0)</f>
        <v>0</v>
      </c>
      <c r="BF338" s="231">
        <f>IF(N338="snížená",J338,0)</f>
        <v>0</v>
      </c>
      <c r="BG338" s="231">
        <f>IF(N338="zákl. přenesená",J338,0)</f>
        <v>0</v>
      </c>
      <c r="BH338" s="231">
        <f>IF(N338="sníž. přenesená",J338,0)</f>
        <v>0</v>
      </c>
      <c r="BI338" s="231">
        <f>IF(N338="nulová",J338,0)</f>
        <v>0</v>
      </c>
      <c r="BJ338" s="18" t="s">
        <v>151</v>
      </c>
      <c r="BK338" s="231">
        <f>ROUND(I338*H338,2)</f>
        <v>0</v>
      </c>
      <c r="BL338" s="18" t="s">
        <v>269</v>
      </c>
      <c r="BM338" s="230" t="s">
        <v>501</v>
      </c>
    </row>
    <row r="339" s="2" customFormat="1" ht="16.5" customHeight="1">
      <c r="A339" s="39"/>
      <c r="B339" s="40"/>
      <c r="C339" s="268" t="s">
        <v>502</v>
      </c>
      <c r="D339" s="268" t="s">
        <v>264</v>
      </c>
      <c r="E339" s="269" t="s">
        <v>503</v>
      </c>
      <c r="F339" s="270" t="s">
        <v>504</v>
      </c>
      <c r="G339" s="271" t="s">
        <v>179</v>
      </c>
      <c r="H339" s="272">
        <v>2</v>
      </c>
      <c r="I339" s="273"/>
      <c r="J339" s="274">
        <f>ROUND(I339*H339,2)</f>
        <v>0</v>
      </c>
      <c r="K339" s="270" t="s">
        <v>149</v>
      </c>
      <c r="L339" s="275"/>
      <c r="M339" s="276" t="s">
        <v>19</v>
      </c>
      <c r="N339" s="277" t="s">
        <v>44</v>
      </c>
      <c r="O339" s="85"/>
      <c r="P339" s="228">
        <f>O339*H339</f>
        <v>0</v>
      </c>
      <c r="Q339" s="228">
        <v>0.02</v>
      </c>
      <c r="R339" s="228">
        <f>Q339*H339</f>
        <v>0.040000000000000001</v>
      </c>
      <c r="S339" s="228">
        <v>0</v>
      </c>
      <c r="T339" s="229">
        <f>S339*H339</f>
        <v>0</v>
      </c>
      <c r="U339" s="39"/>
      <c r="V339" s="39"/>
      <c r="W339" s="39"/>
      <c r="X339" s="39"/>
      <c r="Y339" s="39"/>
      <c r="Z339" s="39"/>
      <c r="AA339" s="39"/>
      <c r="AB339" s="39"/>
      <c r="AC339" s="39"/>
      <c r="AD339" s="39"/>
      <c r="AE339" s="39"/>
      <c r="AR339" s="230" t="s">
        <v>351</v>
      </c>
      <c r="AT339" s="230" t="s">
        <v>264</v>
      </c>
      <c r="AU339" s="230" t="s">
        <v>151</v>
      </c>
      <c r="AY339" s="18" t="s">
        <v>142</v>
      </c>
      <c r="BE339" s="231">
        <f>IF(N339="základní",J339,0)</f>
        <v>0</v>
      </c>
      <c r="BF339" s="231">
        <f>IF(N339="snížená",J339,0)</f>
        <v>0</v>
      </c>
      <c r="BG339" s="231">
        <f>IF(N339="zákl. přenesená",J339,0)</f>
        <v>0</v>
      </c>
      <c r="BH339" s="231">
        <f>IF(N339="sníž. přenesená",J339,0)</f>
        <v>0</v>
      </c>
      <c r="BI339" s="231">
        <f>IF(N339="nulová",J339,0)</f>
        <v>0</v>
      </c>
      <c r="BJ339" s="18" t="s">
        <v>151</v>
      </c>
      <c r="BK339" s="231">
        <f>ROUND(I339*H339,2)</f>
        <v>0</v>
      </c>
      <c r="BL339" s="18" t="s">
        <v>269</v>
      </c>
      <c r="BM339" s="230" t="s">
        <v>505</v>
      </c>
    </row>
    <row r="340" s="13" customFormat="1">
      <c r="A340" s="13"/>
      <c r="B340" s="232"/>
      <c r="C340" s="233"/>
      <c r="D340" s="234" t="s">
        <v>153</v>
      </c>
      <c r="E340" s="235" t="s">
        <v>19</v>
      </c>
      <c r="F340" s="236" t="s">
        <v>151</v>
      </c>
      <c r="G340" s="233"/>
      <c r="H340" s="237">
        <v>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153</v>
      </c>
      <c r="AU340" s="243" t="s">
        <v>151</v>
      </c>
      <c r="AV340" s="13" t="s">
        <v>151</v>
      </c>
      <c r="AW340" s="13" t="s">
        <v>33</v>
      </c>
      <c r="AX340" s="13" t="s">
        <v>72</v>
      </c>
      <c r="AY340" s="243" t="s">
        <v>142</v>
      </c>
    </row>
    <row r="341" s="14" customFormat="1">
      <c r="A341" s="14"/>
      <c r="B341" s="244"/>
      <c r="C341" s="245"/>
      <c r="D341" s="234" t="s">
        <v>153</v>
      </c>
      <c r="E341" s="246" t="s">
        <v>19</v>
      </c>
      <c r="F341" s="247" t="s">
        <v>156</v>
      </c>
      <c r="G341" s="245"/>
      <c r="H341" s="248">
        <v>2</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153</v>
      </c>
      <c r="AU341" s="254" t="s">
        <v>151</v>
      </c>
      <c r="AV341" s="14" t="s">
        <v>150</v>
      </c>
      <c r="AW341" s="14" t="s">
        <v>33</v>
      </c>
      <c r="AX341" s="14" t="s">
        <v>80</v>
      </c>
      <c r="AY341" s="254" t="s">
        <v>142</v>
      </c>
    </row>
    <row r="342" s="2" customFormat="1" ht="21.75" customHeight="1">
      <c r="A342" s="39"/>
      <c r="B342" s="40"/>
      <c r="C342" s="219" t="s">
        <v>506</v>
      </c>
      <c r="D342" s="219" t="s">
        <v>145</v>
      </c>
      <c r="E342" s="220" t="s">
        <v>507</v>
      </c>
      <c r="F342" s="221" t="s">
        <v>508</v>
      </c>
      <c r="G342" s="222" t="s">
        <v>179</v>
      </c>
      <c r="H342" s="223">
        <v>1</v>
      </c>
      <c r="I342" s="224"/>
      <c r="J342" s="225">
        <f>ROUND(I342*H342,2)</f>
        <v>0</v>
      </c>
      <c r="K342" s="221" t="s">
        <v>149</v>
      </c>
      <c r="L342" s="45"/>
      <c r="M342" s="226" t="s">
        <v>19</v>
      </c>
      <c r="N342" s="227" t="s">
        <v>44</v>
      </c>
      <c r="O342" s="85"/>
      <c r="P342" s="228">
        <f>O342*H342</f>
        <v>0</v>
      </c>
      <c r="Q342" s="228">
        <v>0.00088000000000000003</v>
      </c>
      <c r="R342" s="228">
        <f>Q342*H342</f>
        <v>0.00088000000000000003</v>
      </c>
      <c r="S342" s="228">
        <v>0</v>
      </c>
      <c r="T342" s="229">
        <f>S342*H342</f>
        <v>0</v>
      </c>
      <c r="U342" s="39"/>
      <c r="V342" s="39"/>
      <c r="W342" s="39"/>
      <c r="X342" s="39"/>
      <c r="Y342" s="39"/>
      <c r="Z342" s="39"/>
      <c r="AA342" s="39"/>
      <c r="AB342" s="39"/>
      <c r="AC342" s="39"/>
      <c r="AD342" s="39"/>
      <c r="AE342" s="39"/>
      <c r="AR342" s="230" t="s">
        <v>269</v>
      </c>
      <c r="AT342" s="230" t="s">
        <v>145</v>
      </c>
      <c r="AU342" s="230" t="s">
        <v>151</v>
      </c>
      <c r="AY342" s="18" t="s">
        <v>142</v>
      </c>
      <c r="BE342" s="231">
        <f>IF(N342="základní",J342,0)</f>
        <v>0</v>
      </c>
      <c r="BF342" s="231">
        <f>IF(N342="snížená",J342,0)</f>
        <v>0</v>
      </c>
      <c r="BG342" s="231">
        <f>IF(N342="zákl. přenesená",J342,0)</f>
        <v>0</v>
      </c>
      <c r="BH342" s="231">
        <f>IF(N342="sníž. přenesená",J342,0)</f>
        <v>0</v>
      </c>
      <c r="BI342" s="231">
        <f>IF(N342="nulová",J342,0)</f>
        <v>0</v>
      </c>
      <c r="BJ342" s="18" t="s">
        <v>151</v>
      </c>
      <c r="BK342" s="231">
        <f>ROUND(I342*H342,2)</f>
        <v>0</v>
      </c>
      <c r="BL342" s="18" t="s">
        <v>269</v>
      </c>
      <c r="BM342" s="230" t="s">
        <v>509</v>
      </c>
    </row>
    <row r="343" s="2" customFormat="1">
      <c r="A343" s="39"/>
      <c r="B343" s="40"/>
      <c r="C343" s="41"/>
      <c r="D343" s="234" t="s">
        <v>174</v>
      </c>
      <c r="E343" s="41"/>
      <c r="F343" s="255" t="s">
        <v>493</v>
      </c>
      <c r="G343" s="41"/>
      <c r="H343" s="41"/>
      <c r="I343" s="137"/>
      <c r="J343" s="41"/>
      <c r="K343" s="41"/>
      <c r="L343" s="45"/>
      <c r="M343" s="256"/>
      <c r="N343" s="257"/>
      <c r="O343" s="85"/>
      <c r="P343" s="85"/>
      <c r="Q343" s="85"/>
      <c r="R343" s="85"/>
      <c r="S343" s="85"/>
      <c r="T343" s="86"/>
      <c r="U343" s="39"/>
      <c r="V343" s="39"/>
      <c r="W343" s="39"/>
      <c r="X343" s="39"/>
      <c r="Y343" s="39"/>
      <c r="Z343" s="39"/>
      <c r="AA343" s="39"/>
      <c r="AB343" s="39"/>
      <c r="AC343" s="39"/>
      <c r="AD343" s="39"/>
      <c r="AE343" s="39"/>
      <c r="AT343" s="18" t="s">
        <v>174</v>
      </c>
      <c r="AU343" s="18" t="s">
        <v>151</v>
      </c>
    </row>
    <row r="344" s="2" customFormat="1" ht="16.5" customHeight="1">
      <c r="A344" s="39"/>
      <c r="B344" s="40"/>
      <c r="C344" s="268" t="s">
        <v>510</v>
      </c>
      <c r="D344" s="268" t="s">
        <v>264</v>
      </c>
      <c r="E344" s="269" t="s">
        <v>511</v>
      </c>
      <c r="F344" s="270" t="s">
        <v>512</v>
      </c>
      <c r="G344" s="271" t="s">
        <v>179</v>
      </c>
      <c r="H344" s="272">
        <v>1</v>
      </c>
      <c r="I344" s="273"/>
      <c r="J344" s="274">
        <f>ROUND(I344*H344,2)</f>
        <v>0</v>
      </c>
      <c r="K344" s="270" t="s">
        <v>19</v>
      </c>
      <c r="L344" s="275"/>
      <c r="M344" s="276" t="s">
        <v>19</v>
      </c>
      <c r="N344" s="277" t="s">
        <v>44</v>
      </c>
      <c r="O344" s="85"/>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351</v>
      </c>
      <c r="AT344" s="230" t="s">
        <v>264</v>
      </c>
      <c r="AU344" s="230" t="s">
        <v>151</v>
      </c>
      <c r="AY344" s="18" t="s">
        <v>142</v>
      </c>
      <c r="BE344" s="231">
        <f>IF(N344="základní",J344,0)</f>
        <v>0</v>
      </c>
      <c r="BF344" s="231">
        <f>IF(N344="snížená",J344,0)</f>
        <v>0</v>
      </c>
      <c r="BG344" s="231">
        <f>IF(N344="zákl. přenesená",J344,0)</f>
        <v>0</v>
      </c>
      <c r="BH344" s="231">
        <f>IF(N344="sníž. přenesená",J344,0)</f>
        <v>0</v>
      </c>
      <c r="BI344" s="231">
        <f>IF(N344="nulová",J344,0)</f>
        <v>0</v>
      </c>
      <c r="BJ344" s="18" t="s">
        <v>151</v>
      </c>
      <c r="BK344" s="231">
        <f>ROUND(I344*H344,2)</f>
        <v>0</v>
      </c>
      <c r="BL344" s="18" t="s">
        <v>269</v>
      </c>
      <c r="BM344" s="230" t="s">
        <v>513</v>
      </c>
    </row>
    <row r="345" s="2" customFormat="1" ht="21.75" customHeight="1">
      <c r="A345" s="39"/>
      <c r="B345" s="40"/>
      <c r="C345" s="219" t="s">
        <v>514</v>
      </c>
      <c r="D345" s="219" t="s">
        <v>145</v>
      </c>
      <c r="E345" s="220" t="s">
        <v>515</v>
      </c>
      <c r="F345" s="221" t="s">
        <v>516</v>
      </c>
      <c r="G345" s="222" t="s">
        <v>179</v>
      </c>
      <c r="H345" s="223">
        <v>3</v>
      </c>
      <c r="I345" s="224"/>
      <c r="J345" s="225">
        <f>ROUND(I345*H345,2)</f>
        <v>0</v>
      </c>
      <c r="K345" s="221" t="s">
        <v>149</v>
      </c>
      <c r="L345" s="45"/>
      <c r="M345" s="226" t="s">
        <v>19</v>
      </c>
      <c r="N345" s="227" t="s">
        <v>44</v>
      </c>
      <c r="O345" s="85"/>
      <c r="P345" s="228">
        <f>O345*H345</f>
        <v>0</v>
      </c>
      <c r="Q345" s="228">
        <v>0</v>
      </c>
      <c r="R345" s="228">
        <f>Q345*H345</f>
        <v>0</v>
      </c>
      <c r="S345" s="228">
        <v>0</v>
      </c>
      <c r="T345" s="229">
        <f>S345*H345</f>
        <v>0</v>
      </c>
      <c r="U345" s="39"/>
      <c r="V345" s="39"/>
      <c r="W345" s="39"/>
      <c r="X345" s="39"/>
      <c r="Y345" s="39"/>
      <c r="Z345" s="39"/>
      <c r="AA345" s="39"/>
      <c r="AB345" s="39"/>
      <c r="AC345" s="39"/>
      <c r="AD345" s="39"/>
      <c r="AE345" s="39"/>
      <c r="AR345" s="230" t="s">
        <v>269</v>
      </c>
      <c r="AT345" s="230" t="s">
        <v>145</v>
      </c>
      <c r="AU345" s="230" t="s">
        <v>151</v>
      </c>
      <c r="AY345" s="18" t="s">
        <v>142</v>
      </c>
      <c r="BE345" s="231">
        <f>IF(N345="základní",J345,0)</f>
        <v>0</v>
      </c>
      <c r="BF345" s="231">
        <f>IF(N345="snížená",J345,0)</f>
        <v>0</v>
      </c>
      <c r="BG345" s="231">
        <f>IF(N345="zákl. přenesená",J345,0)</f>
        <v>0</v>
      </c>
      <c r="BH345" s="231">
        <f>IF(N345="sníž. přenesená",J345,0)</f>
        <v>0</v>
      </c>
      <c r="BI345" s="231">
        <f>IF(N345="nulová",J345,0)</f>
        <v>0</v>
      </c>
      <c r="BJ345" s="18" t="s">
        <v>151</v>
      </c>
      <c r="BK345" s="231">
        <f>ROUND(I345*H345,2)</f>
        <v>0</v>
      </c>
      <c r="BL345" s="18" t="s">
        <v>269</v>
      </c>
      <c r="BM345" s="230" t="s">
        <v>517</v>
      </c>
    </row>
    <row r="346" s="2" customFormat="1">
      <c r="A346" s="39"/>
      <c r="B346" s="40"/>
      <c r="C346" s="41"/>
      <c r="D346" s="234" t="s">
        <v>174</v>
      </c>
      <c r="E346" s="41"/>
      <c r="F346" s="255" t="s">
        <v>493</v>
      </c>
      <c r="G346" s="41"/>
      <c r="H346" s="41"/>
      <c r="I346" s="137"/>
      <c r="J346" s="41"/>
      <c r="K346" s="41"/>
      <c r="L346" s="45"/>
      <c r="M346" s="256"/>
      <c r="N346" s="257"/>
      <c r="O346" s="85"/>
      <c r="P346" s="85"/>
      <c r="Q346" s="85"/>
      <c r="R346" s="85"/>
      <c r="S346" s="85"/>
      <c r="T346" s="86"/>
      <c r="U346" s="39"/>
      <c r="V346" s="39"/>
      <c r="W346" s="39"/>
      <c r="X346" s="39"/>
      <c r="Y346" s="39"/>
      <c r="Z346" s="39"/>
      <c r="AA346" s="39"/>
      <c r="AB346" s="39"/>
      <c r="AC346" s="39"/>
      <c r="AD346" s="39"/>
      <c r="AE346" s="39"/>
      <c r="AT346" s="18" t="s">
        <v>174</v>
      </c>
      <c r="AU346" s="18" t="s">
        <v>151</v>
      </c>
    </row>
    <row r="347" s="2" customFormat="1" ht="16.5" customHeight="1">
      <c r="A347" s="39"/>
      <c r="B347" s="40"/>
      <c r="C347" s="268" t="s">
        <v>518</v>
      </c>
      <c r="D347" s="268" t="s">
        <v>264</v>
      </c>
      <c r="E347" s="269" t="s">
        <v>519</v>
      </c>
      <c r="F347" s="270" t="s">
        <v>520</v>
      </c>
      <c r="G347" s="271" t="s">
        <v>179</v>
      </c>
      <c r="H347" s="272">
        <v>2</v>
      </c>
      <c r="I347" s="273"/>
      <c r="J347" s="274">
        <f>ROUND(I347*H347,2)</f>
        <v>0</v>
      </c>
      <c r="K347" s="270" t="s">
        <v>149</v>
      </c>
      <c r="L347" s="275"/>
      <c r="M347" s="276" t="s">
        <v>19</v>
      </c>
      <c r="N347" s="277" t="s">
        <v>44</v>
      </c>
      <c r="O347" s="85"/>
      <c r="P347" s="228">
        <f>O347*H347</f>
        <v>0</v>
      </c>
      <c r="Q347" s="228">
        <v>0.076999999999999999</v>
      </c>
      <c r="R347" s="228">
        <f>Q347*H347</f>
        <v>0.154</v>
      </c>
      <c r="S347" s="228">
        <v>0</v>
      </c>
      <c r="T347" s="229">
        <f>S347*H347</f>
        <v>0</v>
      </c>
      <c r="U347" s="39"/>
      <c r="V347" s="39"/>
      <c r="W347" s="39"/>
      <c r="X347" s="39"/>
      <c r="Y347" s="39"/>
      <c r="Z347" s="39"/>
      <c r="AA347" s="39"/>
      <c r="AB347" s="39"/>
      <c r="AC347" s="39"/>
      <c r="AD347" s="39"/>
      <c r="AE347" s="39"/>
      <c r="AR347" s="230" t="s">
        <v>351</v>
      </c>
      <c r="AT347" s="230" t="s">
        <v>264</v>
      </c>
      <c r="AU347" s="230" t="s">
        <v>151</v>
      </c>
      <c r="AY347" s="18" t="s">
        <v>142</v>
      </c>
      <c r="BE347" s="231">
        <f>IF(N347="základní",J347,0)</f>
        <v>0</v>
      </c>
      <c r="BF347" s="231">
        <f>IF(N347="snížená",J347,0)</f>
        <v>0</v>
      </c>
      <c r="BG347" s="231">
        <f>IF(N347="zákl. přenesená",J347,0)</f>
        <v>0</v>
      </c>
      <c r="BH347" s="231">
        <f>IF(N347="sníž. přenesená",J347,0)</f>
        <v>0</v>
      </c>
      <c r="BI347" s="231">
        <f>IF(N347="nulová",J347,0)</f>
        <v>0</v>
      </c>
      <c r="BJ347" s="18" t="s">
        <v>151</v>
      </c>
      <c r="BK347" s="231">
        <f>ROUND(I347*H347,2)</f>
        <v>0</v>
      </c>
      <c r="BL347" s="18" t="s">
        <v>269</v>
      </c>
      <c r="BM347" s="230" t="s">
        <v>521</v>
      </c>
    </row>
    <row r="348" s="2" customFormat="1" ht="16.5" customHeight="1">
      <c r="A348" s="39"/>
      <c r="B348" s="40"/>
      <c r="C348" s="268" t="s">
        <v>522</v>
      </c>
      <c r="D348" s="268" t="s">
        <v>264</v>
      </c>
      <c r="E348" s="269" t="s">
        <v>523</v>
      </c>
      <c r="F348" s="270" t="s">
        <v>524</v>
      </c>
      <c r="G348" s="271" t="s">
        <v>179</v>
      </c>
      <c r="H348" s="272">
        <v>1</v>
      </c>
      <c r="I348" s="273"/>
      <c r="J348" s="274">
        <f>ROUND(I348*H348,2)</f>
        <v>0</v>
      </c>
      <c r="K348" s="270" t="s">
        <v>149</v>
      </c>
      <c r="L348" s="275"/>
      <c r="M348" s="276" t="s">
        <v>19</v>
      </c>
      <c r="N348" s="277" t="s">
        <v>44</v>
      </c>
      <c r="O348" s="85"/>
      <c r="P348" s="228">
        <f>O348*H348</f>
        <v>0</v>
      </c>
      <c r="Q348" s="228">
        <v>0.084000000000000005</v>
      </c>
      <c r="R348" s="228">
        <f>Q348*H348</f>
        <v>0.084000000000000005</v>
      </c>
      <c r="S348" s="228">
        <v>0</v>
      </c>
      <c r="T348" s="229">
        <f>S348*H348</f>
        <v>0</v>
      </c>
      <c r="U348" s="39"/>
      <c r="V348" s="39"/>
      <c r="W348" s="39"/>
      <c r="X348" s="39"/>
      <c r="Y348" s="39"/>
      <c r="Z348" s="39"/>
      <c r="AA348" s="39"/>
      <c r="AB348" s="39"/>
      <c r="AC348" s="39"/>
      <c r="AD348" s="39"/>
      <c r="AE348" s="39"/>
      <c r="AR348" s="230" t="s">
        <v>351</v>
      </c>
      <c r="AT348" s="230" t="s">
        <v>264</v>
      </c>
      <c r="AU348" s="230" t="s">
        <v>151</v>
      </c>
      <c r="AY348" s="18" t="s">
        <v>142</v>
      </c>
      <c r="BE348" s="231">
        <f>IF(N348="základní",J348,0)</f>
        <v>0</v>
      </c>
      <c r="BF348" s="231">
        <f>IF(N348="snížená",J348,0)</f>
        <v>0</v>
      </c>
      <c r="BG348" s="231">
        <f>IF(N348="zákl. přenesená",J348,0)</f>
        <v>0</v>
      </c>
      <c r="BH348" s="231">
        <f>IF(N348="sníž. přenesená",J348,0)</f>
        <v>0</v>
      </c>
      <c r="BI348" s="231">
        <f>IF(N348="nulová",J348,0)</f>
        <v>0</v>
      </c>
      <c r="BJ348" s="18" t="s">
        <v>151</v>
      </c>
      <c r="BK348" s="231">
        <f>ROUND(I348*H348,2)</f>
        <v>0</v>
      </c>
      <c r="BL348" s="18" t="s">
        <v>269</v>
      </c>
      <c r="BM348" s="230" t="s">
        <v>525</v>
      </c>
    </row>
    <row r="349" s="2" customFormat="1" ht="16.5" customHeight="1">
      <c r="A349" s="39"/>
      <c r="B349" s="40"/>
      <c r="C349" s="268" t="s">
        <v>526</v>
      </c>
      <c r="D349" s="268" t="s">
        <v>264</v>
      </c>
      <c r="E349" s="269" t="s">
        <v>527</v>
      </c>
      <c r="F349" s="270" t="s">
        <v>528</v>
      </c>
      <c r="G349" s="271" t="s">
        <v>179</v>
      </c>
      <c r="H349" s="272">
        <v>11</v>
      </c>
      <c r="I349" s="273"/>
      <c r="J349" s="274">
        <f>ROUND(I349*H349,2)</f>
        <v>0</v>
      </c>
      <c r="K349" s="270" t="s">
        <v>149</v>
      </c>
      <c r="L349" s="275"/>
      <c r="M349" s="276" t="s">
        <v>19</v>
      </c>
      <c r="N349" s="277" t="s">
        <v>44</v>
      </c>
      <c r="O349" s="85"/>
      <c r="P349" s="228">
        <f>O349*H349</f>
        <v>0</v>
      </c>
      <c r="Q349" s="228">
        <v>0.0011999999999999999</v>
      </c>
      <c r="R349" s="228">
        <f>Q349*H349</f>
        <v>0.013199999999999998</v>
      </c>
      <c r="S349" s="228">
        <v>0</v>
      </c>
      <c r="T349" s="229">
        <f>S349*H349</f>
        <v>0</v>
      </c>
      <c r="U349" s="39"/>
      <c r="V349" s="39"/>
      <c r="W349" s="39"/>
      <c r="X349" s="39"/>
      <c r="Y349" s="39"/>
      <c r="Z349" s="39"/>
      <c r="AA349" s="39"/>
      <c r="AB349" s="39"/>
      <c r="AC349" s="39"/>
      <c r="AD349" s="39"/>
      <c r="AE349" s="39"/>
      <c r="AR349" s="230" t="s">
        <v>351</v>
      </c>
      <c r="AT349" s="230" t="s">
        <v>264</v>
      </c>
      <c r="AU349" s="230" t="s">
        <v>151</v>
      </c>
      <c r="AY349" s="18" t="s">
        <v>142</v>
      </c>
      <c r="BE349" s="231">
        <f>IF(N349="základní",J349,0)</f>
        <v>0</v>
      </c>
      <c r="BF349" s="231">
        <f>IF(N349="snížená",J349,0)</f>
        <v>0</v>
      </c>
      <c r="BG349" s="231">
        <f>IF(N349="zákl. přenesená",J349,0)</f>
        <v>0</v>
      </c>
      <c r="BH349" s="231">
        <f>IF(N349="sníž. přenesená",J349,0)</f>
        <v>0</v>
      </c>
      <c r="BI349" s="231">
        <f>IF(N349="nulová",J349,0)</f>
        <v>0</v>
      </c>
      <c r="BJ349" s="18" t="s">
        <v>151</v>
      </c>
      <c r="BK349" s="231">
        <f>ROUND(I349*H349,2)</f>
        <v>0</v>
      </c>
      <c r="BL349" s="18" t="s">
        <v>269</v>
      </c>
      <c r="BM349" s="230" t="s">
        <v>529</v>
      </c>
    </row>
    <row r="350" s="2" customFormat="1">
      <c r="A350" s="39"/>
      <c r="B350" s="40"/>
      <c r="C350" s="41"/>
      <c r="D350" s="234" t="s">
        <v>337</v>
      </c>
      <c r="E350" s="41"/>
      <c r="F350" s="255" t="s">
        <v>530</v>
      </c>
      <c r="G350" s="41"/>
      <c r="H350" s="41"/>
      <c r="I350" s="137"/>
      <c r="J350" s="41"/>
      <c r="K350" s="41"/>
      <c r="L350" s="45"/>
      <c r="M350" s="256"/>
      <c r="N350" s="257"/>
      <c r="O350" s="85"/>
      <c r="P350" s="85"/>
      <c r="Q350" s="85"/>
      <c r="R350" s="85"/>
      <c r="S350" s="85"/>
      <c r="T350" s="86"/>
      <c r="U350" s="39"/>
      <c r="V350" s="39"/>
      <c r="W350" s="39"/>
      <c r="X350" s="39"/>
      <c r="Y350" s="39"/>
      <c r="Z350" s="39"/>
      <c r="AA350" s="39"/>
      <c r="AB350" s="39"/>
      <c r="AC350" s="39"/>
      <c r="AD350" s="39"/>
      <c r="AE350" s="39"/>
      <c r="AT350" s="18" t="s">
        <v>337</v>
      </c>
      <c r="AU350" s="18" t="s">
        <v>151</v>
      </c>
    </row>
    <row r="351" s="2" customFormat="1" ht="21.75" customHeight="1">
      <c r="A351" s="39"/>
      <c r="B351" s="40"/>
      <c r="C351" s="219" t="s">
        <v>531</v>
      </c>
      <c r="D351" s="219" t="s">
        <v>145</v>
      </c>
      <c r="E351" s="220" t="s">
        <v>532</v>
      </c>
      <c r="F351" s="221" t="s">
        <v>533</v>
      </c>
      <c r="G351" s="222" t="s">
        <v>301</v>
      </c>
      <c r="H351" s="223">
        <v>0.42399999999999999</v>
      </c>
      <c r="I351" s="224"/>
      <c r="J351" s="225">
        <f>ROUND(I351*H351,2)</f>
        <v>0</v>
      </c>
      <c r="K351" s="221" t="s">
        <v>149</v>
      </c>
      <c r="L351" s="45"/>
      <c r="M351" s="226" t="s">
        <v>19</v>
      </c>
      <c r="N351" s="227" t="s">
        <v>44</v>
      </c>
      <c r="O351" s="85"/>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269</v>
      </c>
      <c r="AT351" s="230" t="s">
        <v>145</v>
      </c>
      <c r="AU351" s="230" t="s">
        <v>151</v>
      </c>
      <c r="AY351" s="18" t="s">
        <v>142</v>
      </c>
      <c r="BE351" s="231">
        <f>IF(N351="základní",J351,0)</f>
        <v>0</v>
      </c>
      <c r="BF351" s="231">
        <f>IF(N351="snížená",J351,0)</f>
        <v>0</v>
      </c>
      <c r="BG351" s="231">
        <f>IF(N351="zákl. přenesená",J351,0)</f>
        <v>0</v>
      </c>
      <c r="BH351" s="231">
        <f>IF(N351="sníž. přenesená",J351,0)</f>
        <v>0</v>
      </c>
      <c r="BI351" s="231">
        <f>IF(N351="nulová",J351,0)</f>
        <v>0</v>
      </c>
      <c r="BJ351" s="18" t="s">
        <v>151</v>
      </c>
      <c r="BK351" s="231">
        <f>ROUND(I351*H351,2)</f>
        <v>0</v>
      </c>
      <c r="BL351" s="18" t="s">
        <v>269</v>
      </c>
      <c r="BM351" s="230" t="s">
        <v>534</v>
      </c>
    </row>
    <row r="352" s="2" customFormat="1">
      <c r="A352" s="39"/>
      <c r="B352" s="40"/>
      <c r="C352" s="41"/>
      <c r="D352" s="234" t="s">
        <v>174</v>
      </c>
      <c r="E352" s="41"/>
      <c r="F352" s="255" t="s">
        <v>535</v>
      </c>
      <c r="G352" s="41"/>
      <c r="H352" s="41"/>
      <c r="I352" s="137"/>
      <c r="J352" s="41"/>
      <c r="K352" s="41"/>
      <c r="L352" s="45"/>
      <c r="M352" s="256"/>
      <c r="N352" s="257"/>
      <c r="O352" s="85"/>
      <c r="P352" s="85"/>
      <c r="Q352" s="85"/>
      <c r="R352" s="85"/>
      <c r="S352" s="85"/>
      <c r="T352" s="86"/>
      <c r="U352" s="39"/>
      <c r="V352" s="39"/>
      <c r="W352" s="39"/>
      <c r="X352" s="39"/>
      <c r="Y352" s="39"/>
      <c r="Z352" s="39"/>
      <c r="AA352" s="39"/>
      <c r="AB352" s="39"/>
      <c r="AC352" s="39"/>
      <c r="AD352" s="39"/>
      <c r="AE352" s="39"/>
      <c r="AT352" s="18" t="s">
        <v>174</v>
      </c>
      <c r="AU352" s="18" t="s">
        <v>151</v>
      </c>
    </row>
    <row r="353" s="2" customFormat="1" ht="21.75" customHeight="1">
      <c r="A353" s="39"/>
      <c r="B353" s="40"/>
      <c r="C353" s="219" t="s">
        <v>536</v>
      </c>
      <c r="D353" s="219" t="s">
        <v>145</v>
      </c>
      <c r="E353" s="220" t="s">
        <v>537</v>
      </c>
      <c r="F353" s="221" t="s">
        <v>538</v>
      </c>
      <c r="G353" s="222" t="s">
        <v>301</v>
      </c>
      <c r="H353" s="223">
        <v>0.42399999999999999</v>
      </c>
      <c r="I353" s="224"/>
      <c r="J353" s="225">
        <f>ROUND(I353*H353,2)</f>
        <v>0</v>
      </c>
      <c r="K353" s="221" t="s">
        <v>149</v>
      </c>
      <c r="L353" s="45"/>
      <c r="M353" s="226" t="s">
        <v>19</v>
      </c>
      <c r="N353" s="227" t="s">
        <v>44</v>
      </c>
      <c r="O353" s="85"/>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269</v>
      </c>
      <c r="AT353" s="230" t="s">
        <v>145</v>
      </c>
      <c r="AU353" s="230" t="s">
        <v>151</v>
      </c>
      <c r="AY353" s="18" t="s">
        <v>142</v>
      </c>
      <c r="BE353" s="231">
        <f>IF(N353="základní",J353,0)</f>
        <v>0</v>
      </c>
      <c r="BF353" s="231">
        <f>IF(N353="snížená",J353,0)</f>
        <v>0</v>
      </c>
      <c r="BG353" s="231">
        <f>IF(N353="zákl. přenesená",J353,0)</f>
        <v>0</v>
      </c>
      <c r="BH353" s="231">
        <f>IF(N353="sníž. přenesená",J353,0)</f>
        <v>0</v>
      </c>
      <c r="BI353" s="231">
        <f>IF(N353="nulová",J353,0)</f>
        <v>0</v>
      </c>
      <c r="BJ353" s="18" t="s">
        <v>151</v>
      </c>
      <c r="BK353" s="231">
        <f>ROUND(I353*H353,2)</f>
        <v>0</v>
      </c>
      <c r="BL353" s="18" t="s">
        <v>269</v>
      </c>
      <c r="BM353" s="230" t="s">
        <v>539</v>
      </c>
    </row>
    <row r="354" s="2" customFormat="1">
      <c r="A354" s="39"/>
      <c r="B354" s="40"/>
      <c r="C354" s="41"/>
      <c r="D354" s="234" t="s">
        <v>174</v>
      </c>
      <c r="E354" s="41"/>
      <c r="F354" s="255" t="s">
        <v>535</v>
      </c>
      <c r="G354" s="41"/>
      <c r="H354" s="41"/>
      <c r="I354" s="137"/>
      <c r="J354" s="41"/>
      <c r="K354" s="41"/>
      <c r="L354" s="45"/>
      <c r="M354" s="256"/>
      <c r="N354" s="257"/>
      <c r="O354" s="85"/>
      <c r="P354" s="85"/>
      <c r="Q354" s="85"/>
      <c r="R354" s="85"/>
      <c r="S354" s="85"/>
      <c r="T354" s="86"/>
      <c r="U354" s="39"/>
      <c r="V354" s="39"/>
      <c r="W354" s="39"/>
      <c r="X354" s="39"/>
      <c r="Y354" s="39"/>
      <c r="Z354" s="39"/>
      <c r="AA354" s="39"/>
      <c r="AB354" s="39"/>
      <c r="AC354" s="39"/>
      <c r="AD354" s="39"/>
      <c r="AE354" s="39"/>
      <c r="AT354" s="18" t="s">
        <v>174</v>
      </c>
      <c r="AU354" s="18" t="s">
        <v>151</v>
      </c>
    </row>
    <row r="355" s="12" customFormat="1" ht="22.8" customHeight="1">
      <c r="A355" s="12"/>
      <c r="B355" s="203"/>
      <c r="C355" s="204"/>
      <c r="D355" s="205" t="s">
        <v>71</v>
      </c>
      <c r="E355" s="217" t="s">
        <v>540</v>
      </c>
      <c r="F355" s="217" t="s">
        <v>541</v>
      </c>
      <c r="G355" s="204"/>
      <c r="H355" s="204"/>
      <c r="I355" s="207"/>
      <c r="J355" s="218">
        <f>BK355</f>
        <v>0</v>
      </c>
      <c r="K355" s="204"/>
      <c r="L355" s="209"/>
      <c r="M355" s="210"/>
      <c r="N355" s="211"/>
      <c r="O355" s="211"/>
      <c r="P355" s="212">
        <f>SUM(P356:P372)</f>
        <v>0</v>
      </c>
      <c r="Q355" s="211"/>
      <c r="R355" s="212">
        <f>SUM(R356:R372)</f>
        <v>0.28978000000000004</v>
      </c>
      <c r="S355" s="211"/>
      <c r="T355" s="213">
        <f>SUM(T356:T372)</f>
        <v>0</v>
      </c>
      <c r="U355" s="12"/>
      <c r="V355" s="12"/>
      <c r="W355" s="12"/>
      <c r="X355" s="12"/>
      <c r="Y355" s="12"/>
      <c r="Z355" s="12"/>
      <c r="AA355" s="12"/>
      <c r="AB355" s="12"/>
      <c r="AC355" s="12"/>
      <c r="AD355" s="12"/>
      <c r="AE355" s="12"/>
      <c r="AR355" s="214" t="s">
        <v>151</v>
      </c>
      <c r="AT355" s="215" t="s">
        <v>71</v>
      </c>
      <c r="AU355" s="215" t="s">
        <v>80</v>
      </c>
      <c r="AY355" s="214" t="s">
        <v>142</v>
      </c>
      <c r="BK355" s="216">
        <f>SUM(BK356:BK372)</f>
        <v>0</v>
      </c>
    </row>
    <row r="356" s="2" customFormat="1" ht="16.5" customHeight="1">
      <c r="A356" s="39"/>
      <c r="B356" s="40"/>
      <c r="C356" s="219" t="s">
        <v>542</v>
      </c>
      <c r="D356" s="219" t="s">
        <v>145</v>
      </c>
      <c r="E356" s="220" t="s">
        <v>543</v>
      </c>
      <c r="F356" s="221" t="s">
        <v>544</v>
      </c>
      <c r="G356" s="222" t="s">
        <v>545</v>
      </c>
      <c r="H356" s="223">
        <v>275.60000000000002</v>
      </c>
      <c r="I356" s="224"/>
      <c r="J356" s="225">
        <f>ROUND(I356*H356,2)</f>
        <v>0</v>
      </c>
      <c r="K356" s="221" t="s">
        <v>149</v>
      </c>
      <c r="L356" s="45"/>
      <c r="M356" s="226" t="s">
        <v>19</v>
      </c>
      <c r="N356" s="227" t="s">
        <v>44</v>
      </c>
      <c r="O356" s="85"/>
      <c r="P356" s="228">
        <f>O356*H356</f>
        <v>0</v>
      </c>
      <c r="Q356" s="228">
        <v>5.0000000000000002E-05</v>
      </c>
      <c r="R356" s="228">
        <f>Q356*H356</f>
        <v>0.013780000000000002</v>
      </c>
      <c r="S356" s="228">
        <v>0</v>
      </c>
      <c r="T356" s="229">
        <f>S356*H356</f>
        <v>0</v>
      </c>
      <c r="U356" s="39"/>
      <c r="V356" s="39"/>
      <c r="W356" s="39"/>
      <c r="X356" s="39"/>
      <c r="Y356" s="39"/>
      <c r="Z356" s="39"/>
      <c r="AA356" s="39"/>
      <c r="AB356" s="39"/>
      <c r="AC356" s="39"/>
      <c r="AD356" s="39"/>
      <c r="AE356" s="39"/>
      <c r="AR356" s="230" t="s">
        <v>269</v>
      </c>
      <c r="AT356" s="230" t="s">
        <v>145</v>
      </c>
      <c r="AU356" s="230" t="s">
        <v>151</v>
      </c>
      <c r="AY356" s="18" t="s">
        <v>142</v>
      </c>
      <c r="BE356" s="231">
        <f>IF(N356="základní",J356,0)</f>
        <v>0</v>
      </c>
      <c r="BF356" s="231">
        <f>IF(N356="snížená",J356,0)</f>
        <v>0</v>
      </c>
      <c r="BG356" s="231">
        <f>IF(N356="zákl. přenesená",J356,0)</f>
        <v>0</v>
      </c>
      <c r="BH356" s="231">
        <f>IF(N356="sníž. přenesená",J356,0)</f>
        <v>0</v>
      </c>
      <c r="BI356" s="231">
        <f>IF(N356="nulová",J356,0)</f>
        <v>0</v>
      </c>
      <c r="BJ356" s="18" t="s">
        <v>151</v>
      </c>
      <c r="BK356" s="231">
        <f>ROUND(I356*H356,2)</f>
        <v>0</v>
      </c>
      <c r="BL356" s="18" t="s">
        <v>269</v>
      </c>
      <c r="BM356" s="230" t="s">
        <v>546</v>
      </c>
    </row>
    <row r="357" s="2" customFormat="1">
      <c r="A357" s="39"/>
      <c r="B357" s="40"/>
      <c r="C357" s="41"/>
      <c r="D357" s="234" t="s">
        <v>174</v>
      </c>
      <c r="E357" s="41"/>
      <c r="F357" s="255" t="s">
        <v>547</v>
      </c>
      <c r="G357" s="41"/>
      <c r="H357" s="41"/>
      <c r="I357" s="137"/>
      <c r="J357" s="41"/>
      <c r="K357" s="41"/>
      <c r="L357" s="45"/>
      <c r="M357" s="256"/>
      <c r="N357" s="257"/>
      <c r="O357" s="85"/>
      <c r="P357" s="85"/>
      <c r="Q357" s="85"/>
      <c r="R357" s="85"/>
      <c r="S357" s="85"/>
      <c r="T357" s="86"/>
      <c r="U357" s="39"/>
      <c r="V357" s="39"/>
      <c r="W357" s="39"/>
      <c r="X357" s="39"/>
      <c r="Y357" s="39"/>
      <c r="Z357" s="39"/>
      <c r="AA357" s="39"/>
      <c r="AB357" s="39"/>
      <c r="AC357" s="39"/>
      <c r="AD357" s="39"/>
      <c r="AE357" s="39"/>
      <c r="AT357" s="18" t="s">
        <v>174</v>
      </c>
      <c r="AU357" s="18" t="s">
        <v>151</v>
      </c>
    </row>
    <row r="358" s="13" customFormat="1">
      <c r="A358" s="13"/>
      <c r="B358" s="232"/>
      <c r="C358" s="233"/>
      <c r="D358" s="234" t="s">
        <v>153</v>
      </c>
      <c r="E358" s="235" t="s">
        <v>19</v>
      </c>
      <c r="F358" s="236" t="s">
        <v>548</v>
      </c>
      <c r="G358" s="233"/>
      <c r="H358" s="237">
        <v>185.59999999999999</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153</v>
      </c>
      <c r="AU358" s="243" t="s">
        <v>151</v>
      </c>
      <c r="AV358" s="13" t="s">
        <v>151</v>
      </c>
      <c r="AW358" s="13" t="s">
        <v>33</v>
      </c>
      <c r="AX358" s="13" t="s">
        <v>72</v>
      </c>
      <c r="AY358" s="243" t="s">
        <v>142</v>
      </c>
    </row>
    <row r="359" s="13" customFormat="1">
      <c r="A359" s="13"/>
      <c r="B359" s="232"/>
      <c r="C359" s="233"/>
      <c r="D359" s="234" t="s">
        <v>153</v>
      </c>
      <c r="E359" s="235" t="s">
        <v>19</v>
      </c>
      <c r="F359" s="236" t="s">
        <v>549</v>
      </c>
      <c r="G359" s="233"/>
      <c r="H359" s="237">
        <v>90</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153</v>
      </c>
      <c r="AU359" s="243" t="s">
        <v>151</v>
      </c>
      <c r="AV359" s="13" t="s">
        <v>151</v>
      </c>
      <c r="AW359" s="13" t="s">
        <v>33</v>
      </c>
      <c r="AX359" s="13" t="s">
        <v>72</v>
      </c>
      <c r="AY359" s="243" t="s">
        <v>142</v>
      </c>
    </row>
    <row r="360" s="14" customFormat="1">
      <c r="A360" s="14"/>
      <c r="B360" s="244"/>
      <c r="C360" s="245"/>
      <c r="D360" s="234" t="s">
        <v>153</v>
      </c>
      <c r="E360" s="246" t="s">
        <v>19</v>
      </c>
      <c r="F360" s="247" t="s">
        <v>156</v>
      </c>
      <c r="G360" s="245"/>
      <c r="H360" s="248">
        <v>275.60000000000002</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153</v>
      </c>
      <c r="AU360" s="254" t="s">
        <v>151</v>
      </c>
      <c r="AV360" s="14" t="s">
        <v>150</v>
      </c>
      <c r="AW360" s="14" t="s">
        <v>33</v>
      </c>
      <c r="AX360" s="14" t="s">
        <v>80</v>
      </c>
      <c r="AY360" s="254" t="s">
        <v>142</v>
      </c>
    </row>
    <row r="361" s="2" customFormat="1" ht="16.5" customHeight="1">
      <c r="A361" s="39"/>
      <c r="B361" s="40"/>
      <c r="C361" s="268" t="s">
        <v>550</v>
      </c>
      <c r="D361" s="268" t="s">
        <v>264</v>
      </c>
      <c r="E361" s="269" t="s">
        <v>551</v>
      </c>
      <c r="F361" s="270" t="s">
        <v>552</v>
      </c>
      <c r="G361" s="271" t="s">
        <v>301</v>
      </c>
      <c r="H361" s="272">
        <v>0.186</v>
      </c>
      <c r="I361" s="273"/>
      <c r="J361" s="274">
        <f>ROUND(I361*H361,2)</f>
        <v>0</v>
      </c>
      <c r="K361" s="270" t="s">
        <v>149</v>
      </c>
      <c r="L361" s="275"/>
      <c r="M361" s="276" t="s">
        <v>19</v>
      </c>
      <c r="N361" s="277" t="s">
        <v>44</v>
      </c>
      <c r="O361" s="85"/>
      <c r="P361" s="228">
        <f>O361*H361</f>
        <v>0</v>
      </c>
      <c r="Q361" s="228">
        <v>1</v>
      </c>
      <c r="R361" s="228">
        <f>Q361*H361</f>
        <v>0.186</v>
      </c>
      <c r="S361" s="228">
        <v>0</v>
      </c>
      <c r="T361" s="229">
        <f>S361*H361</f>
        <v>0</v>
      </c>
      <c r="U361" s="39"/>
      <c r="V361" s="39"/>
      <c r="W361" s="39"/>
      <c r="X361" s="39"/>
      <c r="Y361" s="39"/>
      <c r="Z361" s="39"/>
      <c r="AA361" s="39"/>
      <c r="AB361" s="39"/>
      <c r="AC361" s="39"/>
      <c r="AD361" s="39"/>
      <c r="AE361" s="39"/>
      <c r="AR361" s="230" t="s">
        <v>351</v>
      </c>
      <c r="AT361" s="230" t="s">
        <v>264</v>
      </c>
      <c r="AU361" s="230" t="s">
        <v>151</v>
      </c>
      <c r="AY361" s="18" t="s">
        <v>142</v>
      </c>
      <c r="BE361" s="231">
        <f>IF(N361="základní",J361,0)</f>
        <v>0</v>
      </c>
      <c r="BF361" s="231">
        <f>IF(N361="snížená",J361,0)</f>
        <v>0</v>
      </c>
      <c r="BG361" s="231">
        <f>IF(N361="zákl. přenesená",J361,0)</f>
        <v>0</v>
      </c>
      <c r="BH361" s="231">
        <f>IF(N361="sníž. přenesená",J361,0)</f>
        <v>0</v>
      </c>
      <c r="BI361" s="231">
        <f>IF(N361="nulová",J361,0)</f>
        <v>0</v>
      </c>
      <c r="BJ361" s="18" t="s">
        <v>151</v>
      </c>
      <c r="BK361" s="231">
        <f>ROUND(I361*H361,2)</f>
        <v>0</v>
      </c>
      <c r="BL361" s="18" t="s">
        <v>269</v>
      </c>
      <c r="BM361" s="230" t="s">
        <v>553</v>
      </c>
    </row>
    <row r="362" s="2" customFormat="1">
      <c r="A362" s="39"/>
      <c r="B362" s="40"/>
      <c r="C362" s="41"/>
      <c r="D362" s="234" t="s">
        <v>337</v>
      </c>
      <c r="E362" s="41"/>
      <c r="F362" s="255" t="s">
        <v>554</v>
      </c>
      <c r="G362" s="41"/>
      <c r="H362" s="41"/>
      <c r="I362" s="137"/>
      <c r="J362" s="41"/>
      <c r="K362" s="41"/>
      <c r="L362" s="45"/>
      <c r="M362" s="256"/>
      <c r="N362" s="257"/>
      <c r="O362" s="85"/>
      <c r="P362" s="85"/>
      <c r="Q362" s="85"/>
      <c r="R362" s="85"/>
      <c r="S362" s="85"/>
      <c r="T362" s="86"/>
      <c r="U362" s="39"/>
      <c r="V362" s="39"/>
      <c r="W362" s="39"/>
      <c r="X362" s="39"/>
      <c r="Y362" s="39"/>
      <c r="Z362" s="39"/>
      <c r="AA362" s="39"/>
      <c r="AB362" s="39"/>
      <c r="AC362" s="39"/>
      <c r="AD362" s="39"/>
      <c r="AE362" s="39"/>
      <c r="AT362" s="18" t="s">
        <v>337</v>
      </c>
      <c r="AU362" s="18" t="s">
        <v>151</v>
      </c>
    </row>
    <row r="363" s="2" customFormat="1" ht="16.5" customHeight="1">
      <c r="A363" s="39"/>
      <c r="B363" s="40"/>
      <c r="C363" s="268" t="s">
        <v>555</v>
      </c>
      <c r="D363" s="268" t="s">
        <v>264</v>
      </c>
      <c r="E363" s="269" t="s">
        <v>556</v>
      </c>
      <c r="F363" s="270" t="s">
        <v>557</v>
      </c>
      <c r="G363" s="271" t="s">
        <v>301</v>
      </c>
      <c r="H363" s="272">
        <v>0.089999999999999997</v>
      </c>
      <c r="I363" s="273"/>
      <c r="J363" s="274">
        <f>ROUND(I363*H363,2)</f>
        <v>0</v>
      </c>
      <c r="K363" s="270" t="s">
        <v>149</v>
      </c>
      <c r="L363" s="275"/>
      <c r="M363" s="276" t="s">
        <v>19</v>
      </c>
      <c r="N363" s="277" t="s">
        <v>44</v>
      </c>
      <c r="O363" s="85"/>
      <c r="P363" s="228">
        <f>O363*H363</f>
        <v>0</v>
      </c>
      <c r="Q363" s="228">
        <v>1</v>
      </c>
      <c r="R363" s="228">
        <f>Q363*H363</f>
        <v>0.089999999999999997</v>
      </c>
      <c r="S363" s="228">
        <v>0</v>
      </c>
      <c r="T363" s="229">
        <f>S363*H363</f>
        <v>0</v>
      </c>
      <c r="U363" s="39"/>
      <c r="V363" s="39"/>
      <c r="W363" s="39"/>
      <c r="X363" s="39"/>
      <c r="Y363" s="39"/>
      <c r="Z363" s="39"/>
      <c r="AA363" s="39"/>
      <c r="AB363" s="39"/>
      <c r="AC363" s="39"/>
      <c r="AD363" s="39"/>
      <c r="AE363" s="39"/>
      <c r="AR363" s="230" t="s">
        <v>351</v>
      </c>
      <c r="AT363" s="230" t="s">
        <v>264</v>
      </c>
      <c r="AU363" s="230" t="s">
        <v>151</v>
      </c>
      <c r="AY363" s="18" t="s">
        <v>142</v>
      </c>
      <c r="BE363" s="231">
        <f>IF(N363="základní",J363,0)</f>
        <v>0</v>
      </c>
      <c r="BF363" s="231">
        <f>IF(N363="snížená",J363,0)</f>
        <v>0</v>
      </c>
      <c r="BG363" s="231">
        <f>IF(N363="zákl. přenesená",J363,0)</f>
        <v>0</v>
      </c>
      <c r="BH363" s="231">
        <f>IF(N363="sníž. přenesená",J363,0)</f>
        <v>0</v>
      </c>
      <c r="BI363" s="231">
        <f>IF(N363="nulová",J363,0)</f>
        <v>0</v>
      </c>
      <c r="BJ363" s="18" t="s">
        <v>151</v>
      </c>
      <c r="BK363" s="231">
        <f>ROUND(I363*H363,2)</f>
        <v>0</v>
      </c>
      <c r="BL363" s="18" t="s">
        <v>269</v>
      </c>
      <c r="BM363" s="230" t="s">
        <v>558</v>
      </c>
    </row>
    <row r="364" s="2" customFormat="1">
      <c r="A364" s="39"/>
      <c r="B364" s="40"/>
      <c r="C364" s="41"/>
      <c r="D364" s="234" t="s">
        <v>337</v>
      </c>
      <c r="E364" s="41"/>
      <c r="F364" s="255" t="s">
        <v>559</v>
      </c>
      <c r="G364" s="41"/>
      <c r="H364" s="41"/>
      <c r="I364" s="137"/>
      <c r="J364" s="41"/>
      <c r="K364" s="41"/>
      <c r="L364" s="45"/>
      <c r="M364" s="256"/>
      <c r="N364" s="257"/>
      <c r="O364" s="85"/>
      <c r="P364" s="85"/>
      <c r="Q364" s="85"/>
      <c r="R364" s="85"/>
      <c r="S364" s="85"/>
      <c r="T364" s="86"/>
      <c r="U364" s="39"/>
      <c r="V364" s="39"/>
      <c r="W364" s="39"/>
      <c r="X364" s="39"/>
      <c r="Y364" s="39"/>
      <c r="Z364" s="39"/>
      <c r="AA364" s="39"/>
      <c r="AB364" s="39"/>
      <c r="AC364" s="39"/>
      <c r="AD364" s="39"/>
      <c r="AE364" s="39"/>
      <c r="AT364" s="18" t="s">
        <v>337</v>
      </c>
      <c r="AU364" s="18" t="s">
        <v>151</v>
      </c>
    </row>
    <row r="365" s="13" customFormat="1">
      <c r="A365" s="13"/>
      <c r="B365" s="232"/>
      <c r="C365" s="233"/>
      <c r="D365" s="234" t="s">
        <v>153</v>
      </c>
      <c r="E365" s="235" t="s">
        <v>19</v>
      </c>
      <c r="F365" s="236" t="s">
        <v>549</v>
      </c>
      <c r="G365" s="233"/>
      <c r="H365" s="237">
        <v>90</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153</v>
      </c>
      <c r="AU365" s="243" t="s">
        <v>151</v>
      </c>
      <c r="AV365" s="13" t="s">
        <v>151</v>
      </c>
      <c r="AW365" s="13" t="s">
        <v>33</v>
      </c>
      <c r="AX365" s="13" t="s">
        <v>72</v>
      </c>
      <c r="AY365" s="243" t="s">
        <v>142</v>
      </c>
    </row>
    <row r="366" s="14" customFormat="1">
      <c r="A366" s="14"/>
      <c r="B366" s="244"/>
      <c r="C366" s="245"/>
      <c r="D366" s="234" t="s">
        <v>153</v>
      </c>
      <c r="E366" s="246" t="s">
        <v>19</v>
      </c>
      <c r="F366" s="247" t="s">
        <v>156</v>
      </c>
      <c r="G366" s="245"/>
      <c r="H366" s="248">
        <v>90</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153</v>
      </c>
      <c r="AU366" s="254" t="s">
        <v>151</v>
      </c>
      <c r="AV366" s="14" t="s">
        <v>150</v>
      </c>
      <c r="AW366" s="14" t="s">
        <v>33</v>
      </c>
      <c r="AX366" s="14" t="s">
        <v>72</v>
      </c>
      <c r="AY366" s="254" t="s">
        <v>142</v>
      </c>
    </row>
    <row r="367" s="13" customFormat="1">
      <c r="A367" s="13"/>
      <c r="B367" s="232"/>
      <c r="C367" s="233"/>
      <c r="D367" s="234" t="s">
        <v>153</v>
      </c>
      <c r="E367" s="235" t="s">
        <v>19</v>
      </c>
      <c r="F367" s="236" t="s">
        <v>560</v>
      </c>
      <c r="G367" s="233"/>
      <c r="H367" s="237">
        <v>0.089999999999999997</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153</v>
      </c>
      <c r="AU367" s="243" t="s">
        <v>151</v>
      </c>
      <c r="AV367" s="13" t="s">
        <v>151</v>
      </c>
      <c r="AW367" s="13" t="s">
        <v>33</v>
      </c>
      <c r="AX367" s="13" t="s">
        <v>72</v>
      </c>
      <c r="AY367" s="243" t="s">
        <v>142</v>
      </c>
    </row>
    <row r="368" s="14" customFormat="1">
      <c r="A368" s="14"/>
      <c r="B368" s="244"/>
      <c r="C368" s="245"/>
      <c r="D368" s="234" t="s">
        <v>153</v>
      </c>
      <c r="E368" s="246" t="s">
        <v>19</v>
      </c>
      <c r="F368" s="247" t="s">
        <v>156</v>
      </c>
      <c r="G368" s="245"/>
      <c r="H368" s="248">
        <v>0.089999999999999997</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153</v>
      </c>
      <c r="AU368" s="254" t="s">
        <v>151</v>
      </c>
      <c r="AV368" s="14" t="s">
        <v>150</v>
      </c>
      <c r="AW368" s="14" t="s">
        <v>33</v>
      </c>
      <c r="AX368" s="14" t="s">
        <v>80</v>
      </c>
      <c r="AY368" s="254" t="s">
        <v>142</v>
      </c>
    </row>
    <row r="369" s="2" customFormat="1" ht="21.75" customHeight="1">
      <c r="A369" s="39"/>
      <c r="B369" s="40"/>
      <c r="C369" s="219" t="s">
        <v>561</v>
      </c>
      <c r="D369" s="219" t="s">
        <v>145</v>
      </c>
      <c r="E369" s="220" t="s">
        <v>562</v>
      </c>
      <c r="F369" s="221" t="s">
        <v>563</v>
      </c>
      <c r="G369" s="222" t="s">
        <v>301</v>
      </c>
      <c r="H369" s="223">
        <v>0.28999999999999998</v>
      </c>
      <c r="I369" s="224"/>
      <c r="J369" s="225">
        <f>ROUND(I369*H369,2)</f>
        <v>0</v>
      </c>
      <c r="K369" s="221" t="s">
        <v>149</v>
      </c>
      <c r="L369" s="45"/>
      <c r="M369" s="226" t="s">
        <v>19</v>
      </c>
      <c r="N369" s="227" t="s">
        <v>44</v>
      </c>
      <c r="O369" s="85"/>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269</v>
      </c>
      <c r="AT369" s="230" t="s">
        <v>145</v>
      </c>
      <c r="AU369" s="230" t="s">
        <v>151</v>
      </c>
      <c r="AY369" s="18" t="s">
        <v>142</v>
      </c>
      <c r="BE369" s="231">
        <f>IF(N369="základní",J369,0)</f>
        <v>0</v>
      </c>
      <c r="BF369" s="231">
        <f>IF(N369="snížená",J369,0)</f>
        <v>0</v>
      </c>
      <c r="BG369" s="231">
        <f>IF(N369="zákl. přenesená",J369,0)</f>
        <v>0</v>
      </c>
      <c r="BH369" s="231">
        <f>IF(N369="sníž. přenesená",J369,0)</f>
        <v>0</v>
      </c>
      <c r="BI369" s="231">
        <f>IF(N369="nulová",J369,0)</f>
        <v>0</v>
      </c>
      <c r="BJ369" s="18" t="s">
        <v>151</v>
      </c>
      <c r="BK369" s="231">
        <f>ROUND(I369*H369,2)</f>
        <v>0</v>
      </c>
      <c r="BL369" s="18" t="s">
        <v>269</v>
      </c>
      <c r="BM369" s="230" t="s">
        <v>564</v>
      </c>
    </row>
    <row r="370" s="2" customFormat="1">
      <c r="A370" s="39"/>
      <c r="B370" s="40"/>
      <c r="C370" s="41"/>
      <c r="D370" s="234" t="s">
        <v>174</v>
      </c>
      <c r="E370" s="41"/>
      <c r="F370" s="255" t="s">
        <v>565</v>
      </c>
      <c r="G370" s="41"/>
      <c r="H370" s="41"/>
      <c r="I370" s="137"/>
      <c r="J370" s="41"/>
      <c r="K370" s="41"/>
      <c r="L370" s="45"/>
      <c r="M370" s="256"/>
      <c r="N370" s="257"/>
      <c r="O370" s="85"/>
      <c r="P370" s="85"/>
      <c r="Q370" s="85"/>
      <c r="R370" s="85"/>
      <c r="S370" s="85"/>
      <c r="T370" s="86"/>
      <c r="U370" s="39"/>
      <c r="V370" s="39"/>
      <c r="W370" s="39"/>
      <c r="X370" s="39"/>
      <c r="Y370" s="39"/>
      <c r="Z370" s="39"/>
      <c r="AA370" s="39"/>
      <c r="AB370" s="39"/>
      <c r="AC370" s="39"/>
      <c r="AD370" s="39"/>
      <c r="AE370" s="39"/>
      <c r="AT370" s="18" t="s">
        <v>174</v>
      </c>
      <c r="AU370" s="18" t="s">
        <v>151</v>
      </c>
    </row>
    <row r="371" s="2" customFormat="1" ht="21.75" customHeight="1">
      <c r="A371" s="39"/>
      <c r="B371" s="40"/>
      <c r="C371" s="219" t="s">
        <v>566</v>
      </c>
      <c r="D371" s="219" t="s">
        <v>145</v>
      </c>
      <c r="E371" s="220" t="s">
        <v>567</v>
      </c>
      <c r="F371" s="221" t="s">
        <v>568</v>
      </c>
      <c r="G371" s="222" t="s">
        <v>301</v>
      </c>
      <c r="H371" s="223">
        <v>0.28999999999999998</v>
      </c>
      <c r="I371" s="224"/>
      <c r="J371" s="225">
        <f>ROUND(I371*H371,2)</f>
        <v>0</v>
      </c>
      <c r="K371" s="221" t="s">
        <v>149</v>
      </c>
      <c r="L371" s="45"/>
      <c r="M371" s="226" t="s">
        <v>19</v>
      </c>
      <c r="N371" s="227" t="s">
        <v>44</v>
      </c>
      <c r="O371" s="85"/>
      <c r="P371" s="228">
        <f>O371*H371</f>
        <v>0</v>
      </c>
      <c r="Q371" s="228">
        <v>0</v>
      </c>
      <c r="R371" s="228">
        <f>Q371*H371</f>
        <v>0</v>
      </c>
      <c r="S371" s="228">
        <v>0</v>
      </c>
      <c r="T371" s="229">
        <f>S371*H371</f>
        <v>0</v>
      </c>
      <c r="U371" s="39"/>
      <c r="V371" s="39"/>
      <c r="W371" s="39"/>
      <c r="X371" s="39"/>
      <c r="Y371" s="39"/>
      <c r="Z371" s="39"/>
      <c r="AA371" s="39"/>
      <c r="AB371" s="39"/>
      <c r="AC371" s="39"/>
      <c r="AD371" s="39"/>
      <c r="AE371" s="39"/>
      <c r="AR371" s="230" t="s">
        <v>269</v>
      </c>
      <c r="AT371" s="230" t="s">
        <v>145</v>
      </c>
      <c r="AU371" s="230" t="s">
        <v>151</v>
      </c>
      <c r="AY371" s="18" t="s">
        <v>142</v>
      </c>
      <c r="BE371" s="231">
        <f>IF(N371="základní",J371,0)</f>
        <v>0</v>
      </c>
      <c r="BF371" s="231">
        <f>IF(N371="snížená",J371,0)</f>
        <v>0</v>
      </c>
      <c r="BG371" s="231">
        <f>IF(N371="zákl. přenesená",J371,0)</f>
        <v>0</v>
      </c>
      <c r="BH371" s="231">
        <f>IF(N371="sníž. přenesená",J371,0)</f>
        <v>0</v>
      </c>
      <c r="BI371" s="231">
        <f>IF(N371="nulová",J371,0)</f>
        <v>0</v>
      </c>
      <c r="BJ371" s="18" t="s">
        <v>151</v>
      </c>
      <c r="BK371" s="231">
        <f>ROUND(I371*H371,2)</f>
        <v>0</v>
      </c>
      <c r="BL371" s="18" t="s">
        <v>269</v>
      </c>
      <c r="BM371" s="230" t="s">
        <v>569</v>
      </c>
    </row>
    <row r="372" s="2" customFormat="1">
      <c r="A372" s="39"/>
      <c r="B372" s="40"/>
      <c r="C372" s="41"/>
      <c r="D372" s="234" t="s">
        <v>174</v>
      </c>
      <c r="E372" s="41"/>
      <c r="F372" s="255" t="s">
        <v>565</v>
      </c>
      <c r="G372" s="41"/>
      <c r="H372" s="41"/>
      <c r="I372" s="137"/>
      <c r="J372" s="41"/>
      <c r="K372" s="41"/>
      <c r="L372" s="45"/>
      <c r="M372" s="256"/>
      <c r="N372" s="257"/>
      <c r="O372" s="85"/>
      <c r="P372" s="85"/>
      <c r="Q372" s="85"/>
      <c r="R372" s="85"/>
      <c r="S372" s="85"/>
      <c r="T372" s="86"/>
      <c r="U372" s="39"/>
      <c r="V372" s="39"/>
      <c r="W372" s="39"/>
      <c r="X372" s="39"/>
      <c r="Y372" s="39"/>
      <c r="Z372" s="39"/>
      <c r="AA372" s="39"/>
      <c r="AB372" s="39"/>
      <c r="AC372" s="39"/>
      <c r="AD372" s="39"/>
      <c r="AE372" s="39"/>
      <c r="AT372" s="18" t="s">
        <v>174</v>
      </c>
      <c r="AU372" s="18" t="s">
        <v>151</v>
      </c>
    </row>
    <row r="373" s="12" customFormat="1" ht="22.8" customHeight="1">
      <c r="A373" s="12"/>
      <c r="B373" s="203"/>
      <c r="C373" s="204"/>
      <c r="D373" s="205" t="s">
        <v>71</v>
      </c>
      <c r="E373" s="217" t="s">
        <v>570</v>
      </c>
      <c r="F373" s="217" t="s">
        <v>571</v>
      </c>
      <c r="G373" s="204"/>
      <c r="H373" s="204"/>
      <c r="I373" s="207"/>
      <c r="J373" s="218">
        <f>BK373</f>
        <v>0</v>
      </c>
      <c r="K373" s="204"/>
      <c r="L373" s="209"/>
      <c r="M373" s="210"/>
      <c r="N373" s="211"/>
      <c r="O373" s="211"/>
      <c r="P373" s="212">
        <f>SUM(P374:P416)</f>
        <v>0</v>
      </c>
      <c r="Q373" s="211"/>
      <c r="R373" s="212">
        <f>SUM(R374:R416)</f>
        <v>7.8943778</v>
      </c>
      <c r="S373" s="211"/>
      <c r="T373" s="213">
        <f>SUM(T374:T416)</f>
        <v>0</v>
      </c>
      <c r="U373" s="12"/>
      <c r="V373" s="12"/>
      <c r="W373" s="12"/>
      <c r="X373" s="12"/>
      <c r="Y373" s="12"/>
      <c r="Z373" s="12"/>
      <c r="AA373" s="12"/>
      <c r="AB373" s="12"/>
      <c r="AC373" s="12"/>
      <c r="AD373" s="12"/>
      <c r="AE373" s="12"/>
      <c r="AR373" s="214" t="s">
        <v>151</v>
      </c>
      <c r="AT373" s="215" t="s">
        <v>71</v>
      </c>
      <c r="AU373" s="215" t="s">
        <v>80</v>
      </c>
      <c r="AY373" s="214" t="s">
        <v>142</v>
      </c>
      <c r="BK373" s="216">
        <f>SUM(BK374:BK416)</f>
        <v>0</v>
      </c>
    </row>
    <row r="374" s="2" customFormat="1" ht="16.5" customHeight="1">
      <c r="A374" s="39"/>
      <c r="B374" s="40"/>
      <c r="C374" s="219" t="s">
        <v>572</v>
      </c>
      <c r="D374" s="219" t="s">
        <v>145</v>
      </c>
      <c r="E374" s="220" t="s">
        <v>573</v>
      </c>
      <c r="F374" s="221" t="s">
        <v>574</v>
      </c>
      <c r="G374" s="222" t="s">
        <v>185</v>
      </c>
      <c r="H374" s="223">
        <v>119.65000000000001</v>
      </c>
      <c r="I374" s="224"/>
      <c r="J374" s="225">
        <f>ROUND(I374*H374,2)</f>
        <v>0</v>
      </c>
      <c r="K374" s="221" t="s">
        <v>149</v>
      </c>
      <c r="L374" s="45"/>
      <c r="M374" s="226" t="s">
        <v>19</v>
      </c>
      <c r="N374" s="227" t="s">
        <v>44</v>
      </c>
      <c r="O374" s="85"/>
      <c r="P374" s="228">
        <f>O374*H374</f>
        <v>0</v>
      </c>
      <c r="Q374" s="228">
        <v>0.0037399999999999998</v>
      </c>
      <c r="R374" s="228">
        <f>Q374*H374</f>
        <v>0.44749100000000003</v>
      </c>
      <c r="S374" s="228">
        <v>0</v>
      </c>
      <c r="T374" s="229">
        <f>S374*H374</f>
        <v>0</v>
      </c>
      <c r="U374" s="39"/>
      <c r="V374" s="39"/>
      <c r="W374" s="39"/>
      <c r="X374" s="39"/>
      <c r="Y374" s="39"/>
      <c r="Z374" s="39"/>
      <c r="AA374" s="39"/>
      <c r="AB374" s="39"/>
      <c r="AC374" s="39"/>
      <c r="AD374" s="39"/>
      <c r="AE374" s="39"/>
      <c r="AR374" s="230" t="s">
        <v>269</v>
      </c>
      <c r="AT374" s="230" t="s">
        <v>145</v>
      </c>
      <c r="AU374" s="230" t="s">
        <v>151</v>
      </c>
      <c r="AY374" s="18" t="s">
        <v>142</v>
      </c>
      <c r="BE374" s="231">
        <f>IF(N374="základní",J374,0)</f>
        <v>0</v>
      </c>
      <c r="BF374" s="231">
        <f>IF(N374="snížená",J374,0)</f>
        <v>0</v>
      </c>
      <c r="BG374" s="231">
        <f>IF(N374="zákl. přenesená",J374,0)</f>
        <v>0</v>
      </c>
      <c r="BH374" s="231">
        <f>IF(N374="sníž. přenesená",J374,0)</f>
        <v>0</v>
      </c>
      <c r="BI374" s="231">
        <f>IF(N374="nulová",J374,0)</f>
        <v>0</v>
      </c>
      <c r="BJ374" s="18" t="s">
        <v>151</v>
      </c>
      <c r="BK374" s="231">
        <f>ROUND(I374*H374,2)</f>
        <v>0</v>
      </c>
      <c r="BL374" s="18" t="s">
        <v>269</v>
      </c>
      <c r="BM374" s="230" t="s">
        <v>575</v>
      </c>
    </row>
    <row r="375" s="15" customFormat="1">
      <c r="A375" s="15"/>
      <c r="B375" s="258"/>
      <c r="C375" s="259"/>
      <c r="D375" s="234" t="s">
        <v>153</v>
      </c>
      <c r="E375" s="260" t="s">
        <v>19</v>
      </c>
      <c r="F375" s="261" t="s">
        <v>222</v>
      </c>
      <c r="G375" s="259"/>
      <c r="H375" s="260" t="s">
        <v>19</v>
      </c>
      <c r="I375" s="262"/>
      <c r="J375" s="259"/>
      <c r="K375" s="259"/>
      <c r="L375" s="263"/>
      <c r="M375" s="264"/>
      <c r="N375" s="265"/>
      <c r="O375" s="265"/>
      <c r="P375" s="265"/>
      <c r="Q375" s="265"/>
      <c r="R375" s="265"/>
      <c r="S375" s="265"/>
      <c r="T375" s="266"/>
      <c r="U375" s="15"/>
      <c r="V375" s="15"/>
      <c r="W375" s="15"/>
      <c r="X375" s="15"/>
      <c r="Y375" s="15"/>
      <c r="Z375" s="15"/>
      <c r="AA375" s="15"/>
      <c r="AB375" s="15"/>
      <c r="AC375" s="15"/>
      <c r="AD375" s="15"/>
      <c r="AE375" s="15"/>
      <c r="AT375" s="267" t="s">
        <v>153</v>
      </c>
      <c r="AU375" s="267" t="s">
        <v>151</v>
      </c>
      <c r="AV375" s="15" t="s">
        <v>80</v>
      </c>
      <c r="AW375" s="15" t="s">
        <v>33</v>
      </c>
      <c r="AX375" s="15" t="s">
        <v>72</v>
      </c>
      <c r="AY375" s="267" t="s">
        <v>142</v>
      </c>
    </row>
    <row r="376" s="13" customFormat="1">
      <c r="A376" s="13"/>
      <c r="B376" s="232"/>
      <c r="C376" s="233"/>
      <c r="D376" s="234" t="s">
        <v>153</v>
      </c>
      <c r="E376" s="235" t="s">
        <v>19</v>
      </c>
      <c r="F376" s="236" t="s">
        <v>576</v>
      </c>
      <c r="G376" s="233"/>
      <c r="H376" s="237">
        <v>23.550000000000001</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153</v>
      </c>
      <c r="AU376" s="243" t="s">
        <v>151</v>
      </c>
      <c r="AV376" s="13" t="s">
        <v>151</v>
      </c>
      <c r="AW376" s="13" t="s">
        <v>33</v>
      </c>
      <c r="AX376" s="13" t="s">
        <v>72</v>
      </c>
      <c r="AY376" s="243" t="s">
        <v>142</v>
      </c>
    </row>
    <row r="377" s="13" customFormat="1">
      <c r="A377" s="13"/>
      <c r="B377" s="232"/>
      <c r="C377" s="233"/>
      <c r="D377" s="234" t="s">
        <v>153</v>
      </c>
      <c r="E377" s="235" t="s">
        <v>19</v>
      </c>
      <c r="F377" s="236" t="s">
        <v>577</v>
      </c>
      <c r="G377" s="233"/>
      <c r="H377" s="237">
        <v>19.149999999999999</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153</v>
      </c>
      <c r="AU377" s="243" t="s">
        <v>151</v>
      </c>
      <c r="AV377" s="13" t="s">
        <v>151</v>
      </c>
      <c r="AW377" s="13" t="s">
        <v>33</v>
      </c>
      <c r="AX377" s="13" t="s">
        <v>72</v>
      </c>
      <c r="AY377" s="243" t="s">
        <v>142</v>
      </c>
    </row>
    <row r="378" s="13" customFormat="1">
      <c r="A378" s="13"/>
      <c r="B378" s="232"/>
      <c r="C378" s="233"/>
      <c r="D378" s="234" t="s">
        <v>153</v>
      </c>
      <c r="E378" s="235" t="s">
        <v>19</v>
      </c>
      <c r="F378" s="236" t="s">
        <v>578</v>
      </c>
      <c r="G378" s="233"/>
      <c r="H378" s="237">
        <v>16.800000000000001</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153</v>
      </c>
      <c r="AU378" s="243" t="s">
        <v>151</v>
      </c>
      <c r="AV378" s="13" t="s">
        <v>151</v>
      </c>
      <c r="AW378" s="13" t="s">
        <v>33</v>
      </c>
      <c r="AX378" s="13" t="s">
        <v>72</v>
      </c>
      <c r="AY378" s="243" t="s">
        <v>142</v>
      </c>
    </row>
    <row r="379" s="15" customFormat="1">
      <c r="A379" s="15"/>
      <c r="B379" s="258"/>
      <c r="C379" s="259"/>
      <c r="D379" s="234" t="s">
        <v>153</v>
      </c>
      <c r="E379" s="260" t="s">
        <v>19</v>
      </c>
      <c r="F379" s="261" t="s">
        <v>234</v>
      </c>
      <c r="G379" s="259"/>
      <c r="H379" s="260" t="s">
        <v>19</v>
      </c>
      <c r="I379" s="262"/>
      <c r="J379" s="259"/>
      <c r="K379" s="259"/>
      <c r="L379" s="263"/>
      <c r="M379" s="264"/>
      <c r="N379" s="265"/>
      <c r="O379" s="265"/>
      <c r="P379" s="265"/>
      <c r="Q379" s="265"/>
      <c r="R379" s="265"/>
      <c r="S379" s="265"/>
      <c r="T379" s="266"/>
      <c r="U379" s="15"/>
      <c r="V379" s="15"/>
      <c r="W379" s="15"/>
      <c r="X379" s="15"/>
      <c r="Y379" s="15"/>
      <c r="Z379" s="15"/>
      <c r="AA379" s="15"/>
      <c r="AB379" s="15"/>
      <c r="AC379" s="15"/>
      <c r="AD379" s="15"/>
      <c r="AE379" s="15"/>
      <c r="AT379" s="267" t="s">
        <v>153</v>
      </c>
      <c r="AU379" s="267" t="s">
        <v>151</v>
      </c>
      <c r="AV379" s="15" t="s">
        <v>80</v>
      </c>
      <c r="AW379" s="15" t="s">
        <v>33</v>
      </c>
      <c r="AX379" s="15" t="s">
        <v>72</v>
      </c>
      <c r="AY379" s="267" t="s">
        <v>142</v>
      </c>
    </row>
    <row r="380" s="13" customFormat="1">
      <c r="A380" s="13"/>
      <c r="B380" s="232"/>
      <c r="C380" s="233"/>
      <c r="D380" s="234" t="s">
        <v>153</v>
      </c>
      <c r="E380" s="235" t="s">
        <v>19</v>
      </c>
      <c r="F380" s="236" t="s">
        <v>579</v>
      </c>
      <c r="G380" s="233"/>
      <c r="H380" s="237">
        <v>10.25</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153</v>
      </c>
      <c r="AU380" s="243" t="s">
        <v>151</v>
      </c>
      <c r="AV380" s="13" t="s">
        <v>151</v>
      </c>
      <c r="AW380" s="13" t="s">
        <v>33</v>
      </c>
      <c r="AX380" s="13" t="s">
        <v>72</v>
      </c>
      <c r="AY380" s="243" t="s">
        <v>142</v>
      </c>
    </row>
    <row r="381" s="13" customFormat="1">
      <c r="A381" s="13"/>
      <c r="B381" s="232"/>
      <c r="C381" s="233"/>
      <c r="D381" s="234" t="s">
        <v>153</v>
      </c>
      <c r="E381" s="235" t="s">
        <v>19</v>
      </c>
      <c r="F381" s="236" t="s">
        <v>580</v>
      </c>
      <c r="G381" s="233"/>
      <c r="H381" s="237">
        <v>23.699999999999999</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153</v>
      </c>
      <c r="AU381" s="243" t="s">
        <v>151</v>
      </c>
      <c r="AV381" s="13" t="s">
        <v>151</v>
      </c>
      <c r="AW381" s="13" t="s">
        <v>33</v>
      </c>
      <c r="AX381" s="13" t="s">
        <v>72</v>
      </c>
      <c r="AY381" s="243" t="s">
        <v>142</v>
      </c>
    </row>
    <row r="382" s="13" customFormat="1">
      <c r="A382" s="13"/>
      <c r="B382" s="232"/>
      <c r="C382" s="233"/>
      <c r="D382" s="234" t="s">
        <v>153</v>
      </c>
      <c r="E382" s="235" t="s">
        <v>19</v>
      </c>
      <c r="F382" s="236" t="s">
        <v>581</v>
      </c>
      <c r="G382" s="233"/>
      <c r="H382" s="237">
        <v>19.699999999999999</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153</v>
      </c>
      <c r="AU382" s="243" t="s">
        <v>151</v>
      </c>
      <c r="AV382" s="13" t="s">
        <v>151</v>
      </c>
      <c r="AW382" s="13" t="s">
        <v>33</v>
      </c>
      <c r="AX382" s="13" t="s">
        <v>72</v>
      </c>
      <c r="AY382" s="243" t="s">
        <v>142</v>
      </c>
    </row>
    <row r="383" s="13" customFormat="1">
      <c r="A383" s="13"/>
      <c r="B383" s="232"/>
      <c r="C383" s="233"/>
      <c r="D383" s="234" t="s">
        <v>153</v>
      </c>
      <c r="E383" s="235" t="s">
        <v>19</v>
      </c>
      <c r="F383" s="236" t="s">
        <v>582</v>
      </c>
      <c r="G383" s="233"/>
      <c r="H383" s="237">
        <v>6.5</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153</v>
      </c>
      <c r="AU383" s="243" t="s">
        <v>151</v>
      </c>
      <c r="AV383" s="13" t="s">
        <v>151</v>
      </c>
      <c r="AW383" s="13" t="s">
        <v>33</v>
      </c>
      <c r="AX383" s="13" t="s">
        <v>72</v>
      </c>
      <c r="AY383" s="243" t="s">
        <v>142</v>
      </c>
    </row>
    <row r="384" s="14" customFormat="1">
      <c r="A384" s="14"/>
      <c r="B384" s="244"/>
      <c r="C384" s="245"/>
      <c r="D384" s="234" t="s">
        <v>153</v>
      </c>
      <c r="E384" s="246" t="s">
        <v>19</v>
      </c>
      <c r="F384" s="247" t="s">
        <v>156</v>
      </c>
      <c r="G384" s="245"/>
      <c r="H384" s="248">
        <v>119.65000000000001</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153</v>
      </c>
      <c r="AU384" s="254" t="s">
        <v>151</v>
      </c>
      <c r="AV384" s="14" t="s">
        <v>150</v>
      </c>
      <c r="AW384" s="14" t="s">
        <v>33</v>
      </c>
      <c r="AX384" s="14" t="s">
        <v>80</v>
      </c>
      <c r="AY384" s="254" t="s">
        <v>142</v>
      </c>
    </row>
    <row r="385" s="2" customFormat="1" ht="16.5" customHeight="1">
      <c r="A385" s="39"/>
      <c r="B385" s="40"/>
      <c r="C385" s="268" t="s">
        <v>583</v>
      </c>
      <c r="D385" s="268" t="s">
        <v>264</v>
      </c>
      <c r="E385" s="269" t="s">
        <v>584</v>
      </c>
      <c r="F385" s="270" t="s">
        <v>585</v>
      </c>
      <c r="G385" s="271" t="s">
        <v>179</v>
      </c>
      <c r="H385" s="272">
        <v>420</v>
      </c>
      <c r="I385" s="273"/>
      <c r="J385" s="274">
        <f>ROUND(I385*H385,2)</f>
        <v>0</v>
      </c>
      <c r="K385" s="270" t="s">
        <v>149</v>
      </c>
      <c r="L385" s="275"/>
      <c r="M385" s="276" t="s">
        <v>19</v>
      </c>
      <c r="N385" s="277" t="s">
        <v>44</v>
      </c>
      <c r="O385" s="85"/>
      <c r="P385" s="228">
        <f>O385*H385</f>
        <v>0</v>
      </c>
      <c r="Q385" s="228">
        <v>0.00044999999999999999</v>
      </c>
      <c r="R385" s="228">
        <f>Q385*H385</f>
        <v>0.189</v>
      </c>
      <c r="S385" s="228">
        <v>0</v>
      </c>
      <c r="T385" s="229">
        <f>S385*H385</f>
        <v>0</v>
      </c>
      <c r="U385" s="39"/>
      <c r="V385" s="39"/>
      <c r="W385" s="39"/>
      <c r="X385" s="39"/>
      <c r="Y385" s="39"/>
      <c r="Z385" s="39"/>
      <c r="AA385" s="39"/>
      <c r="AB385" s="39"/>
      <c r="AC385" s="39"/>
      <c r="AD385" s="39"/>
      <c r="AE385" s="39"/>
      <c r="AR385" s="230" t="s">
        <v>351</v>
      </c>
      <c r="AT385" s="230" t="s">
        <v>264</v>
      </c>
      <c r="AU385" s="230" t="s">
        <v>151</v>
      </c>
      <c r="AY385" s="18" t="s">
        <v>142</v>
      </c>
      <c r="BE385" s="231">
        <f>IF(N385="základní",J385,0)</f>
        <v>0</v>
      </c>
      <c r="BF385" s="231">
        <f>IF(N385="snížená",J385,0)</f>
        <v>0</v>
      </c>
      <c r="BG385" s="231">
        <f>IF(N385="zákl. přenesená",J385,0)</f>
        <v>0</v>
      </c>
      <c r="BH385" s="231">
        <f>IF(N385="sníž. přenesená",J385,0)</f>
        <v>0</v>
      </c>
      <c r="BI385" s="231">
        <f>IF(N385="nulová",J385,0)</f>
        <v>0</v>
      </c>
      <c r="BJ385" s="18" t="s">
        <v>151</v>
      </c>
      <c r="BK385" s="231">
        <f>ROUND(I385*H385,2)</f>
        <v>0</v>
      </c>
      <c r="BL385" s="18" t="s">
        <v>269</v>
      </c>
      <c r="BM385" s="230" t="s">
        <v>586</v>
      </c>
    </row>
    <row r="386" s="13" customFormat="1">
      <c r="A386" s="13"/>
      <c r="B386" s="232"/>
      <c r="C386" s="233"/>
      <c r="D386" s="234" t="s">
        <v>153</v>
      </c>
      <c r="E386" s="235" t="s">
        <v>19</v>
      </c>
      <c r="F386" s="236" t="s">
        <v>587</v>
      </c>
      <c r="G386" s="233"/>
      <c r="H386" s="237">
        <v>420</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153</v>
      </c>
      <c r="AU386" s="243" t="s">
        <v>151</v>
      </c>
      <c r="AV386" s="13" t="s">
        <v>151</v>
      </c>
      <c r="AW386" s="13" t="s">
        <v>33</v>
      </c>
      <c r="AX386" s="13" t="s">
        <v>72</v>
      </c>
      <c r="AY386" s="243" t="s">
        <v>142</v>
      </c>
    </row>
    <row r="387" s="14" customFormat="1">
      <c r="A387" s="14"/>
      <c r="B387" s="244"/>
      <c r="C387" s="245"/>
      <c r="D387" s="234" t="s">
        <v>153</v>
      </c>
      <c r="E387" s="246" t="s">
        <v>19</v>
      </c>
      <c r="F387" s="247" t="s">
        <v>156</v>
      </c>
      <c r="G387" s="245"/>
      <c r="H387" s="248">
        <v>420</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153</v>
      </c>
      <c r="AU387" s="254" t="s">
        <v>151</v>
      </c>
      <c r="AV387" s="14" t="s">
        <v>150</v>
      </c>
      <c r="AW387" s="14" t="s">
        <v>33</v>
      </c>
      <c r="AX387" s="14" t="s">
        <v>80</v>
      </c>
      <c r="AY387" s="254" t="s">
        <v>142</v>
      </c>
    </row>
    <row r="388" s="2" customFormat="1" ht="21.75" customHeight="1">
      <c r="A388" s="39"/>
      <c r="B388" s="40"/>
      <c r="C388" s="219" t="s">
        <v>588</v>
      </c>
      <c r="D388" s="219" t="s">
        <v>145</v>
      </c>
      <c r="E388" s="220" t="s">
        <v>589</v>
      </c>
      <c r="F388" s="221" t="s">
        <v>590</v>
      </c>
      <c r="G388" s="222" t="s">
        <v>159</v>
      </c>
      <c r="H388" s="223">
        <v>123.69</v>
      </c>
      <c r="I388" s="224"/>
      <c r="J388" s="225">
        <f>ROUND(I388*H388,2)</f>
        <v>0</v>
      </c>
      <c r="K388" s="221" t="s">
        <v>149</v>
      </c>
      <c r="L388" s="45"/>
      <c r="M388" s="226" t="s">
        <v>19</v>
      </c>
      <c r="N388" s="227" t="s">
        <v>44</v>
      </c>
      <c r="O388" s="85"/>
      <c r="P388" s="228">
        <f>O388*H388</f>
        <v>0</v>
      </c>
      <c r="Q388" s="228">
        <v>0.037499999999999999</v>
      </c>
      <c r="R388" s="228">
        <f>Q388*H388</f>
        <v>4.6383749999999999</v>
      </c>
      <c r="S388" s="228">
        <v>0</v>
      </c>
      <c r="T388" s="229">
        <f>S388*H388</f>
        <v>0</v>
      </c>
      <c r="U388" s="39"/>
      <c r="V388" s="39"/>
      <c r="W388" s="39"/>
      <c r="X388" s="39"/>
      <c r="Y388" s="39"/>
      <c r="Z388" s="39"/>
      <c r="AA388" s="39"/>
      <c r="AB388" s="39"/>
      <c r="AC388" s="39"/>
      <c r="AD388" s="39"/>
      <c r="AE388" s="39"/>
      <c r="AR388" s="230" t="s">
        <v>269</v>
      </c>
      <c r="AT388" s="230" t="s">
        <v>145</v>
      </c>
      <c r="AU388" s="230" t="s">
        <v>151</v>
      </c>
      <c r="AY388" s="18" t="s">
        <v>142</v>
      </c>
      <c r="BE388" s="231">
        <f>IF(N388="základní",J388,0)</f>
        <v>0</v>
      </c>
      <c r="BF388" s="231">
        <f>IF(N388="snížená",J388,0)</f>
        <v>0</v>
      </c>
      <c r="BG388" s="231">
        <f>IF(N388="zákl. přenesená",J388,0)</f>
        <v>0</v>
      </c>
      <c r="BH388" s="231">
        <f>IF(N388="sníž. přenesená",J388,0)</f>
        <v>0</v>
      </c>
      <c r="BI388" s="231">
        <f>IF(N388="nulová",J388,0)</f>
        <v>0</v>
      </c>
      <c r="BJ388" s="18" t="s">
        <v>151</v>
      </c>
      <c r="BK388" s="231">
        <f>ROUND(I388*H388,2)</f>
        <v>0</v>
      </c>
      <c r="BL388" s="18" t="s">
        <v>269</v>
      </c>
      <c r="BM388" s="230" t="s">
        <v>591</v>
      </c>
    </row>
    <row r="389" s="2" customFormat="1">
      <c r="A389" s="39"/>
      <c r="B389" s="40"/>
      <c r="C389" s="41"/>
      <c r="D389" s="234" t="s">
        <v>174</v>
      </c>
      <c r="E389" s="41"/>
      <c r="F389" s="255" t="s">
        <v>592</v>
      </c>
      <c r="G389" s="41"/>
      <c r="H389" s="41"/>
      <c r="I389" s="137"/>
      <c r="J389" s="41"/>
      <c r="K389" s="41"/>
      <c r="L389" s="45"/>
      <c r="M389" s="256"/>
      <c r="N389" s="257"/>
      <c r="O389" s="85"/>
      <c r="P389" s="85"/>
      <c r="Q389" s="85"/>
      <c r="R389" s="85"/>
      <c r="S389" s="85"/>
      <c r="T389" s="86"/>
      <c r="U389" s="39"/>
      <c r="V389" s="39"/>
      <c r="W389" s="39"/>
      <c r="X389" s="39"/>
      <c r="Y389" s="39"/>
      <c r="Z389" s="39"/>
      <c r="AA389" s="39"/>
      <c r="AB389" s="39"/>
      <c r="AC389" s="39"/>
      <c r="AD389" s="39"/>
      <c r="AE389" s="39"/>
      <c r="AT389" s="18" t="s">
        <v>174</v>
      </c>
      <c r="AU389" s="18" t="s">
        <v>151</v>
      </c>
    </row>
    <row r="390" s="13" customFormat="1">
      <c r="A390" s="13"/>
      <c r="B390" s="232"/>
      <c r="C390" s="233"/>
      <c r="D390" s="234" t="s">
        <v>153</v>
      </c>
      <c r="E390" s="235" t="s">
        <v>19</v>
      </c>
      <c r="F390" s="236" t="s">
        <v>350</v>
      </c>
      <c r="G390" s="233"/>
      <c r="H390" s="237">
        <v>123.69</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153</v>
      </c>
      <c r="AU390" s="243" t="s">
        <v>151</v>
      </c>
      <c r="AV390" s="13" t="s">
        <v>151</v>
      </c>
      <c r="AW390" s="13" t="s">
        <v>33</v>
      </c>
      <c r="AX390" s="13" t="s">
        <v>72</v>
      </c>
      <c r="AY390" s="243" t="s">
        <v>142</v>
      </c>
    </row>
    <row r="391" s="14" customFormat="1">
      <c r="A391" s="14"/>
      <c r="B391" s="244"/>
      <c r="C391" s="245"/>
      <c r="D391" s="234" t="s">
        <v>153</v>
      </c>
      <c r="E391" s="246" t="s">
        <v>19</v>
      </c>
      <c r="F391" s="247" t="s">
        <v>156</v>
      </c>
      <c r="G391" s="245"/>
      <c r="H391" s="248">
        <v>123.69</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153</v>
      </c>
      <c r="AU391" s="254" t="s">
        <v>151</v>
      </c>
      <c r="AV391" s="14" t="s">
        <v>150</v>
      </c>
      <c r="AW391" s="14" t="s">
        <v>33</v>
      </c>
      <c r="AX391" s="14" t="s">
        <v>80</v>
      </c>
      <c r="AY391" s="254" t="s">
        <v>142</v>
      </c>
    </row>
    <row r="392" s="2" customFormat="1" ht="21.75" customHeight="1">
      <c r="A392" s="39"/>
      <c r="B392" s="40"/>
      <c r="C392" s="268" t="s">
        <v>593</v>
      </c>
      <c r="D392" s="268" t="s">
        <v>264</v>
      </c>
      <c r="E392" s="269" t="s">
        <v>594</v>
      </c>
      <c r="F392" s="270" t="s">
        <v>595</v>
      </c>
      <c r="G392" s="271" t="s">
        <v>159</v>
      </c>
      <c r="H392" s="272">
        <v>136.059</v>
      </c>
      <c r="I392" s="273"/>
      <c r="J392" s="274">
        <f>ROUND(I392*H392,2)</f>
        <v>0</v>
      </c>
      <c r="K392" s="270" t="s">
        <v>149</v>
      </c>
      <c r="L392" s="275"/>
      <c r="M392" s="276" t="s">
        <v>19</v>
      </c>
      <c r="N392" s="277" t="s">
        <v>44</v>
      </c>
      <c r="O392" s="85"/>
      <c r="P392" s="228">
        <f>O392*H392</f>
        <v>0</v>
      </c>
      <c r="Q392" s="228">
        <v>0.019199999999999998</v>
      </c>
      <c r="R392" s="228">
        <f>Q392*H392</f>
        <v>2.6123327999999999</v>
      </c>
      <c r="S392" s="228">
        <v>0</v>
      </c>
      <c r="T392" s="229">
        <f>S392*H392</f>
        <v>0</v>
      </c>
      <c r="U392" s="39"/>
      <c r="V392" s="39"/>
      <c r="W392" s="39"/>
      <c r="X392" s="39"/>
      <c r="Y392" s="39"/>
      <c r="Z392" s="39"/>
      <c r="AA392" s="39"/>
      <c r="AB392" s="39"/>
      <c r="AC392" s="39"/>
      <c r="AD392" s="39"/>
      <c r="AE392" s="39"/>
      <c r="AR392" s="230" t="s">
        <v>351</v>
      </c>
      <c r="AT392" s="230" t="s">
        <v>264</v>
      </c>
      <c r="AU392" s="230" t="s">
        <v>151</v>
      </c>
      <c r="AY392" s="18" t="s">
        <v>142</v>
      </c>
      <c r="BE392" s="231">
        <f>IF(N392="základní",J392,0)</f>
        <v>0</v>
      </c>
      <c r="BF392" s="231">
        <f>IF(N392="snížená",J392,0)</f>
        <v>0</v>
      </c>
      <c r="BG392" s="231">
        <f>IF(N392="zákl. přenesená",J392,0)</f>
        <v>0</v>
      </c>
      <c r="BH392" s="231">
        <f>IF(N392="sníž. přenesená",J392,0)</f>
        <v>0</v>
      </c>
      <c r="BI392" s="231">
        <f>IF(N392="nulová",J392,0)</f>
        <v>0</v>
      </c>
      <c r="BJ392" s="18" t="s">
        <v>151</v>
      </c>
      <c r="BK392" s="231">
        <f>ROUND(I392*H392,2)</f>
        <v>0</v>
      </c>
      <c r="BL392" s="18" t="s">
        <v>269</v>
      </c>
      <c r="BM392" s="230" t="s">
        <v>596</v>
      </c>
    </row>
    <row r="393" s="13" customFormat="1">
      <c r="A393" s="13"/>
      <c r="B393" s="232"/>
      <c r="C393" s="233"/>
      <c r="D393" s="234" t="s">
        <v>153</v>
      </c>
      <c r="E393" s="235" t="s">
        <v>19</v>
      </c>
      <c r="F393" s="236" t="s">
        <v>597</v>
      </c>
      <c r="G393" s="233"/>
      <c r="H393" s="237">
        <v>136.059</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153</v>
      </c>
      <c r="AU393" s="243" t="s">
        <v>151</v>
      </c>
      <c r="AV393" s="13" t="s">
        <v>151</v>
      </c>
      <c r="AW393" s="13" t="s">
        <v>33</v>
      </c>
      <c r="AX393" s="13" t="s">
        <v>72</v>
      </c>
      <c r="AY393" s="243" t="s">
        <v>142</v>
      </c>
    </row>
    <row r="394" s="14" customFormat="1">
      <c r="A394" s="14"/>
      <c r="B394" s="244"/>
      <c r="C394" s="245"/>
      <c r="D394" s="234" t="s">
        <v>153</v>
      </c>
      <c r="E394" s="246" t="s">
        <v>19</v>
      </c>
      <c r="F394" s="247" t="s">
        <v>156</v>
      </c>
      <c r="G394" s="245"/>
      <c r="H394" s="248">
        <v>136.059</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153</v>
      </c>
      <c r="AU394" s="254" t="s">
        <v>151</v>
      </c>
      <c r="AV394" s="14" t="s">
        <v>150</v>
      </c>
      <c r="AW394" s="14" t="s">
        <v>33</v>
      </c>
      <c r="AX394" s="14" t="s">
        <v>80</v>
      </c>
      <c r="AY394" s="254" t="s">
        <v>142</v>
      </c>
    </row>
    <row r="395" s="2" customFormat="1" ht="21.75" customHeight="1">
      <c r="A395" s="39"/>
      <c r="B395" s="40"/>
      <c r="C395" s="219" t="s">
        <v>598</v>
      </c>
      <c r="D395" s="219" t="s">
        <v>145</v>
      </c>
      <c r="E395" s="220" t="s">
        <v>599</v>
      </c>
      <c r="F395" s="221" t="s">
        <v>600</v>
      </c>
      <c r="G395" s="222" t="s">
        <v>159</v>
      </c>
      <c r="H395" s="223">
        <v>123.69</v>
      </c>
      <c r="I395" s="224"/>
      <c r="J395" s="225">
        <f>ROUND(I395*H395,2)</f>
        <v>0</v>
      </c>
      <c r="K395" s="221" t="s">
        <v>149</v>
      </c>
      <c r="L395" s="45"/>
      <c r="M395" s="226" t="s">
        <v>19</v>
      </c>
      <c r="N395" s="227" t="s">
        <v>44</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269</v>
      </c>
      <c r="AT395" s="230" t="s">
        <v>145</v>
      </c>
      <c r="AU395" s="230" t="s">
        <v>151</v>
      </c>
      <c r="AY395" s="18" t="s">
        <v>142</v>
      </c>
      <c r="BE395" s="231">
        <f>IF(N395="základní",J395,0)</f>
        <v>0</v>
      </c>
      <c r="BF395" s="231">
        <f>IF(N395="snížená",J395,0)</f>
        <v>0</v>
      </c>
      <c r="BG395" s="231">
        <f>IF(N395="zákl. přenesená",J395,0)</f>
        <v>0</v>
      </c>
      <c r="BH395" s="231">
        <f>IF(N395="sníž. přenesená",J395,0)</f>
        <v>0</v>
      </c>
      <c r="BI395" s="231">
        <f>IF(N395="nulová",J395,0)</f>
        <v>0</v>
      </c>
      <c r="BJ395" s="18" t="s">
        <v>151</v>
      </c>
      <c r="BK395" s="231">
        <f>ROUND(I395*H395,2)</f>
        <v>0</v>
      </c>
      <c r="BL395" s="18" t="s">
        <v>269</v>
      </c>
      <c r="BM395" s="230" t="s">
        <v>601</v>
      </c>
    </row>
    <row r="396" s="2" customFormat="1">
      <c r="A396" s="39"/>
      <c r="B396" s="40"/>
      <c r="C396" s="41"/>
      <c r="D396" s="234" t="s">
        <v>174</v>
      </c>
      <c r="E396" s="41"/>
      <c r="F396" s="255" t="s">
        <v>602</v>
      </c>
      <c r="G396" s="41"/>
      <c r="H396" s="41"/>
      <c r="I396" s="137"/>
      <c r="J396" s="41"/>
      <c r="K396" s="41"/>
      <c r="L396" s="45"/>
      <c r="M396" s="256"/>
      <c r="N396" s="257"/>
      <c r="O396" s="85"/>
      <c r="P396" s="85"/>
      <c r="Q396" s="85"/>
      <c r="R396" s="85"/>
      <c r="S396" s="85"/>
      <c r="T396" s="86"/>
      <c r="U396" s="39"/>
      <c r="V396" s="39"/>
      <c r="W396" s="39"/>
      <c r="X396" s="39"/>
      <c r="Y396" s="39"/>
      <c r="Z396" s="39"/>
      <c r="AA396" s="39"/>
      <c r="AB396" s="39"/>
      <c r="AC396" s="39"/>
      <c r="AD396" s="39"/>
      <c r="AE396" s="39"/>
      <c r="AT396" s="18" t="s">
        <v>174</v>
      </c>
      <c r="AU396" s="18" t="s">
        <v>151</v>
      </c>
    </row>
    <row r="397" s="2" customFormat="1" ht="16.5" customHeight="1">
      <c r="A397" s="39"/>
      <c r="B397" s="40"/>
      <c r="C397" s="219" t="s">
        <v>603</v>
      </c>
      <c r="D397" s="219" t="s">
        <v>145</v>
      </c>
      <c r="E397" s="220" t="s">
        <v>604</v>
      </c>
      <c r="F397" s="221" t="s">
        <v>605</v>
      </c>
      <c r="G397" s="222" t="s">
        <v>159</v>
      </c>
      <c r="H397" s="223">
        <v>123.69</v>
      </c>
      <c r="I397" s="224"/>
      <c r="J397" s="225">
        <f>ROUND(I397*H397,2)</f>
        <v>0</v>
      </c>
      <c r="K397" s="221" t="s">
        <v>149</v>
      </c>
      <c r="L397" s="45"/>
      <c r="M397" s="226" t="s">
        <v>19</v>
      </c>
      <c r="N397" s="227" t="s">
        <v>44</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269</v>
      </c>
      <c r="AT397" s="230" t="s">
        <v>145</v>
      </c>
      <c r="AU397" s="230" t="s">
        <v>151</v>
      </c>
      <c r="AY397" s="18" t="s">
        <v>142</v>
      </c>
      <c r="BE397" s="231">
        <f>IF(N397="základní",J397,0)</f>
        <v>0</v>
      </c>
      <c r="BF397" s="231">
        <f>IF(N397="snížená",J397,0)</f>
        <v>0</v>
      </c>
      <c r="BG397" s="231">
        <f>IF(N397="zákl. přenesená",J397,0)</f>
        <v>0</v>
      </c>
      <c r="BH397" s="231">
        <f>IF(N397="sníž. přenesená",J397,0)</f>
        <v>0</v>
      </c>
      <c r="BI397" s="231">
        <f>IF(N397="nulová",J397,0)</f>
        <v>0</v>
      </c>
      <c r="BJ397" s="18" t="s">
        <v>151</v>
      </c>
      <c r="BK397" s="231">
        <f>ROUND(I397*H397,2)</f>
        <v>0</v>
      </c>
      <c r="BL397" s="18" t="s">
        <v>269</v>
      </c>
      <c r="BM397" s="230" t="s">
        <v>606</v>
      </c>
    </row>
    <row r="398" s="2" customFormat="1">
      <c r="A398" s="39"/>
      <c r="B398" s="40"/>
      <c r="C398" s="41"/>
      <c r="D398" s="234" t="s">
        <v>174</v>
      </c>
      <c r="E398" s="41"/>
      <c r="F398" s="255" t="s">
        <v>602</v>
      </c>
      <c r="G398" s="41"/>
      <c r="H398" s="41"/>
      <c r="I398" s="137"/>
      <c r="J398" s="41"/>
      <c r="K398" s="41"/>
      <c r="L398" s="45"/>
      <c r="M398" s="256"/>
      <c r="N398" s="257"/>
      <c r="O398" s="85"/>
      <c r="P398" s="85"/>
      <c r="Q398" s="85"/>
      <c r="R398" s="85"/>
      <c r="S398" s="85"/>
      <c r="T398" s="86"/>
      <c r="U398" s="39"/>
      <c r="V398" s="39"/>
      <c r="W398" s="39"/>
      <c r="X398" s="39"/>
      <c r="Y398" s="39"/>
      <c r="Z398" s="39"/>
      <c r="AA398" s="39"/>
      <c r="AB398" s="39"/>
      <c r="AC398" s="39"/>
      <c r="AD398" s="39"/>
      <c r="AE398" s="39"/>
      <c r="AT398" s="18" t="s">
        <v>174</v>
      </c>
      <c r="AU398" s="18" t="s">
        <v>151</v>
      </c>
    </row>
    <row r="399" s="2" customFormat="1" ht="16.5" customHeight="1">
      <c r="A399" s="39"/>
      <c r="B399" s="40"/>
      <c r="C399" s="219" t="s">
        <v>607</v>
      </c>
      <c r="D399" s="219" t="s">
        <v>145</v>
      </c>
      <c r="E399" s="220" t="s">
        <v>608</v>
      </c>
      <c r="F399" s="221" t="s">
        <v>609</v>
      </c>
      <c r="G399" s="222" t="s">
        <v>185</v>
      </c>
      <c r="H399" s="223">
        <v>239.30000000000001</v>
      </c>
      <c r="I399" s="224"/>
      <c r="J399" s="225">
        <f>ROUND(I399*H399,2)</f>
        <v>0</v>
      </c>
      <c r="K399" s="221" t="s">
        <v>149</v>
      </c>
      <c r="L399" s="45"/>
      <c r="M399" s="226" t="s">
        <v>19</v>
      </c>
      <c r="N399" s="227" t="s">
        <v>44</v>
      </c>
      <c r="O399" s="85"/>
      <c r="P399" s="228">
        <f>O399*H399</f>
        <v>0</v>
      </c>
      <c r="Q399" s="228">
        <v>3.0000000000000001E-05</v>
      </c>
      <c r="R399" s="228">
        <f>Q399*H399</f>
        <v>0.0071790000000000005</v>
      </c>
      <c r="S399" s="228">
        <v>0</v>
      </c>
      <c r="T399" s="229">
        <f>S399*H399</f>
        <v>0</v>
      </c>
      <c r="U399" s="39"/>
      <c r="V399" s="39"/>
      <c r="W399" s="39"/>
      <c r="X399" s="39"/>
      <c r="Y399" s="39"/>
      <c r="Z399" s="39"/>
      <c r="AA399" s="39"/>
      <c r="AB399" s="39"/>
      <c r="AC399" s="39"/>
      <c r="AD399" s="39"/>
      <c r="AE399" s="39"/>
      <c r="AR399" s="230" t="s">
        <v>269</v>
      </c>
      <c r="AT399" s="230" t="s">
        <v>145</v>
      </c>
      <c r="AU399" s="230" t="s">
        <v>151</v>
      </c>
      <c r="AY399" s="18" t="s">
        <v>142</v>
      </c>
      <c r="BE399" s="231">
        <f>IF(N399="základní",J399,0)</f>
        <v>0</v>
      </c>
      <c r="BF399" s="231">
        <f>IF(N399="snížená",J399,0)</f>
        <v>0</v>
      </c>
      <c r="BG399" s="231">
        <f>IF(N399="zákl. přenesená",J399,0)</f>
        <v>0</v>
      </c>
      <c r="BH399" s="231">
        <f>IF(N399="sníž. přenesená",J399,0)</f>
        <v>0</v>
      </c>
      <c r="BI399" s="231">
        <f>IF(N399="nulová",J399,0)</f>
        <v>0</v>
      </c>
      <c r="BJ399" s="18" t="s">
        <v>151</v>
      </c>
      <c r="BK399" s="231">
        <f>ROUND(I399*H399,2)</f>
        <v>0</v>
      </c>
      <c r="BL399" s="18" t="s">
        <v>269</v>
      </c>
      <c r="BM399" s="230" t="s">
        <v>610</v>
      </c>
    </row>
    <row r="400" s="2" customFormat="1">
      <c r="A400" s="39"/>
      <c r="B400" s="40"/>
      <c r="C400" s="41"/>
      <c r="D400" s="234" t="s">
        <v>174</v>
      </c>
      <c r="E400" s="41"/>
      <c r="F400" s="255" t="s">
        <v>611</v>
      </c>
      <c r="G400" s="41"/>
      <c r="H400" s="41"/>
      <c r="I400" s="137"/>
      <c r="J400" s="41"/>
      <c r="K400" s="41"/>
      <c r="L400" s="45"/>
      <c r="M400" s="256"/>
      <c r="N400" s="257"/>
      <c r="O400" s="85"/>
      <c r="P400" s="85"/>
      <c r="Q400" s="85"/>
      <c r="R400" s="85"/>
      <c r="S400" s="85"/>
      <c r="T400" s="86"/>
      <c r="U400" s="39"/>
      <c r="V400" s="39"/>
      <c r="W400" s="39"/>
      <c r="X400" s="39"/>
      <c r="Y400" s="39"/>
      <c r="Z400" s="39"/>
      <c r="AA400" s="39"/>
      <c r="AB400" s="39"/>
      <c r="AC400" s="39"/>
      <c r="AD400" s="39"/>
      <c r="AE400" s="39"/>
      <c r="AT400" s="18" t="s">
        <v>174</v>
      </c>
      <c r="AU400" s="18" t="s">
        <v>151</v>
      </c>
    </row>
    <row r="401" s="15" customFormat="1">
      <c r="A401" s="15"/>
      <c r="B401" s="258"/>
      <c r="C401" s="259"/>
      <c r="D401" s="234" t="s">
        <v>153</v>
      </c>
      <c r="E401" s="260" t="s">
        <v>19</v>
      </c>
      <c r="F401" s="261" t="s">
        <v>222</v>
      </c>
      <c r="G401" s="259"/>
      <c r="H401" s="260" t="s">
        <v>19</v>
      </c>
      <c r="I401" s="262"/>
      <c r="J401" s="259"/>
      <c r="K401" s="259"/>
      <c r="L401" s="263"/>
      <c r="M401" s="264"/>
      <c r="N401" s="265"/>
      <c r="O401" s="265"/>
      <c r="P401" s="265"/>
      <c r="Q401" s="265"/>
      <c r="R401" s="265"/>
      <c r="S401" s="265"/>
      <c r="T401" s="266"/>
      <c r="U401" s="15"/>
      <c r="V401" s="15"/>
      <c r="W401" s="15"/>
      <c r="X401" s="15"/>
      <c r="Y401" s="15"/>
      <c r="Z401" s="15"/>
      <c r="AA401" s="15"/>
      <c r="AB401" s="15"/>
      <c r="AC401" s="15"/>
      <c r="AD401" s="15"/>
      <c r="AE401" s="15"/>
      <c r="AT401" s="267" t="s">
        <v>153</v>
      </c>
      <c r="AU401" s="267" t="s">
        <v>151</v>
      </c>
      <c r="AV401" s="15" t="s">
        <v>80</v>
      </c>
      <c r="AW401" s="15" t="s">
        <v>33</v>
      </c>
      <c r="AX401" s="15" t="s">
        <v>72</v>
      </c>
      <c r="AY401" s="267" t="s">
        <v>142</v>
      </c>
    </row>
    <row r="402" s="13" customFormat="1">
      <c r="A402" s="13"/>
      <c r="B402" s="232"/>
      <c r="C402" s="233"/>
      <c r="D402" s="234" t="s">
        <v>153</v>
      </c>
      <c r="E402" s="235" t="s">
        <v>19</v>
      </c>
      <c r="F402" s="236" t="s">
        <v>576</v>
      </c>
      <c r="G402" s="233"/>
      <c r="H402" s="237">
        <v>23.550000000000001</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153</v>
      </c>
      <c r="AU402" s="243" t="s">
        <v>151</v>
      </c>
      <c r="AV402" s="13" t="s">
        <v>151</v>
      </c>
      <c r="AW402" s="13" t="s">
        <v>33</v>
      </c>
      <c r="AX402" s="13" t="s">
        <v>72</v>
      </c>
      <c r="AY402" s="243" t="s">
        <v>142</v>
      </c>
    </row>
    <row r="403" s="13" customFormat="1">
      <c r="A403" s="13"/>
      <c r="B403" s="232"/>
      <c r="C403" s="233"/>
      <c r="D403" s="234" t="s">
        <v>153</v>
      </c>
      <c r="E403" s="235" t="s">
        <v>19</v>
      </c>
      <c r="F403" s="236" t="s">
        <v>577</v>
      </c>
      <c r="G403" s="233"/>
      <c r="H403" s="237">
        <v>19.149999999999999</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153</v>
      </c>
      <c r="AU403" s="243" t="s">
        <v>151</v>
      </c>
      <c r="AV403" s="13" t="s">
        <v>151</v>
      </c>
      <c r="AW403" s="13" t="s">
        <v>33</v>
      </c>
      <c r="AX403" s="13" t="s">
        <v>72</v>
      </c>
      <c r="AY403" s="243" t="s">
        <v>142</v>
      </c>
    </row>
    <row r="404" s="13" customFormat="1">
      <c r="A404" s="13"/>
      <c r="B404" s="232"/>
      <c r="C404" s="233"/>
      <c r="D404" s="234" t="s">
        <v>153</v>
      </c>
      <c r="E404" s="235" t="s">
        <v>19</v>
      </c>
      <c r="F404" s="236" t="s">
        <v>578</v>
      </c>
      <c r="G404" s="233"/>
      <c r="H404" s="237">
        <v>16.800000000000001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153</v>
      </c>
      <c r="AU404" s="243" t="s">
        <v>151</v>
      </c>
      <c r="AV404" s="13" t="s">
        <v>151</v>
      </c>
      <c r="AW404" s="13" t="s">
        <v>33</v>
      </c>
      <c r="AX404" s="13" t="s">
        <v>72</v>
      </c>
      <c r="AY404" s="243" t="s">
        <v>142</v>
      </c>
    </row>
    <row r="405" s="15" customFormat="1">
      <c r="A405" s="15"/>
      <c r="B405" s="258"/>
      <c r="C405" s="259"/>
      <c r="D405" s="234" t="s">
        <v>153</v>
      </c>
      <c r="E405" s="260" t="s">
        <v>19</v>
      </c>
      <c r="F405" s="261" t="s">
        <v>234</v>
      </c>
      <c r="G405" s="259"/>
      <c r="H405" s="260" t="s">
        <v>19</v>
      </c>
      <c r="I405" s="262"/>
      <c r="J405" s="259"/>
      <c r="K405" s="259"/>
      <c r="L405" s="263"/>
      <c r="M405" s="264"/>
      <c r="N405" s="265"/>
      <c r="O405" s="265"/>
      <c r="P405" s="265"/>
      <c r="Q405" s="265"/>
      <c r="R405" s="265"/>
      <c r="S405" s="265"/>
      <c r="T405" s="266"/>
      <c r="U405" s="15"/>
      <c r="V405" s="15"/>
      <c r="W405" s="15"/>
      <c r="X405" s="15"/>
      <c r="Y405" s="15"/>
      <c r="Z405" s="15"/>
      <c r="AA405" s="15"/>
      <c r="AB405" s="15"/>
      <c r="AC405" s="15"/>
      <c r="AD405" s="15"/>
      <c r="AE405" s="15"/>
      <c r="AT405" s="267" t="s">
        <v>153</v>
      </c>
      <c r="AU405" s="267" t="s">
        <v>151</v>
      </c>
      <c r="AV405" s="15" t="s">
        <v>80</v>
      </c>
      <c r="AW405" s="15" t="s">
        <v>33</v>
      </c>
      <c r="AX405" s="15" t="s">
        <v>72</v>
      </c>
      <c r="AY405" s="267" t="s">
        <v>142</v>
      </c>
    </row>
    <row r="406" s="13" customFormat="1">
      <c r="A406" s="13"/>
      <c r="B406" s="232"/>
      <c r="C406" s="233"/>
      <c r="D406" s="234" t="s">
        <v>153</v>
      </c>
      <c r="E406" s="235" t="s">
        <v>19</v>
      </c>
      <c r="F406" s="236" t="s">
        <v>579</v>
      </c>
      <c r="G406" s="233"/>
      <c r="H406" s="237">
        <v>10.25</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153</v>
      </c>
      <c r="AU406" s="243" t="s">
        <v>151</v>
      </c>
      <c r="AV406" s="13" t="s">
        <v>151</v>
      </c>
      <c r="AW406" s="13" t="s">
        <v>33</v>
      </c>
      <c r="AX406" s="13" t="s">
        <v>72</v>
      </c>
      <c r="AY406" s="243" t="s">
        <v>142</v>
      </c>
    </row>
    <row r="407" s="13" customFormat="1">
      <c r="A407" s="13"/>
      <c r="B407" s="232"/>
      <c r="C407" s="233"/>
      <c r="D407" s="234" t="s">
        <v>153</v>
      </c>
      <c r="E407" s="235" t="s">
        <v>19</v>
      </c>
      <c r="F407" s="236" t="s">
        <v>580</v>
      </c>
      <c r="G407" s="233"/>
      <c r="H407" s="237">
        <v>23.699999999999999</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153</v>
      </c>
      <c r="AU407" s="243" t="s">
        <v>151</v>
      </c>
      <c r="AV407" s="13" t="s">
        <v>151</v>
      </c>
      <c r="AW407" s="13" t="s">
        <v>33</v>
      </c>
      <c r="AX407" s="13" t="s">
        <v>72</v>
      </c>
      <c r="AY407" s="243" t="s">
        <v>142</v>
      </c>
    </row>
    <row r="408" s="13" customFormat="1">
      <c r="A408" s="13"/>
      <c r="B408" s="232"/>
      <c r="C408" s="233"/>
      <c r="D408" s="234" t="s">
        <v>153</v>
      </c>
      <c r="E408" s="235" t="s">
        <v>19</v>
      </c>
      <c r="F408" s="236" t="s">
        <v>581</v>
      </c>
      <c r="G408" s="233"/>
      <c r="H408" s="237">
        <v>19.699999999999999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153</v>
      </c>
      <c r="AU408" s="243" t="s">
        <v>151</v>
      </c>
      <c r="AV408" s="13" t="s">
        <v>151</v>
      </c>
      <c r="AW408" s="13" t="s">
        <v>33</v>
      </c>
      <c r="AX408" s="13" t="s">
        <v>72</v>
      </c>
      <c r="AY408" s="243" t="s">
        <v>142</v>
      </c>
    </row>
    <row r="409" s="13" customFormat="1">
      <c r="A409" s="13"/>
      <c r="B409" s="232"/>
      <c r="C409" s="233"/>
      <c r="D409" s="234" t="s">
        <v>153</v>
      </c>
      <c r="E409" s="235" t="s">
        <v>19</v>
      </c>
      <c r="F409" s="236" t="s">
        <v>582</v>
      </c>
      <c r="G409" s="233"/>
      <c r="H409" s="237">
        <v>6.5</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153</v>
      </c>
      <c r="AU409" s="243" t="s">
        <v>151</v>
      </c>
      <c r="AV409" s="13" t="s">
        <v>151</v>
      </c>
      <c r="AW409" s="13" t="s">
        <v>33</v>
      </c>
      <c r="AX409" s="13" t="s">
        <v>72</v>
      </c>
      <c r="AY409" s="243" t="s">
        <v>142</v>
      </c>
    </row>
    <row r="410" s="14" customFormat="1">
      <c r="A410" s="14"/>
      <c r="B410" s="244"/>
      <c r="C410" s="245"/>
      <c r="D410" s="234" t="s">
        <v>153</v>
      </c>
      <c r="E410" s="246" t="s">
        <v>19</v>
      </c>
      <c r="F410" s="247" t="s">
        <v>156</v>
      </c>
      <c r="G410" s="245"/>
      <c r="H410" s="248">
        <v>119.65000000000001</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153</v>
      </c>
      <c r="AU410" s="254" t="s">
        <v>151</v>
      </c>
      <c r="AV410" s="14" t="s">
        <v>150</v>
      </c>
      <c r="AW410" s="14" t="s">
        <v>33</v>
      </c>
      <c r="AX410" s="14" t="s">
        <v>72</v>
      </c>
      <c r="AY410" s="254" t="s">
        <v>142</v>
      </c>
    </row>
    <row r="411" s="13" customFormat="1">
      <c r="A411" s="13"/>
      <c r="B411" s="232"/>
      <c r="C411" s="233"/>
      <c r="D411" s="234" t="s">
        <v>153</v>
      </c>
      <c r="E411" s="235" t="s">
        <v>19</v>
      </c>
      <c r="F411" s="236" t="s">
        <v>612</v>
      </c>
      <c r="G411" s="233"/>
      <c r="H411" s="237">
        <v>239.30000000000001</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153</v>
      </c>
      <c r="AU411" s="243" t="s">
        <v>151</v>
      </c>
      <c r="AV411" s="13" t="s">
        <v>151</v>
      </c>
      <c r="AW411" s="13" t="s">
        <v>33</v>
      </c>
      <c r="AX411" s="13" t="s">
        <v>72</v>
      </c>
      <c r="AY411" s="243" t="s">
        <v>142</v>
      </c>
    </row>
    <row r="412" s="14" customFormat="1">
      <c r="A412" s="14"/>
      <c r="B412" s="244"/>
      <c r="C412" s="245"/>
      <c r="D412" s="234" t="s">
        <v>153</v>
      </c>
      <c r="E412" s="246" t="s">
        <v>19</v>
      </c>
      <c r="F412" s="247" t="s">
        <v>156</v>
      </c>
      <c r="G412" s="245"/>
      <c r="H412" s="248">
        <v>239.30000000000001</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153</v>
      </c>
      <c r="AU412" s="254" t="s">
        <v>151</v>
      </c>
      <c r="AV412" s="14" t="s">
        <v>150</v>
      </c>
      <c r="AW412" s="14" t="s">
        <v>33</v>
      </c>
      <c r="AX412" s="14" t="s">
        <v>80</v>
      </c>
      <c r="AY412" s="254" t="s">
        <v>142</v>
      </c>
    </row>
    <row r="413" s="2" customFormat="1" ht="21.75" customHeight="1">
      <c r="A413" s="39"/>
      <c r="B413" s="40"/>
      <c r="C413" s="219" t="s">
        <v>613</v>
      </c>
      <c r="D413" s="219" t="s">
        <v>145</v>
      </c>
      <c r="E413" s="220" t="s">
        <v>614</v>
      </c>
      <c r="F413" s="221" t="s">
        <v>615</v>
      </c>
      <c r="G413" s="222" t="s">
        <v>301</v>
      </c>
      <c r="H413" s="223">
        <v>7.8570000000000002</v>
      </c>
      <c r="I413" s="224"/>
      <c r="J413" s="225">
        <f>ROUND(I413*H413,2)</f>
        <v>0</v>
      </c>
      <c r="K413" s="221" t="s">
        <v>149</v>
      </c>
      <c r="L413" s="45"/>
      <c r="M413" s="226" t="s">
        <v>19</v>
      </c>
      <c r="N413" s="227" t="s">
        <v>44</v>
      </c>
      <c r="O413" s="85"/>
      <c r="P413" s="228">
        <f>O413*H413</f>
        <v>0</v>
      </c>
      <c r="Q413" s="228">
        <v>0</v>
      </c>
      <c r="R413" s="228">
        <f>Q413*H413</f>
        <v>0</v>
      </c>
      <c r="S413" s="228">
        <v>0</v>
      </c>
      <c r="T413" s="229">
        <f>S413*H413</f>
        <v>0</v>
      </c>
      <c r="U413" s="39"/>
      <c r="V413" s="39"/>
      <c r="W413" s="39"/>
      <c r="X413" s="39"/>
      <c r="Y413" s="39"/>
      <c r="Z413" s="39"/>
      <c r="AA413" s="39"/>
      <c r="AB413" s="39"/>
      <c r="AC413" s="39"/>
      <c r="AD413" s="39"/>
      <c r="AE413" s="39"/>
      <c r="AR413" s="230" t="s">
        <v>269</v>
      </c>
      <c r="AT413" s="230" t="s">
        <v>145</v>
      </c>
      <c r="AU413" s="230" t="s">
        <v>151</v>
      </c>
      <c r="AY413" s="18" t="s">
        <v>142</v>
      </c>
      <c r="BE413" s="231">
        <f>IF(N413="základní",J413,0)</f>
        <v>0</v>
      </c>
      <c r="BF413" s="231">
        <f>IF(N413="snížená",J413,0)</f>
        <v>0</v>
      </c>
      <c r="BG413" s="231">
        <f>IF(N413="zákl. přenesená",J413,0)</f>
        <v>0</v>
      </c>
      <c r="BH413" s="231">
        <f>IF(N413="sníž. přenesená",J413,0)</f>
        <v>0</v>
      </c>
      <c r="BI413" s="231">
        <f>IF(N413="nulová",J413,0)</f>
        <v>0</v>
      </c>
      <c r="BJ413" s="18" t="s">
        <v>151</v>
      </c>
      <c r="BK413" s="231">
        <f>ROUND(I413*H413,2)</f>
        <v>0</v>
      </c>
      <c r="BL413" s="18" t="s">
        <v>269</v>
      </c>
      <c r="BM413" s="230" t="s">
        <v>616</v>
      </c>
    </row>
    <row r="414" s="2" customFormat="1">
      <c r="A414" s="39"/>
      <c r="B414" s="40"/>
      <c r="C414" s="41"/>
      <c r="D414" s="234" t="s">
        <v>174</v>
      </c>
      <c r="E414" s="41"/>
      <c r="F414" s="255" t="s">
        <v>434</v>
      </c>
      <c r="G414" s="41"/>
      <c r="H414" s="41"/>
      <c r="I414" s="137"/>
      <c r="J414" s="41"/>
      <c r="K414" s="41"/>
      <c r="L414" s="45"/>
      <c r="M414" s="256"/>
      <c r="N414" s="257"/>
      <c r="O414" s="85"/>
      <c r="P414" s="85"/>
      <c r="Q414" s="85"/>
      <c r="R414" s="85"/>
      <c r="S414" s="85"/>
      <c r="T414" s="86"/>
      <c r="U414" s="39"/>
      <c r="V414" s="39"/>
      <c r="W414" s="39"/>
      <c r="X414" s="39"/>
      <c r="Y414" s="39"/>
      <c r="Z414" s="39"/>
      <c r="AA414" s="39"/>
      <c r="AB414" s="39"/>
      <c r="AC414" s="39"/>
      <c r="AD414" s="39"/>
      <c r="AE414" s="39"/>
      <c r="AT414" s="18" t="s">
        <v>174</v>
      </c>
      <c r="AU414" s="18" t="s">
        <v>151</v>
      </c>
    </row>
    <row r="415" s="2" customFormat="1" ht="21.75" customHeight="1">
      <c r="A415" s="39"/>
      <c r="B415" s="40"/>
      <c r="C415" s="219" t="s">
        <v>617</v>
      </c>
      <c r="D415" s="219" t="s">
        <v>145</v>
      </c>
      <c r="E415" s="220" t="s">
        <v>618</v>
      </c>
      <c r="F415" s="221" t="s">
        <v>619</v>
      </c>
      <c r="G415" s="222" t="s">
        <v>301</v>
      </c>
      <c r="H415" s="223">
        <v>7.8570000000000002</v>
      </c>
      <c r="I415" s="224"/>
      <c r="J415" s="225">
        <f>ROUND(I415*H415,2)</f>
        <v>0</v>
      </c>
      <c r="K415" s="221" t="s">
        <v>149</v>
      </c>
      <c r="L415" s="45"/>
      <c r="M415" s="226" t="s">
        <v>19</v>
      </c>
      <c r="N415" s="227" t="s">
        <v>44</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269</v>
      </c>
      <c r="AT415" s="230" t="s">
        <v>145</v>
      </c>
      <c r="AU415" s="230" t="s">
        <v>151</v>
      </c>
      <c r="AY415" s="18" t="s">
        <v>142</v>
      </c>
      <c r="BE415" s="231">
        <f>IF(N415="základní",J415,0)</f>
        <v>0</v>
      </c>
      <c r="BF415" s="231">
        <f>IF(N415="snížená",J415,0)</f>
        <v>0</v>
      </c>
      <c r="BG415" s="231">
        <f>IF(N415="zákl. přenesená",J415,0)</f>
        <v>0</v>
      </c>
      <c r="BH415" s="231">
        <f>IF(N415="sníž. přenesená",J415,0)</f>
        <v>0</v>
      </c>
      <c r="BI415" s="231">
        <f>IF(N415="nulová",J415,0)</f>
        <v>0</v>
      </c>
      <c r="BJ415" s="18" t="s">
        <v>151</v>
      </c>
      <c r="BK415" s="231">
        <f>ROUND(I415*H415,2)</f>
        <v>0</v>
      </c>
      <c r="BL415" s="18" t="s">
        <v>269</v>
      </c>
      <c r="BM415" s="230" t="s">
        <v>620</v>
      </c>
    </row>
    <row r="416" s="2" customFormat="1">
      <c r="A416" s="39"/>
      <c r="B416" s="40"/>
      <c r="C416" s="41"/>
      <c r="D416" s="234" t="s">
        <v>174</v>
      </c>
      <c r="E416" s="41"/>
      <c r="F416" s="255" t="s">
        <v>434</v>
      </c>
      <c r="G416" s="41"/>
      <c r="H416" s="41"/>
      <c r="I416" s="137"/>
      <c r="J416" s="41"/>
      <c r="K416" s="41"/>
      <c r="L416" s="45"/>
      <c r="M416" s="256"/>
      <c r="N416" s="257"/>
      <c r="O416" s="85"/>
      <c r="P416" s="85"/>
      <c r="Q416" s="85"/>
      <c r="R416" s="85"/>
      <c r="S416" s="85"/>
      <c r="T416" s="86"/>
      <c r="U416" s="39"/>
      <c r="V416" s="39"/>
      <c r="W416" s="39"/>
      <c r="X416" s="39"/>
      <c r="Y416" s="39"/>
      <c r="Z416" s="39"/>
      <c r="AA416" s="39"/>
      <c r="AB416" s="39"/>
      <c r="AC416" s="39"/>
      <c r="AD416" s="39"/>
      <c r="AE416" s="39"/>
      <c r="AT416" s="18" t="s">
        <v>174</v>
      </c>
      <c r="AU416" s="18" t="s">
        <v>151</v>
      </c>
    </row>
    <row r="417" s="12" customFormat="1" ht="22.8" customHeight="1">
      <c r="A417" s="12"/>
      <c r="B417" s="203"/>
      <c r="C417" s="204"/>
      <c r="D417" s="205" t="s">
        <v>71</v>
      </c>
      <c r="E417" s="217" t="s">
        <v>621</v>
      </c>
      <c r="F417" s="217" t="s">
        <v>622</v>
      </c>
      <c r="G417" s="204"/>
      <c r="H417" s="204"/>
      <c r="I417" s="207"/>
      <c r="J417" s="218">
        <f>BK417</f>
        <v>0</v>
      </c>
      <c r="K417" s="204"/>
      <c r="L417" s="209"/>
      <c r="M417" s="210"/>
      <c r="N417" s="211"/>
      <c r="O417" s="211"/>
      <c r="P417" s="212">
        <f>SUM(P418:P439)</f>
        <v>0</v>
      </c>
      <c r="Q417" s="211"/>
      <c r="R417" s="212">
        <f>SUM(R418:R439)</f>
        <v>3.48102</v>
      </c>
      <c r="S417" s="211"/>
      <c r="T417" s="213">
        <f>SUM(T418:T439)</f>
        <v>0</v>
      </c>
      <c r="U417" s="12"/>
      <c r="V417" s="12"/>
      <c r="W417" s="12"/>
      <c r="X417" s="12"/>
      <c r="Y417" s="12"/>
      <c r="Z417" s="12"/>
      <c r="AA417" s="12"/>
      <c r="AB417" s="12"/>
      <c r="AC417" s="12"/>
      <c r="AD417" s="12"/>
      <c r="AE417" s="12"/>
      <c r="AR417" s="214" t="s">
        <v>151</v>
      </c>
      <c r="AT417" s="215" t="s">
        <v>71</v>
      </c>
      <c r="AU417" s="215" t="s">
        <v>80</v>
      </c>
      <c r="AY417" s="214" t="s">
        <v>142</v>
      </c>
      <c r="BK417" s="216">
        <f>SUM(BK418:BK439)</f>
        <v>0</v>
      </c>
    </row>
    <row r="418" s="2" customFormat="1" ht="16.5" customHeight="1">
      <c r="A418" s="39"/>
      <c r="B418" s="40"/>
      <c r="C418" s="219" t="s">
        <v>623</v>
      </c>
      <c r="D418" s="219" t="s">
        <v>145</v>
      </c>
      <c r="E418" s="220" t="s">
        <v>624</v>
      </c>
      <c r="F418" s="221" t="s">
        <v>625</v>
      </c>
      <c r="G418" s="222" t="s">
        <v>159</v>
      </c>
      <c r="H418" s="223">
        <v>74.700000000000003</v>
      </c>
      <c r="I418" s="224"/>
      <c r="J418" s="225">
        <f>ROUND(I418*H418,2)</f>
        <v>0</v>
      </c>
      <c r="K418" s="221" t="s">
        <v>149</v>
      </c>
      <c r="L418" s="45"/>
      <c r="M418" s="226" t="s">
        <v>19</v>
      </c>
      <c r="N418" s="227" t="s">
        <v>44</v>
      </c>
      <c r="O418" s="85"/>
      <c r="P418" s="228">
        <f>O418*H418</f>
        <v>0</v>
      </c>
      <c r="Q418" s="228">
        <v>0.033619999999999997</v>
      </c>
      <c r="R418" s="228">
        <f>Q418*H418</f>
        <v>2.5114139999999998</v>
      </c>
      <c r="S418" s="228">
        <v>0</v>
      </c>
      <c r="T418" s="229">
        <f>S418*H418</f>
        <v>0</v>
      </c>
      <c r="U418" s="39"/>
      <c r="V418" s="39"/>
      <c r="W418" s="39"/>
      <c r="X418" s="39"/>
      <c r="Y418" s="39"/>
      <c r="Z418" s="39"/>
      <c r="AA418" s="39"/>
      <c r="AB418" s="39"/>
      <c r="AC418" s="39"/>
      <c r="AD418" s="39"/>
      <c r="AE418" s="39"/>
      <c r="AR418" s="230" t="s">
        <v>269</v>
      </c>
      <c r="AT418" s="230" t="s">
        <v>145</v>
      </c>
      <c r="AU418" s="230" t="s">
        <v>151</v>
      </c>
      <c r="AY418" s="18" t="s">
        <v>142</v>
      </c>
      <c r="BE418" s="231">
        <f>IF(N418="základní",J418,0)</f>
        <v>0</v>
      </c>
      <c r="BF418" s="231">
        <f>IF(N418="snížená",J418,0)</f>
        <v>0</v>
      </c>
      <c r="BG418" s="231">
        <f>IF(N418="zákl. přenesená",J418,0)</f>
        <v>0</v>
      </c>
      <c r="BH418" s="231">
        <f>IF(N418="sníž. přenesená",J418,0)</f>
        <v>0</v>
      </c>
      <c r="BI418" s="231">
        <f>IF(N418="nulová",J418,0)</f>
        <v>0</v>
      </c>
      <c r="BJ418" s="18" t="s">
        <v>151</v>
      </c>
      <c r="BK418" s="231">
        <f>ROUND(I418*H418,2)</f>
        <v>0</v>
      </c>
      <c r="BL418" s="18" t="s">
        <v>269</v>
      </c>
      <c r="BM418" s="230" t="s">
        <v>626</v>
      </c>
    </row>
    <row r="419" s="2" customFormat="1">
      <c r="A419" s="39"/>
      <c r="B419" s="40"/>
      <c r="C419" s="41"/>
      <c r="D419" s="234" t="s">
        <v>174</v>
      </c>
      <c r="E419" s="41"/>
      <c r="F419" s="255" t="s">
        <v>592</v>
      </c>
      <c r="G419" s="41"/>
      <c r="H419" s="41"/>
      <c r="I419" s="137"/>
      <c r="J419" s="41"/>
      <c r="K419" s="41"/>
      <c r="L419" s="45"/>
      <c r="M419" s="256"/>
      <c r="N419" s="257"/>
      <c r="O419" s="85"/>
      <c r="P419" s="85"/>
      <c r="Q419" s="85"/>
      <c r="R419" s="85"/>
      <c r="S419" s="85"/>
      <c r="T419" s="86"/>
      <c r="U419" s="39"/>
      <c r="V419" s="39"/>
      <c r="W419" s="39"/>
      <c r="X419" s="39"/>
      <c r="Y419" s="39"/>
      <c r="Z419" s="39"/>
      <c r="AA419" s="39"/>
      <c r="AB419" s="39"/>
      <c r="AC419" s="39"/>
      <c r="AD419" s="39"/>
      <c r="AE419" s="39"/>
      <c r="AT419" s="18" t="s">
        <v>174</v>
      </c>
      <c r="AU419" s="18" t="s">
        <v>151</v>
      </c>
    </row>
    <row r="420" s="13" customFormat="1">
      <c r="A420" s="13"/>
      <c r="B420" s="232"/>
      <c r="C420" s="233"/>
      <c r="D420" s="234" t="s">
        <v>153</v>
      </c>
      <c r="E420" s="235" t="s">
        <v>19</v>
      </c>
      <c r="F420" s="236" t="s">
        <v>627</v>
      </c>
      <c r="G420" s="233"/>
      <c r="H420" s="237">
        <v>22.68</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153</v>
      </c>
      <c r="AU420" s="243" t="s">
        <v>151</v>
      </c>
      <c r="AV420" s="13" t="s">
        <v>151</v>
      </c>
      <c r="AW420" s="13" t="s">
        <v>33</v>
      </c>
      <c r="AX420" s="13" t="s">
        <v>72</v>
      </c>
      <c r="AY420" s="243" t="s">
        <v>142</v>
      </c>
    </row>
    <row r="421" s="13" customFormat="1">
      <c r="A421" s="13"/>
      <c r="B421" s="232"/>
      <c r="C421" s="233"/>
      <c r="D421" s="234" t="s">
        <v>153</v>
      </c>
      <c r="E421" s="235" t="s">
        <v>19</v>
      </c>
      <c r="F421" s="236" t="s">
        <v>628</v>
      </c>
      <c r="G421" s="233"/>
      <c r="H421" s="237">
        <v>-5.9100000000000001</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153</v>
      </c>
      <c r="AU421" s="243" t="s">
        <v>151</v>
      </c>
      <c r="AV421" s="13" t="s">
        <v>151</v>
      </c>
      <c r="AW421" s="13" t="s">
        <v>33</v>
      </c>
      <c r="AX421" s="13" t="s">
        <v>72</v>
      </c>
      <c r="AY421" s="243" t="s">
        <v>142</v>
      </c>
    </row>
    <row r="422" s="13" customFormat="1">
      <c r="A422" s="13"/>
      <c r="B422" s="232"/>
      <c r="C422" s="233"/>
      <c r="D422" s="234" t="s">
        <v>153</v>
      </c>
      <c r="E422" s="235" t="s">
        <v>19</v>
      </c>
      <c r="F422" s="236" t="s">
        <v>629</v>
      </c>
      <c r="G422" s="233"/>
      <c r="H422" s="237">
        <v>17.550000000000001</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153</v>
      </c>
      <c r="AU422" s="243" t="s">
        <v>151</v>
      </c>
      <c r="AV422" s="13" t="s">
        <v>151</v>
      </c>
      <c r="AW422" s="13" t="s">
        <v>33</v>
      </c>
      <c r="AX422" s="13" t="s">
        <v>72</v>
      </c>
      <c r="AY422" s="243" t="s">
        <v>142</v>
      </c>
    </row>
    <row r="423" s="13" customFormat="1">
      <c r="A423" s="13"/>
      <c r="B423" s="232"/>
      <c r="C423" s="233"/>
      <c r="D423" s="234" t="s">
        <v>153</v>
      </c>
      <c r="E423" s="235" t="s">
        <v>19</v>
      </c>
      <c r="F423" s="236" t="s">
        <v>630</v>
      </c>
      <c r="G423" s="233"/>
      <c r="H423" s="237">
        <v>10.619999999999999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153</v>
      </c>
      <c r="AU423" s="243" t="s">
        <v>151</v>
      </c>
      <c r="AV423" s="13" t="s">
        <v>151</v>
      </c>
      <c r="AW423" s="13" t="s">
        <v>33</v>
      </c>
      <c r="AX423" s="13" t="s">
        <v>72</v>
      </c>
      <c r="AY423" s="243" t="s">
        <v>142</v>
      </c>
    </row>
    <row r="424" s="13" customFormat="1">
      <c r="A424" s="13"/>
      <c r="B424" s="232"/>
      <c r="C424" s="233"/>
      <c r="D424" s="234" t="s">
        <v>153</v>
      </c>
      <c r="E424" s="235" t="s">
        <v>19</v>
      </c>
      <c r="F424" s="236" t="s">
        <v>631</v>
      </c>
      <c r="G424" s="233"/>
      <c r="H424" s="237">
        <v>9.3599999999999994</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153</v>
      </c>
      <c r="AU424" s="243" t="s">
        <v>151</v>
      </c>
      <c r="AV424" s="13" t="s">
        <v>151</v>
      </c>
      <c r="AW424" s="13" t="s">
        <v>33</v>
      </c>
      <c r="AX424" s="13" t="s">
        <v>72</v>
      </c>
      <c r="AY424" s="243" t="s">
        <v>142</v>
      </c>
    </row>
    <row r="425" s="13" customFormat="1">
      <c r="A425" s="13"/>
      <c r="B425" s="232"/>
      <c r="C425" s="233"/>
      <c r="D425" s="234" t="s">
        <v>153</v>
      </c>
      <c r="E425" s="235" t="s">
        <v>19</v>
      </c>
      <c r="F425" s="236" t="s">
        <v>632</v>
      </c>
      <c r="G425" s="233"/>
      <c r="H425" s="237">
        <v>-4.7279999999999998</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153</v>
      </c>
      <c r="AU425" s="243" t="s">
        <v>151</v>
      </c>
      <c r="AV425" s="13" t="s">
        <v>151</v>
      </c>
      <c r="AW425" s="13" t="s">
        <v>33</v>
      </c>
      <c r="AX425" s="13" t="s">
        <v>72</v>
      </c>
      <c r="AY425" s="243" t="s">
        <v>142</v>
      </c>
    </row>
    <row r="426" s="13" customFormat="1">
      <c r="A426" s="13"/>
      <c r="B426" s="232"/>
      <c r="C426" s="233"/>
      <c r="D426" s="234" t="s">
        <v>153</v>
      </c>
      <c r="E426" s="235" t="s">
        <v>19</v>
      </c>
      <c r="F426" s="236" t="s">
        <v>633</v>
      </c>
      <c r="G426" s="233"/>
      <c r="H426" s="237">
        <v>8.2799999999999994</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153</v>
      </c>
      <c r="AU426" s="243" t="s">
        <v>151</v>
      </c>
      <c r="AV426" s="13" t="s">
        <v>151</v>
      </c>
      <c r="AW426" s="13" t="s">
        <v>33</v>
      </c>
      <c r="AX426" s="13" t="s">
        <v>72</v>
      </c>
      <c r="AY426" s="243" t="s">
        <v>142</v>
      </c>
    </row>
    <row r="427" s="13" customFormat="1">
      <c r="A427" s="13"/>
      <c r="B427" s="232"/>
      <c r="C427" s="233"/>
      <c r="D427" s="234" t="s">
        <v>153</v>
      </c>
      <c r="E427" s="235" t="s">
        <v>19</v>
      </c>
      <c r="F427" s="236" t="s">
        <v>634</v>
      </c>
      <c r="G427" s="233"/>
      <c r="H427" s="237">
        <v>16.847999999999999</v>
      </c>
      <c r="I427" s="238"/>
      <c r="J427" s="233"/>
      <c r="K427" s="233"/>
      <c r="L427" s="239"/>
      <c r="M427" s="240"/>
      <c r="N427" s="241"/>
      <c r="O427" s="241"/>
      <c r="P427" s="241"/>
      <c r="Q427" s="241"/>
      <c r="R427" s="241"/>
      <c r="S427" s="241"/>
      <c r="T427" s="242"/>
      <c r="U427" s="13"/>
      <c r="V427" s="13"/>
      <c r="W427" s="13"/>
      <c r="X427" s="13"/>
      <c r="Y427" s="13"/>
      <c r="Z427" s="13"/>
      <c r="AA427" s="13"/>
      <c r="AB427" s="13"/>
      <c r="AC427" s="13"/>
      <c r="AD427" s="13"/>
      <c r="AE427" s="13"/>
      <c r="AT427" s="243" t="s">
        <v>153</v>
      </c>
      <c r="AU427" s="243" t="s">
        <v>151</v>
      </c>
      <c r="AV427" s="13" t="s">
        <v>151</v>
      </c>
      <c r="AW427" s="13" t="s">
        <v>33</v>
      </c>
      <c r="AX427" s="13" t="s">
        <v>72</v>
      </c>
      <c r="AY427" s="243" t="s">
        <v>142</v>
      </c>
    </row>
    <row r="428" s="14" customFormat="1">
      <c r="A428" s="14"/>
      <c r="B428" s="244"/>
      <c r="C428" s="245"/>
      <c r="D428" s="234" t="s">
        <v>153</v>
      </c>
      <c r="E428" s="246" t="s">
        <v>19</v>
      </c>
      <c r="F428" s="247" t="s">
        <v>156</v>
      </c>
      <c r="G428" s="245"/>
      <c r="H428" s="248">
        <v>74.699999999999989</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153</v>
      </c>
      <c r="AU428" s="254" t="s">
        <v>151</v>
      </c>
      <c r="AV428" s="14" t="s">
        <v>150</v>
      </c>
      <c r="AW428" s="14" t="s">
        <v>33</v>
      </c>
      <c r="AX428" s="14" t="s">
        <v>80</v>
      </c>
      <c r="AY428" s="254" t="s">
        <v>142</v>
      </c>
    </row>
    <row r="429" s="2" customFormat="1" ht="16.5" customHeight="1">
      <c r="A429" s="39"/>
      <c r="B429" s="40"/>
      <c r="C429" s="268" t="s">
        <v>635</v>
      </c>
      <c r="D429" s="268" t="s">
        <v>264</v>
      </c>
      <c r="E429" s="269" t="s">
        <v>636</v>
      </c>
      <c r="F429" s="270" t="s">
        <v>637</v>
      </c>
      <c r="G429" s="271" t="s">
        <v>159</v>
      </c>
      <c r="H429" s="272">
        <v>82.170000000000002</v>
      </c>
      <c r="I429" s="273"/>
      <c r="J429" s="274">
        <f>ROUND(I429*H429,2)</f>
        <v>0</v>
      </c>
      <c r="K429" s="270" t="s">
        <v>149</v>
      </c>
      <c r="L429" s="275"/>
      <c r="M429" s="276" t="s">
        <v>19</v>
      </c>
      <c r="N429" s="277" t="s">
        <v>44</v>
      </c>
      <c r="O429" s="85"/>
      <c r="P429" s="228">
        <f>O429*H429</f>
        <v>0</v>
      </c>
      <c r="Q429" s="228">
        <v>0.0118</v>
      </c>
      <c r="R429" s="228">
        <f>Q429*H429</f>
        <v>0.96960599999999997</v>
      </c>
      <c r="S429" s="228">
        <v>0</v>
      </c>
      <c r="T429" s="229">
        <f>S429*H429</f>
        <v>0</v>
      </c>
      <c r="U429" s="39"/>
      <c r="V429" s="39"/>
      <c r="W429" s="39"/>
      <c r="X429" s="39"/>
      <c r="Y429" s="39"/>
      <c r="Z429" s="39"/>
      <c r="AA429" s="39"/>
      <c r="AB429" s="39"/>
      <c r="AC429" s="39"/>
      <c r="AD429" s="39"/>
      <c r="AE429" s="39"/>
      <c r="AR429" s="230" t="s">
        <v>351</v>
      </c>
      <c r="AT429" s="230" t="s">
        <v>264</v>
      </c>
      <c r="AU429" s="230" t="s">
        <v>151</v>
      </c>
      <c r="AY429" s="18" t="s">
        <v>142</v>
      </c>
      <c r="BE429" s="231">
        <f>IF(N429="základní",J429,0)</f>
        <v>0</v>
      </c>
      <c r="BF429" s="231">
        <f>IF(N429="snížená",J429,0)</f>
        <v>0</v>
      </c>
      <c r="BG429" s="231">
        <f>IF(N429="zákl. přenesená",J429,0)</f>
        <v>0</v>
      </c>
      <c r="BH429" s="231">
        <f>IF(N429="sníž. přenesená",J429,0)</f>
        <v>0</v>
      </c>
      <c r="BI429" s="231">
        <f>IF(N429="nulová",J429,0)</f>
        <v>0</v>
      </c>
      <c r="BJ429" s="18" t="s">
        <v>151</v>
      </c>
      <c r="BK429" s="231">
        <f>ROUND(I429*H429,2)</f>
        <v>0</v>
      </c>
      <c r="BL429" s="18" t="s">
        <v>269</v>
      </c>
      <c r="BM429" s="230" t="s">
        <v>638</v>
      </c>
    </row>
    <row r="430" s="2" customFormat="1" ht="16.5" customHeight="1">
      <c r="A430" s="39"/>
      <c r="B430" s="40"/>
      <c r="C430" s="219" t="s">
        <v>639</v>
      </c>
      <c r="D430" s="219" t="s">
        <v>145</v>
      </c>
      <c r="E430" s="220" t="s">
        <v>640</v>
      </c>
      <c r="F430" s="221" t="s">
        <v>641</v>
      </c>
      <c r="G430" s="222" t="s">
        <v>159</v>
      </c>
      <c r="H430" s="223">
        <v>82.170000000000002</v>
      </c>
      <c r="I430" s="224"/>
      <c r="J430" s="225">
        <f>ROUND(I430*H430,2)</f>
        <v>0</v>
      </c>
      <c r="K430" s="221" t="s">
        <v>149</v>
      </c>
      <c r="L430" s="45"/>
      <c r="M430" s="226" t="s">
        <v>19</v>
      </c>
      <c r="N430" s="227" t="s">
        <v>44</v>
      </c>
      <c r="O430" s="85"/>
      <c r="P430" s="228">
        <f>O430*H430</f>
        <v>0</v>
      </c>
      <c r="Q430" s="228">
        <v>0</v>
      </c>
      <c r="R430" s="228">
        <f>Q430*H430</f>
        <v>0</v>
      </c>
      <c r="S430" s="228">
        <v>0</v>
      </c>
      <c r="T430" s="229">
        <f>S430*H430</f>
        <v>0</v>
      </c>
      <c r="U430" s="39"/>
      <c r="V430" s="39"/>
      <c r="W430" s="39"/>
      <c r="X430" s="39"/>
      <c r="Y430" s="39"/>
      <c r="Z430" s="39"/>
      <c r="AA430" s="39"/>
      <c r="AB430" s="39"/>
      <c r="AC430" s="39"/>
      <c r="AD430" s="39"/>
      <c r="AE430" s="39"/>
      <c r="AR430" s="230" t="s">
        <v>269</v>
      </c>
      <c r="AT430" s="230" t="s">
        <v>145</v>
      </c>
      <c r="AU430" s="230" t="s">
        <v>151</v>
      </c>
      <c r="AY430" s="18" t="s">
        <v>142</v>
      </c>
      <c r="BE430" s="231">
        <f>IF(N430="základní",J430,0)</f>
        <v>0</v>
      </c>
      <c r="BF430" s="231">
        <f>IF(N430="snížená",J430,0)</f>
        <v>0</v>
      </c>
      <c r="BG430" s="231">
        <f>IF(N430="zákl. přenesená",J430,0)</f>
        <v>0</v>
      </c>
      <c r="BH430" s="231">
        <f>IF(N430="sníž. přenesená",J430,0)</f>
        <v>0</v>
      </c>
      <c r="BI430" s="231">
        <f>IF(N430="nulová",J430,0)</f>
        <v>0</v>
      </c>
      <c r="BJ430" s="18" t="s">
        <v>151</v>
      </c>
      <c r="BK430" s="231">
        <f>ROUND(I430*H430,2)</f>
        <v>0</v>
      </c>
      <c r="BL430" s="18" t="s">
        <v>269</v>
      </c>
      <c r="BM430" s="230" t="s">
        <v>642</v>
      </c>
    </row>
    <row r="431" s="2" customFormat="1">
      <c r="A431" s="39"/>
      <c r="B431" s="40"/>
      <c r="C431" s="41"/>
      <c r="D431" s="234" t="s">
        <v>174</v>
      </c>
      <c r="E431" s="41"/>
      <c r="F431" s="255" t="s">
        <v>592</v>
      </c>
      <c r="G431" s="41"/>
      <c r="H431" s="41"/>
      <c r="I431" s="137"/>
      <c r="J431" s="41"/>
      <c r="K431" s="41"/>
      <c r="L431" s="45"/>
      <c r="M431" s="256"/>
      <c r="N431" s="257"/>
      <c r="O431" s="85"/>
      <c r="P431" s="85"/>
      <c r="Q431" s="85"/>
      <c r="R431" s="85"/>
      <c r="S431" s="85"/>
      <c r="T431" s="86"/>
      <c r="U431" s="39"/>
      <c r="V431" s="39"/>
      <c r="W431" s="39"/>
      <c r="X431" s="39"/>
      <c r="Y431" s="39"/>
      <c r="Z431" s="39"/>
      <c r="AA431" s="39"/>
      <c r="AB431" s="39"/>
      <c r="AC431" s="39"/>
      <c r="AD431" s="39"/>
      <c r="AE431" s="39"/>
      <c r="AT431" s="18" t="s">
        <v>174</v>
      </c>
      <c r="AU431" s="18" t="s">
        <v>151</v>
      </c>
    </row>
    <row r="432" s="2" customFormat="1" ht="16.5" customHeight="1">
      <c r="A432" s="39"/>
      <c r="B432" s="40"/>
      <c r="C432" s="219" t="s">
        <v>643</v>
      </c>
      <c r="D432" s="219" t="s">
        <v>145</v>
      </c>
      <c r="E432" s="220" t="s">
        <v>644</v>
      </c>
      <c r="F432" s="221" t="s">
        <v>645</v>
      </c>
      <c r="G432" s="222" t="s">
        <v>159</v>
      </c>
      <c r="H432" s="223">
        <v>82.170000000000002</v>
      </c>
      <c r="I432" s="224"/>
      <c r="J432" s="225">
        <f>ROUND(I432*H432,2)</f>
        <v>0</v>
      </c>
      <c r="K432" s="221" t="s">
        <v>149</v>
      </c>
      <c r="L432" s="45"/>
      <c r="M432" s="226" t="s">
        <v>19</v>
      </c>
      <c r="N432" s="227" t="s">
        <v>44</v>
      </c>
      <c r="O432" s="85"/>
      <c r="P432" s="228">
        <f>O432*H432</f>
        <v>0</v>
      </c>
      <c r="Q432" s="228">
        <v>0</v>
      </c>
      <c r="R432" s="228">
        <f>Q432*H432</f>
        <v>0</v>
      </c>
      <c r="S432" s="228">
        <v>0</v>
      </c>
      <c r="T432" s="229">
        <f>S432*H432</f>
        <v>0</v>
      </c>
      <c r="U432" s="39"/>
      <c r="V432" s="39"/>
      <c r="W432" s="39"/>
      <c r="X432" s="39"/>
      <c r="Y432" s="39"/>
      <c r="Z432" s="39"/>
      <c r="AA432" s="39"/>
      <c r="AB432" s="39"/>
      <c r="AC432" s="39"/>
      <c r="AD432" s="39"/>
      <c r="AE432" s="39"/>
      <c r="AR432" s="230" t="s">
        <v>269</v>
      </c>
      <c r="AT432" s="230" t="s">
        <v>145</v>
      </c>
      <c r="AU432" s="230" t="s">
        <v>151</v>
      </c>
      <c r="AY432" s="18" t="s">
        <v>142</v>
      </c>
      <c r="BE432" s="231">
        <f>IF(N432="základní",J432,0)</f>
        <v>0</v>
      </c>
      <c r="BF432" s="231">
        <f>IF(N432="snížená",J432,0)</f>
        <v>0</v>
      </c>
      <c r="BG432" s="231">
        <f>IF(N432="zákl. přenesená",J432,0)</f>
        <v>0</v>
      </c>
      <c r="BH432" s="231">
        <f>IF(N432="sníž. přenesená",J432,0)</f>
        <v>0</v>
      </c>
      <c r="BI432" s="231">
        <f>IF(N432="nulová",J432,0)</f>
        <v>0</v>
      </c>
      <c r="BJ432" s="18" t="s">
        <v>151</v>
      </c>
      <c r="BK432" s="231">
        <f>ROUND(I432*H432,2)</f>
        <v>0</v>
      </c>
      <c r="BL432" s="18" t="s">
        <v>269</v>
      </c>
      <c r="BM432" s="230" t="s">
        <v>646</v>
      </c>
    </row>
    <row r="433" s="2" customFormat="1">
      <c r="A433" s="39"/>
      <c r="B433" s="40"/>
      <c r="C433" s="41"/>
      <c r="D433" s="234" t="s">
        <v>174</v>
      </c>
      <c r="E433" s="41"/>
      <c r="F433" s="255" t="s">
        <v>592</v>
      </c>
      <c r="G433" s="41"/>
      <c r="H433" s="41"/>
      <c r="I433" s="137"/>
      <c r="J433" s="41"/>
      <c r="K433" s="41"/>
      <c r="L433" s="45"/>
      <c r="M433" s="256"/>
      <c r="N433" s="257"/>
      <c r="O433" s="85"/>
      <c r="P433" s="85"/>
      <c r="Q433" s="85"/>
      <c r="R433" s="85"/>
      <c r="S433" s="85"/>
      <c r="T433" s="86"/>
      <c r="U433" s="39"/>
      <c r="V433" s="39"/>
      <c r="W433" s="39"/>
      <c r="X433" s="39"/>
      <c r="Y433" s="39"/>
      <c r="Z433" s="39"/>
      <c r="AA433" s="39"/>
      <c r="AB433" s="39"/>
      <c r="AC433" s="39"/>
      <c r="AD433" s="39"/>
      <c r="AE433" s="39"/>
      <c r="AT433" s="18" t="s">
        <v>174</v>
      </c>
      <c r="AU433" s="18" t="s">
        <v>151</v>
      </c>
    </row>
    <row r="434" s="2" customFormat="1" ht="16.5" customHeight="1">
      <c r="A434" s="39"/>
      <c r="B434" s="40"/>
      <c r="C434" s="219" t="s">
        <v>647</v>
      </c>
      <c r="D434" s="219" t="s">
        <v>145</v>
      </c>
      <c r="E434" s="220" t="s">
        <v>648</v>
      </c>
      <c r="F434" s="221" t="s">
        <v>649</v>
      </c>
      <c r="G434" s="222" t="s">
        <v>159</v>
      </c>
      <c r="H434" s="223">
        <v>82.170000000000002</v>
      </c>
      <c r="I434" s="224"/>
      <c r="J434" s="225">
        <f>ROUND(I434*H434,2)</f>
        <v>0</v>
      </c>
      <c r="K434" s="221" t="s">
        <v>149</v>
      </c>
      <c r="L434" s="45"/>
      <c r="M434" s="226" t="s">
        <v>19</v>
      </c>
      <c r="N434" s="227" t="s">
        <v>44</v>
      </c>
      <c r="O434" s="85"/>
      <c r="P434" s="228">
        <f>O434*H434</f>
        <v>0</v>
      </c>
      <c r="Q434" s="228">
        <v>0</v>
      </c>
      <c r="R434" s="228">
        <f>Q434*H434</f>
        <v>0</v>
      </c>
      <c r="S434" s="228">
        <v>0</v>
      </c>
      <c r="T434" s="229">
        <f>S434*H434</f>
        <v>0</v>
      </c>
      <c r="U434" s="39"/>
      <c r="V434" s="39"/>
      <c r="W434" s="39"/>
      <c r="X434" s="39"/>
      <c r="Y434" s="39"/>
      <c r="Z434" s="39"/>
      <c r="AA434" s="39"/>
      <c r="AB434" s="39"/>
      <c r="AC434" s="39"/>
      <c r="AD434" s="39"/>
      <c r="AE434" s="39"/>
      <c r="AR434" s="230" t="s">
        <v>269</v>
      </c>
      <c r="AT434" s="230" t="s">
        <v>145</v>
      </c>
      <c r="AU434" s="230" t="s">
        <v>151</v>
      </c>
      <c r="AY434" s="18" t="s">
        <v>142</v>
      </c>
      <c r="BE434" s="231">
        <f>IF(N434="základní",J434,0)</f>
        <v>0</v>
      </c>
      <c r="BF434" s="231">
        <f>IF(N434="snížená",J434,0)</f>
        <v>0</v>
      </c>
      <c r="BG434" s="231">
        <f>IF(N434="zákl. přenesená",J434,0)</f>
        <v>0</v>
      </c>
      <c r="BH434" s="231">
        <f>IF(N434="sníž. přenesená",J434,0)</f>
        <v>0</v>
      </c>
      <c r="BI434" s="231">
        <f>IF(N434="nulová",J434,0)</f>
        <v>0</v>
      </c>
      <c r="BJ434" s="18" t="s">
        <v>151</v>
      </c>
      <c r="BK434" s="231">
        <f>ROUND(I434*H434,2)</f>
        <v>0</v>
      </c>
      <c r="BL434" s="18" t="s">
        <v>269</v>
      </c>
      <c r="BM434" s="230" t="s">
        <v>650</v>
      </c>
    </row>
    <row r="435" s="2" customFormat="1">
      <c r="A435" s="39"/>
      <c r="B435" s="40"/>
      <c r="C435" s="41"/>
      <c r="D435" s="234" t="s">
        <v>174</v>
      </c>
      <c r="E435" s="41"/>
      <c r="F435" s="255" t="s">
        <v>592</v>
      </c>
      <c r="G435" s="41"/>
      <c r="H435" s="41"/>
      <c r="I435" s="137"/>
      <c r="J435" s="41"/>
      <c r="K435" s="41"/>
      <c r="L435" s="45"/>
      <c r="M435" s="256"/>
      <c r="N435" s="257"/>
      <c r="O435" s="85"/>
      <c r="P435" s="85"/>
      <c r="Q435" s="85"/>
      <c r="R435" s="85"/>
      <c r="S435" s="85"/>
      <c r="T435" s="86"/>
      <c r="U435" s="39"/>
      <c r="V435" s="39"/>
      <c r="W435" s="39"/>
      <c r="X435" s="39"/>
      <c r="Y435" s="39"/>
      <c r="Z435" s="39"/>
      <c r="AA435" s="39"/>
      <c r="AB435" s="39"/>
      <c r="AC435" s="39"/>
      <c r="AD435" s="39"/>
      <c r="AE435" s="39"/>
      <c r="AT435" s="18" t="s">
        <v>174</v>
      </c>
      <c r="AU435" s="18" t="s">
        <v>151</v>
      </c>
    </row>
    <row r="436" s="2" customFormat="1" ht="21.75" customHeight="1">
      <c r="A436" s="39"/>
      <c r="B436" s="40"/>
      <c r="C436" s="219" t="s">
        <v>651</v>
      </c>
      <c r="D436" s="219" t="s">
        <v>145</v>
      </c>
      <c r="E436" s="220" t="s">
        <v>652</v>
      </c>
      <c r="F436" s="221" t="s">
        <v>653</v>
      </c>
      <c r="G436" s="222" t="s">
        <v>301</v>
      </c>
      <c r="H436" s="223">
        <v>4.3029999999999999</v>
      </c>
      <c r="I436" s="224"/>
      <c r="J436" s="225">
        <f>ROUND(I436*H436,2)</f>
        <v>0</v>
      </c>
      <c r="K436" s="221" t="s">
        <v>149</v>
      </c>
      <c r="L436" s="45"/>
      <c r="M436" s="226" t="s">
        <v>19</v>
      </c>
      <c r="N436" s="227" t="s">
        <v>44</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269</v>
      </c>
      <c r="AT436" s="230" t="s">
        <v>145</v>
      </c>
      <c r="AU436" s="230" t="s">
        <v>151</v>
      </c>
      <c r="AY436" s="18" t="s">
        <v>142</v>
      </c>
      <c r="BE436" s="231">
        <f>IF(N436="základní",J436,0)</f>
        <v>0</v>
      </c>
      <c r="BF436" s="231">
        <f>IF(N436="snížená",J436,0)</f>
        <v>0</v>
      </c>
      <c r="BG436" s="231">
        <f>IF(N436="zákl. přenesená",J436,0)</f>
        <v>0</v>
      </c>
      <c r="BH436" s="231">
        <f>IF(N436="sníž. přenesená",J436,0)</f>
        <v>0</v>
      </c>
      <c r="BI436" s="231">
        <f>IF(N436="nulová",J436,0)</f>
        <v>0</v>
      </c>
      <c r="BJ436" s="18" t="s">
        <v>151</v>
      </c>
      <c r="BK436" s="231">
        <f>ROUND(I436*H436,2)</f>
        <v>0</v>
      </c>
      <c r="BL436" s="18" t="s">
        <v>269</v>
      </c>
      <c r="BM436" s="230" t="s">
        <v>654</v>
      </c>
    </row>
    <row r="437" s="2" customFormat="1">
      <c r="A437" s="39"/>
      <c r="B437" s="40"/>
      <c r="C437" s="41"/>
      <c r="D437" s="234" t="s">
        <v>174</v>
      </c>
      <c r="E437" s="41"/>
      <c r="F437" s="255" t="s">
        <v>434</v>
      </c>
      <c r="G437" s="41"/>
      <c r="H437" s="41"/>
      <c r="I437" s="137"/>
      <c r="J437" s="41"/>
      <c r="K437" s="41"/>
      <c r="L437" s="45"/>
      <c r="M437" s="256"/>
      <c r="N437" s="257"/>
      <c r="O437" s="85"/>
      <c r="P437" s="85"/>
      <c r="Q437" s="85"/>
      <c r="R437" s="85"/>
      <c r="S437" s="85"/>
      <c r="T437" s="86"/>
      <c r="U437" s="39"/>
      <c r="V437" s="39"/>
      <c r="W437" s="39"/>
      <c r="X437" s="39"/>
      <c r="Y437" s="39"/>
      <c r="Z437" s="39"/>
      <c r="AA437" s="39"/>
      <c r="AB437" s="39"/>
      <c r="AC437" s="39"/>
      <c r="AD437" s="39"/>
      <c r="AE437" s="39"/>
      <c r="AT437" s="18" t="s">
        <v>174</v>
      </c>
      <c r="AU437" s="18" t="s">
        <v>151</v>
      </c>
    </row>
    <row r="438" s="2" customFormat="1" ht="21.75" customHeight="1">
      <c r="A438" s="39"/>
      <c r="B438" s="40"/>
      <c r="C438" s="219" t="s">
        <v>655</v>
      </c>
      <c r="D438" s="219" t="s">
        <v>145</v>
      </c>
      <c r="E438" s="220" t="s">
        <v>656</v>
      </c>
      <c r="F438" s="221" t="s">
        <v>657</v>
      </c>
      <c r="G438" s="222" t="s">
        <v>301</v>
      </c>
      <c r="H438" s="223">
        <v>4.3029999999999999</v>
      </c>
      <c r="I438" s="224"/>
      <c r="J438" s="225">
        <f>ROUND(I438*H438,2)</f>
        <v>0</v>
      </c>
      <c r="K438" s="221" t="s">
        <v>149</v>
      </c>
      <c r="L438" s="45"/>
      <c r="M438" s="226" t="s">
        <v>19</v>
      </c>
      <c r="N438" s="227" t="s">
        <v>44</v>
      </c>
      <c r="O438" s="85"/>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269</v>
      </c>
      <c r="AT438" s="230" t="s">
        <v>145</v>
      </c>
      <c r="AU438" s="230" t="s">
        <v>151</v>
      </c>
      <c r="AY438" s="18" t="s">
        <v>142</v>
      </c>
      <c r="BE438" s="231">
        <f>IF(N438="základní",J438,0)</f>
        <v>0</v>
      </c>
      <c r="BF438" s="231">
        <f>IF(N438="snížená",J438,0)</f>
        <v>0</v>
      </c>
      <c r="BG438" s="231">
        <f>IF(N438="zákl. přenesená",J438,0)</f>
        <v>0</v>
      </c>
      <c r="BH438" s="231">
        <f>IF(N438="sníž. přenesená",J438,0)</f>
        <v>0</v>
      </c>
      <c r="BI438" s="231">
        <f>IF(N438="nulová",J438,0)</f>
        <v>0</v>
      </c>
      <c r="BJ438" s="18" t="s">
        <v>151</v>
      </c>
      <c r="BK438" s="231">
        <f>ROUND(I438*H438,2)</f>
        <v>0</v>
      </c>
      <c r="BL438" s="18" t="s">
        <v>269</v>
      </c>
      <c r="BM438" s="230" t="s">
        <v>658</v>
      </c>
    </row>
    <row r="439" s="2" customFormat="1">
      <c r="A439" s="39"/>
      <c r="B439" s="40"/>
      <c r="C439" s="41"/>
      <c r="D439" s="234" t="s">
        <v>174</v>
      </c>
      <c r="E439" s="41"/>
      <c r="F439" s="255" t="s">
        <v>434</v>
      </c>
      <c r="G439" s="41"/>
      <c r="H439" s="41"/>
      <c r="I439" s="137"/>
      <c r="J439" s="41"/>
      <c r="K439" s="41"/>
      <c r="L439" s="45"/>
      <c r="M439" s="256"/>
      <c r="N439" s="257"/>
      <c r="O439" s="85"/>
      <c r="P439" s="85"/>
      <c r="Q439" s="85"/>
      <c r="R439" s="85"/>
      <c r="S439" s="85"/>
      <c r="T439" s="86"/>
      <c r="U439" s="39"/>
      <c r="V439" s="39"/>
      <c r="W439" s="39"/>
      <c r="X439" s="39"/>
      <c r="Y439" s="39"/>
      <c r="Z439" s="39"/>
      <c r="AA439" s="39"/>
      <c r="AB439" s="39"/>
      <c r="AC439" s="39"/>
      <c r="AD439" s="39"/>
      <c r="AE439" s="39"/>
      <c r="AT439" s="18" t="s">
        <v>174</v>
      </c>
      <c r="AU439" s="18" t="s">
        <v>151</v>
      </c>
    </row>
    <row r="440" s="12" customFormat="1" ht="22.8" customHeight="1">
      <c r="A440" s="12"/>
      <c r="B440" s="203"/>
      <c r="C440" s="204"/>
      <c r="D440" s="205" t="s">
        <v>71</v>
      </c>
      <c r="E440" s="217" t="s">
        <v>659</v>
      </c>
      <c r="F440" s="217" t="s">
        <v>660</v>
      </c>
      <c r="G440" s="204"/>
      <c r="H440" s="204"/>
      <c r="I440" s="207"/>
      <c r="J440" s="218">
        <f>BK440</f>
        <v>0</v>
      </c>
      <c r="K440" s="204"/>
      <c r="L440" s="209"/>
      <c r="M440" s="210"/>
      <c r="N440" s="211"/>
      <c r="O440" s="211"/>
      <c r="P440" s="212">
        <f>SUM(P441:P447)</f>
        <v>0</v>
      </c>
      <c r="Q440" s="211"/>
      <c r="R440" s="212">
        <f>SUM(R441:R447)</f>
        <v>0</v>
      </c>
      <c r="S440" s="211"/>
      <c r="T440" s="213">
        <f>SUM(T441:T447)</f>
        <v>0</v>
      </c>
      <c r="U440" s="12"/>
      <c r="V440" s="12"/>
      <c r="W440" s="12"/>
      <c r="X440" s="12"/>
      <c r="Y440" s="12"/>
      <c r="Z440" s="12"/>
      <c r="AA440" s="12"/>
      <c r="AB440" s="12"/>
      <c r="AC440" s="12"/>
      <c r="AD440" s="12"/>
      <c r="AE440" s="12"/>
      <c r="AR440" s="214" t="s">
        <v>151</v>
      </c>
      <c r="AT440" s="215" t="s">
        <v>71</v>
      </c>
      <c r="AU440" s="215" t="s">
        <v>80</v>
      </c>
      <c r="AY440" s="214" t="s">
        <v>142</v>
      </c>
      <c r="BK440" s="216">
        <f>SUM(BK441:BK447)</f>
        <v>0</v>
      </c>
    </row>
    <row r="441" s="2" customFormat="1" ht="16.5" customHeight="1">
      <c r="A441" s="39"/>
      <c r="B441" s="40"/>
      <c r="C441" s="219" t="s">
        <v>661</v>
      </c>
      <c r="D441" s="219" t="s">
        <v>145</v>
      </c>
      <c r="E441" s="220" t="s">
        <v>662</v>
      </c>
      <c r="F441" s="221" t="s">
        <v>663</v>
      </c>
      <c r="G441" s="222" t="s">
        <v>159</v>
      </c>
      <c r="H441" s="223">
        <v>123.69</v>
      </c>
      <c r="I441" s="224"/>
      <c r="J441" s="225">
        <f>ROUND(I441*H441,2)</f>
        <v>0</v>
      </c>
      <c r="K441" s="221" t="s">
        <v>149</v>
      </c>
      <c r="L441" s="45"/>
      <c r="M441" s="226" t="s">
        <v>19</v>
      </c>
      <c r="N441" s="227" t="s">
        <v>44</v>
      </c>
      <c r="O441" s="85"/>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269</v>
      </c>
      <c r="AT441" s="230" t="s">
        <v>145</v>
      </c>
      <c r="AU441" s="230" t="s">
        <v>151</v>
      </c>
      <c r="AY441" s="18" t="s">
        <v>142</v>
      </c>
      <c r="BE441" s="231">
        <f>IF(N441="základní",J441,0)</f>
        <v>0</v>
      </c>
      <c r="BF441" s="231">
        <f>IF(N441="snížená",J441,0)</f>
        <v>0</v>
      </c>
      <c r="BG441" s="231">
        <f>IF(N441="zákl. přenesená",J441,0)</f>
        <v>0</v>
      </c>
      <c r="BH441" s="231">
        <f>IF(N441="sníž. přenesená",J441,0)</f>
        <v>0</v>
      </c>
      <c r="BI441" s="231">
        <f>IF(N441="nulová",J441,0)</f>
        <v>0</v>
      </c>
      <c r="BJ441" s="18" t="s">
        <v>151</v>
      </c>
      <c r="BK441" s="231">
        <f>ROUND(I441*H441,2)</f>
        <v>0</v>
      </c>
      <c r="BL441" s="18" t="s">
        <v>269</v>
      </c>
      <c r="BM441" s="230" t="s">
        <v>664</v>
      </c>
    </row>
    <row r="442" s="2" customFormat="1">
      <c r="A442" s="39"/>
      <c r="B442" s="40"/>
      <c r="C442" s="41"/>
      <c r="D442" s="234" t="s">
        <v>174</v>
      </c>
      <c r="E442" s="41"/>
      <c r="F442" s="255" t="s">
        <v>665</v>
      </c>
      <c r="G442" s="41"/>
      <c r="H442" s="41"/>
      <c r="I442" s="137"/>
      <c r="J442" s="41"/>
      <c r="K442" s="41"/>
      <c r="L442" s="45"/>
      <c r="M442" s="256"/>
      <c r="N442" s="257"/>
      <c r="O442" s="85"/>
      <c r="P442" s="85"/>
      <c r="Q442" s="85"/>
      <c r="R442" s="85"/>
      <c r="S442" s="85"/>
      <c r="T442" s="86"/>
      <c r="U442" s="39"/>
      <c r="V442" s="39"/>
      <c r="W442" s="39"/>
      <c r="X442" s="39"/>
      <c r="Y442" s="39"/>
      <c r="Z442" s="39"/>
      <c r="AA442" s="39"/>
      <c r="AB442" s="39"/>
      <c r="AC442" s="39"/>
      <c r="AD442" s="39"/>
      <c r="AE442" s="39"/>
      <c r="AT442" s="18" t="s">
        <v>174</v>
      </c>
      <c r="AU442" s="18" t="s">
        <v>151</v>
      </c>
    </row>
    <row r="443" s="13" customFormat="1">
      <c r="A443" s="13"/>
      <c r="B443" s="232"/>
      <c r="C443" s="233"/>
      <c r="D443" s="234" t="s">
        <v>153</v>
      </c>
      <c r="E443" s="235" t="s">
        <v>19</v>
      </c>
      <c r="F443" s="236" t="s">
        <v>350</v>
      </c>
      <c r="G443" s="233"/>
      <c r="H443" s="237">
        <v>123.69</v>
      </c>
      <c r="I443" s="238"/>
      <c r="J443" s="233"/>
      <c r="K443" s="233"/>
      <c r="L443" s="239"/>
      <c r="M443" s="240"/>
      <c r="N443" s="241"/>
      <c r="O443" s="241"/>
      <c r="P443" s="241"/>
      <c r="Q443" s="241"/>
      <c r="R443" s="241"/>
      <c r="S443" s="241"/>
      <c r="T443" s="242"/>
      <c r="U443" s="13"/>
      <c r="V443" s="13"/>
      <c r="W443" s="13"/>
      <c r="X443" s="13"/>
      <c r="Y443" s="13"/>
      <c r="Z443" s="13"/>
      <c r="AA443" s="13"/>
      <c r="AB443" s="13"/>
      <c r="AC443" s="13"/>
      <c r="AD443" s="13"/>
      <c r="AE443" s="13"/>
      <c r="AT443" s="243" t="s">
        <v>153</v>
      </c>
      <c r="AU443" s="243" t="s">
        <v>151</v>
      </c>
      <c r="AV443" s="13" t="s">
        <v>151</v>
      </c>
      <c r="AW443" s="13" t="s">
        <v>33</v>
      </c>
      <c r="AX443" s="13" t="s">
        <v>72</v>
      </c>
      <c r="AY443" s="243" t="s">
        <v>142</v>
      </c>
    </row>
    <row r="444" s="14" customFormat="1">
      <c r="A444" s="14"/>
      <c r="B444" s="244"/>
      <c r="C444" s="245"/>
      <c r="D444" s="234" t="s">
        <v>153</v>
      </c>
      <c r="E444" s="246" t="s">
        <v>19</v>
      </c>
      <c r="F444" s="247" t="s">
        <v>156</v>
      </c>
      <c r="G444" s="245"/>
      <c r="H444" s="248">
        <v>123.69</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153</v>
      </c>
      <c r="AU444" s="254" t="s">
        <v>151</v>
      </c>
      <c r="AV444" s="14" t="s">
        <v>150</v>
      </c>
      <c r="AW444" s="14" t="s">
        <v>33</v>
      </c>
      <c r="AX444" s="14" t="s">
        <v>80</v>
      </c>
      <c r="AY444" s="254" t="s">
        <v>142</v>
      </c>
    </row>
    <row r="445" s="2" customFormat="1" ht="16.5" customHeight="1">
      <c r="A445" s="39"/>
      <c r="B445" s="40"/>
      <c r="C445" s="268" t="s">
        <v>666</v>
      </c>
      <c r="D445" s="268" t="s">
        <v>264</v>
      </c>
      <c r="E445" s="269" t="s">
        <v>667</v>
      </c>
      <c r="F445" s="270" t="s">
        <v>668</v>
      </c>
      <c r="G445" s="271" t="s">
        <v>159</v>
      </c>
      <c r="H445" s="272">
        <v>129.875</v>
      </c>
      <c r="I445" s="273"/>
      <c r="J445" s="274">
        <f>ROUND(I445*H445,2)</f>
        <v>0</v>
      </c>
      <c r="K445" s="270" t="s">
        <v>149</v>
      </c>
      <c r="L445" s="275"/>
      <c r="M445" s="276" t="s">
        <v>19</v>
      </c>
      <c r="N445" s="277" t="s">
        <v>44</v>
      </c>
      <c r="O445" s="85"/>
      <c r="P445" s="228">
        <f>O445*H445</f>
        <v>0</v>
      </c>
      <c r="Q445" s="228">
        <v>0</v>
      </c>
      <c r="R445" s="228">
        <f>Q445*H445</f>
        <v>0</v>
      </c>
      <c r="S445" s="228">
        <v>0</v>
      </c>
      <c r="T445" s="229">
        <f>S445*H445</f>
        <v>0</v>
      </c>
      <c r="U445" s="39"/>
      <c r="V445" s="39"/>
      <c r="W445" s="39"/>
      <c r="X445" s="39"/>
      <c r="Y445" s="39"/>
      <c r="Z445" s="39"/>
      <c r="AA445" s="39"/>
      <c r="AB445" s="39"/>
      <c r="AC445" s="39"/>
      <c r="AD445" s="39"/>
      <c r="AE445" s="39"/>
      <c r="AR445" s="230" t="s">
        <v>351</v>
      </c>
      <c r="AT445" s="230" t="s">
        <v>264</v>
      </c>
      <c r="AU445" s="230" t="s">
        <v>151</v>
      </c>
      <c r="AY445" s="18" t="s">
        <v>142</v>
      </c>
      <c r="BE445" s="231">
        <f>IF(N445="základní",J445,0)</f>
        <v>0</v>
      </c>
      <c r="BF445" s="231">
        <f>IF(N445="snížená",J445,0)</f>
        <v>0</v>
      </c>
      <c r="BG445" s="231">
        <f>IF(N445="zákl. přenesená",J445,0)</f>
        <v>0</v>
      </c>
      <c r="BH445" s="231">
        <f>IF(N445="sníž. přenesená",J445,0)</f>
        <v>0</v>
      </c>
      <c r="BI445" s="231">
        <f>IF(N445="nulová",J445,0)</f>
        <v>0</v>
      </c>
      <c r="BJ445" s="18" t="s">
        <v>151</v>
      </c>
      <c r="BK445" s="231">
        <f>ROUND(I445*H445,2)</f>
        <v>0</v>
      </c>
      <c r="BL445" s="18" t="s">
        <v>269</v>
      </c>
      <c r="BM445" s="230" t="s">
        <v>669</v>
      </c>
    </row>
    <row r="446" s="13" customFormat="1">
      <c r="A446" s="13"/>
      <c r="B446" s="232"/>
      <c r="C446" s="233"/>
      <c r="D446" s="234" t="s">
        <v>153</v>
      </c>
      <c r="E446" s="235" t="s">
        <v>19</v>
      </c>
      <c r="F446" s="236" t="s">
        <v>670</v>
      </c>
      <c r="G446" s="233"/>
      <c r="H446" s="237">
        <v>129.875</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153</v>
      </c>
      <c r="AU446" s="243" t="s">
        <v>151</v>
      </c>
      <c r="AV446" s="13" t="s">
        <v>151</v>
      </c>
      <c r="AW446" s="13" t="s">
        <v>33</v>
      </c>
      <c r="AX446" s="13" t="s">
        <v>72</v>
      </c>
      <c r="AY446" s="243" t="s">
        <v>142</v>
      </c>
    </row>
    <row r="447" s="14" customFormat="1">
      <c r="A447" s="14"/>
      <c r="B447" s="244"/>
      <c r="C447" s="245"/>
      <c r="D447" s="234" t="s">
        <v>153</v>
      </c>
      <c r="E447" s="246" t="s">
        <v>19</v>
      </c>
      <c r="F447" s="247" t="s">
        <v>156</v>
      </c>
      <c r="G447" s="245"/>
      <c r="H447" s="248">
        <v>129.875</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153</v>
      </c>
      <c r="AU447" s="254" t="s">
        <v>151</v>
      </c>
      <c r="AV447" s="14" t="s">
        <v>150</v>
      </c>
      <c r="AW447" s="14" t="s">
        <v>33</v>
      </c>
      <c r="AX447" s="14" t="s">
        <v>80</v>
      </c>
      <c r="AY447" s="254" t="s">
        <v>142</v>
      </c>
    </row>
    <row r="448" s="12" customFormat="1" ht="22.8" customHeight="1">
      <c r="A448" s="12"/>
      <c r="B448" s="203"/>
      <c r="C448" s="204"/>
      <c r="D448" s="205" t="s">
        <v>71</v>
      </c>
      <c r="E448" s="217" t="s">
        <v>671</v>
      </c>
      <c r="F448" s="217" t="s">
        <v>672</v>
      </c>
      <c r="G448" s="204"/>
      <c r="H448" s="204"/>
      <c r="I448" s="207"/>
      <c r="J448" s="218">
        <f>BK448</f>
        <v>0</v>
      </c>
      <c r="K448" s="204"/>
      <c r="L448" s="209"/>
      <c r="M448" s="210"/>
      <c r="N448" s="211"/>
      <c r="O448" s="211"/>
      <c r="P448" s="212">
        <f>SUM(P449:P478)</f>
        <v>0</v>
      </c>
      <c r="Q448" s="211"/>
      <c r="R448" s="212">
        <f>SUM(R449:R478)</f>
        <v>0.26255352000000004</v>
      </c>
      <c r="S448" s="211"/>
      <c r="T448" s="213">
        <f>SUM(T449:T478)</f>
        <v>0</v>
      </c>
      <c r="U448" s="12"/>
      <c r="V448" s="12"/>
      <c r="W448" s="12"/>
      <c r="X448" s="12"/>
      <c r="Y448" s="12"/>
      <c r="Z448" s="12"/>
      <c r="AA448" s="12"/>
      <c r="AB448" s="12"/>
      <c r="AC448" s="12"/>
      <c r="AD448" s="12"/>
      <c r="AE448" s="12"/>
      <c r="AR448" s="214" t="s">
        <v>151</v>
      </c>
      <c r="AT448" s="215" t="s">
        <v>71</v>
      </c>
      <c r="AU448" s="215" t="s">
        <v>80</v>
      </c>
      <c r="AY448" s="214" t="s">
        <v>142</v>
      </c>
      <c r="BK448" s="216">
        <f>SUM(BK449:BK478)</f>
        <v>0</v>
      </c>
    </row>
    <row r="449" s="2" customFormat="1" ht="16.5" customHeight="1">
      <c r="A449" s="39"/>
      <c r="B449" s="40"/>
      <c r="C449" s="219" t="s">
        <v>673</v>
      </c>
      <c r="D449" s="219" t="s">
        <v>145</v>
      </c>
      <c r="E449" s="220" t="s">
        <v>674</v>
      </c>
      <c r="F449" s="221" t="s">
        <v>675</v>
      </c>
      <c r="G449" s="222" t="s">
        <v>159</v>
      </c>
      <c r="H449" s="223">
        <v>554.47199999999998</v>
      </c>
      <c r="I449" s="224"/>
      <c r="J449" s="225">
        <f>ROUND(I449*H449,2)</f>
        <v>0</v>
      </c>
      <c r="K449" s="221" t="s">
        <v>149</v>
      </c>
      <c r="L449" s="45"/>
      <c r="M449" s="226" t="s">
        <v>19</v>
      </c>
      <c r="N449" s="227" t="s">
        <v>44</v>
      </c>
      <c r="O449" s="85"/>
      <c r="P449" s="228">
        <f>O449*H449</f>
        <v>0</v>
      </c>
      <c r="Q449" s="228">
        <v>0.00020000000000000001</v>
      </c>
      <c r="R449" s="228">
        <f>Q449*H449</f>
        <v>0.1108944</v>
      </c>
      <c r="S449" s="228">
        <v>0</v>
      </c>
      <c r="T449" s="229">
        <f>S449*H449</f>
        <v>0</v>
      </c>
      <c r="U449" s="39"/>
      <c r="V449" s="39"/>
      <c r="W449" s="39"/>
      <c r="X449" s="39"/>
      <c r="Y449" s="39"/>
      <c r="Z449" s="39"/>
      <c r="AA449" s="39"/>
      <c r="AB449" s="39"/>
      <c r="AC449" s="39"/>
      <c r="AD449" s="39"/>
      <c r="AE449" s="39"/>
      <c r="AR449" s="230" t="s">
        <v>269</v>
      </c>
      <c r="AT449" s="230" t="s">
        <v>145</v>
      </c>
      <c r="AU449" s="230" t="s">
        <v>151</v>
      </c>
      <c r="AY449" s="18" t="s">
        <v>142</v>
      </c>
      <c r="BE449" s="231">
        <f>IF(N449="základní",J449,0)</f>
        <v>0</v>
      </c>
      <c r="BF449" s="231">
        <f>IF(N449="snížená",J449,0)</f>
        <v>0</v>
      </c>
      <c r="BG449" s="231">
        <f>IF(N449="zákl. přenesená",J449,0)</f>
        <v>0</v>
      </c>
      <c r="BH449" s="231">
        <f>IF(N449="sníž. přenesená",J449,0)</f>
        <v>0</v>
      </c>
      <c r="BI449" s="231">
        <f>IF(N449="nulová",J449,0)</f>
        <v>0</v>
      </c>
      <c r="BJ449" s="18" t="s">
        <v>151</v>
      </c>
      <c r="BK449" s="231">
        <f>ROUND(I449*H449,2)</f>
        <v>0</v>
      </c>
      <c r="BL449" s="18" t="s">
        <v>269</v>
      </c>
      <c r="BM449" s="230" t="s">
        <v>676</v>
      </c>
    </row>
    <row r="450" s="13" customFormat="1">
      <c r="A450" s="13"/>
      <c r="B450" s="232"/>
      <c r="C450" s="233"/>
      <c r="D450" s="234" t="s">
        <v>153</v>
      </c>
      <c r="E450" s="235" t="s">
        <v>19</v>
      </c>
      <c r="F450" s="236" t="s">
        <v>209</v>
      </c>
      <c r="G450" s="233"/>
      <c r="H450" s="237">
        <v>123.69</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153</v>
      </c>
      <c r="AU450" s="243" t="s">
        <v>151</v>
      </c>
      <c r="AV450" s="13" t="s">
        <v>151</v>
      </c>
      <c r="AW450" s="13" t="s">
        <v>33</v>
      </c>
      <c r="AX450" s="13" t="s">
        <v>72</v>
      </c>
      <c r="AY450" s="243" t="s">
        <v>142</v>
      </c>
    </row>
    <row r="451" s="15" customFormat="1">
      <c r="A451" s="15"/>
      <c r="B451" s="258"/>
      <c r="C451" s="259"/>
      <c r="D451" s="234" t="s">
        <v>153</v>
      </c>
      <c r="E451" s="260" t="s">
        <v>19</v>
      </c>
      <c r="F451" s="261" t="s">
        <v>222</v>
      </c>
      <c r="G451" s="259"/>
      <c r="H451" s="260" t="s">
        <v>19</v>
      </c>
      <c r="I451" s="262"/>
      <c r="J451" s="259"/>
      <c r="K451" s="259"/>
      <c r="L451" s="263"/>
      <c r="M451" s="264"/>
      <c r="N451" s="265"/>
      <c r="O451" s="265"/>
      <c r="P451" s="265"/>
      <c r="Q451" s="265"/>
      <c r="R451" s="265"/>
      <c r="S451" s="265"/>
      <c r="T451" s="266"/>
      <c r="U451" s="15"/>
      <c r="V451" s="15"/>
      <c r="W451" s="15"/>
      <c r="X451" s="15"/>
      <c r="Y451" s="15"/>
      <c r="Z451" s="15"/>
      <c r="AA451" s="15"/>
      <c r="AB451" s="15"/>
      <c r="AC451" s="15"/>
      <c r="AD451" s="15"/>
      <c r="AE451" s="15"/>
      <c r="AT451" s="267" t="s">
        <v>153</v>
      </c>
      <c r="AU451" s="267" t="s">
        <v>151</v>
      </c>
      <c r="AV451" s="15" t="s">
        <v>80</v>
      </c>
      <c r="AW451" s="15" t="s">
        <v>33</v>
      </c>
      <c r="AX451" s="15" t="s">
        <v>72</v>
      </c>
      <c r="AY451" s="267" t="s">
        <v>142</v>
      </c>
    </row>
    <row r="452" s="13" customFormat="1">
      <c r="A452" s="13"/>
      <c r="B452" s="232"/>
      <c r="C452" s="233"/>
      <c r="D452" s="234" t="s">
        <v>153</v>
      </c>
      <c r="E452" s="235" t="s">
        <v>19</v>
      </c>
      <c r="F452" s="236" t="s">
        <v>223</v>
      </c>
      <c r="G452" s="233"/>
      <c r="H452" s="237">
        <v>129.30000000000001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153</v>
      </c>
      <c r="AU452" s="243" t="s">
        <v>151</v>
      </c>
      <c r="AV452" s="13" t="s">
        <v>151</v>
      </c>
      <c r="AW452" s="13" t="s">
        <v>33</v>
      </c>
      <c r="AX452" s="13" t="s">
        <v>72</v>
      </c>
      <c r="AY452" s="243" t="s">
        <v>142</v>
      </c>
    </row>
    <row r="453" s="13" customFormat="1">
      <c r="A453" s="13"/>
      <c r="B453" s="232"/>
      <c r="C453" s="233"/>
      <c r="D453" s="234" t="s">
        <v>153</v>
      </c>
      <c r="E453" s="235" t="s">
        <v>19</v>
      </c>
      <c r="F453" s="236" t="s">
        <v>224</v>
      </c>
      <c r="G453" s="233"/>
      <c r="H453" s="237">
        <v>-6.25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153</v>
      </c>
      <c r="AU453" s="243" t="s">
        <v>151</v>
      </c>
      <c r="AV453" s="13" t="s">
        <v>151</v>
      </c>
      <c r="AW453" s="13" t="s">
        <v>33</v>
      </c>
      <c r="AX453" s="13" t="s">
        <v>72</v>
      </c>
      <c r="AY453" s="243" t="s">
        <v>142</v>
      </c>
    </row>
    <row r="454" s="13" customFormat="1">
      <c r="A454" s="13"/>
      <c r="B454" s="232"/>
      <c r="C454" s="233"/>
      <c r="D454" s="234" t="s">
        <v>153</v>
      </c>
      <c r="E454" s="235" t="s">
        <v>19</v>
      </c>
      <c r="F454" s="236" t="s">
        <v>225</v>
      </c>
      <c r="G454" s="233"/>
      <c r="H454" s="237">
        <v>2.25</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153</v>
      </c>
      <c r="AU454" s="243" t="s">
        <v>151</v>
      </c>
      <c r="AV454" s="13" t="s">
        <v>151</v>
      </c>
      <c r="AW454" s="13" t="s">
        <v>33</v>
      </c>
      <c r="AX454" s="13" t="s">
        <v>72</v>
      </c>
      <c r="AY454" s="243" t="s">
        <v>142</v>
      </c>
    </row>
    <row r="455" s="15" customFormat="1">
      <c r="A455" s="15"/>
      <c r="B455" s="258"/>
      <c r="C455" s="259"/>
      <c r="D455" s="234" t="s">
        <v>153</v>
      </c>
      <c r="E455" s="260" t="s">
        <v>19</v>
      </c>
      <c r="F455" s="261" t="s">
        <v>226</v>
      </c>
      <c r="G455" s="259"/>
      <c r="H455" s="260" t="s">
        <v>19</v>
      </c>
      <c r="I455" s="262"/>
      <c r="J455" s="259"/>
      <c r="K455" s="259"/>
      <c r="L455" s="263"/>
      <c r="M455" s="264"/>
      <c r="N455" s="265"/>
      <c r="O455" s="265"/>
      <c r="P455" s="265"/>
      <c r="Q455" s="265"/>
      <c r="R455" s="265"/>
      <c r="S455" s="265"/>
      <c r="T455" s="266"/>
      <c r="U455" s="15"/>
      <c r="V455" s="15"/>
      <c r="W455" s="15"/>
      <c r="X455" s="15"/>
      <c r="Y455" s="15"/>
      <c r="Z455" s="15"/>
      <c r="AA455" s="15"/>
      <c r="AB455" s="15"/>
      <c r="AC455" s="15"/>
      <c r="AD455" s="15"/>
      <c r="AE455" s="15"/>
      <c r="AT455" s="267" t="s">
        <v>153</v>
      </c>
      <c r="AU455" s="267" t="s">
        <v>151</v>
      </c>
      <c r="AV455" s="15" t="s">
        <v>80</v>
      </c>
      <c r="AW455" s="15" t="s">
        <v>33</v>
      </c>
      <c r="AX455" s="15" t="s">
        <v>72</v>
      </c>
      <c r="AY455" s="267" t="s">
        <v>142</v>
      </c>
    </row>
    <row r="456" s="13" customFormat="1">
      <c r="A456" s="13"/>
      <c r="B456" s="232"/>
      <c r="C456" s="233"/>
      <c r="D456" s="234" t="s">
        <v>153</v>
      </c>
      <c r="E456" s="235" t="s">
        <v>19</v>
      </c>
      <c r="F456" s="236" t="s">
        <v>227</v>
      </c>
      <c r="G456" s="233"/>
      <c r="H456" s="237">
        <v>50.399999999999999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153</v>
      </c>
      <c r="AU456" s="243" t="s">
        <v>151</v>
      </c>
      <c r="AV456" s="13" t="s">
        <v>151</v>
      </c>
      <c r="AW456" s="13" t="s">
        <v>33</v>
      </c>
      <c r="AX456" s="13" t="s">
        <v>72</v>
      </c>
      <c r="AY456" s="243" t="s">
        <v>142</v>
      </c>
    </row>
    <row r="457" s="13" customFormat="1">
      <c r="A457" s="13"/>
      <c r="B457" s="232"/>
      <c r="C457" s="233"/>
      <c r="D457" s="234" t="s">
        <v>153</v>
      </c>
      <c r="E457" s="235" t="s">
        <v>19</v>
      </c>
      <c r="F457" s="236" t="s">
        <v>228</v>
      </c>
      <c r="G457" s="233"/>
      <c r="H457" s="237">
        <v>1.97</v>
      </c>
      <c r="I457" s="238"/>
      <c r="J457" s="233"/>
      <c r="K457" s="233"/>
      <c r="L457" s="239"/>
      <c r="M457" s="240"/>
      <c r="N457" s="241"/>
      <c r="O457" s="241"/>
      <c r="P457" s="241"/>
      <c r="Q457" s="241"/>
      <c r="R457" s="241"/>
      <c r="S457" s="241"/>
      <c r="T457" s="242"/>
      <c r="U457" s="13"/>
      <c r="V457" s="13"/>
      <c r="W457" s="13"/>
      <c r="X457" s="13"/>
      <c r="Y457" s="13"/>
      <c r="Z457" s="13"/>
      <c r="AA457" s="13"/>
      <c r="AB457" s="13"/>
      <c r="AC457" s="13"/>
      <c r="AD457" s="13"/>
      <c r="AE457" s="13"/>
      <c r="AT457" s="243" t="s">
        <v>153</v>
      </c>
      <c r="AU457" s="243" t="s">
        <v>151</v>
      </c>
      <c r="AV457" s="13" t="s">
        <v>151</v>
      </c>
      <c r="AW457" s="13" t="s">
        <v>33</v>
      </c>
      <c r="AX457" s="13" t="s">
        <v>72</v>
      </c>
      <c r="AY457" s="243" t="s">
        <v>142</v>
      </c>
    </row>
    <row r="458" s="13" customFormat="1">
      <c r="A458" s="13"/>
      <c r="B458" s="232"/>
      <c r="C458" s="233"/>
      <c r="D458" s="234" t="s">
        <v>153</v>
      </c>
      <c r="E458" s="235" t="s">
        <v>19</v>
      </c>
      <c r="F458" s="236" t="s">
        <v>229</v>
      </c>
      <c r="G458" s="233"/>
      <c r="H458" s="237">
        <v>0.45000000000000001</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153</v>
      </c>
      <c r="AU458" s="243" t="s">
        <v>151</v>
      </c>
      <c r="AV458" s="13" t="s">
        <v>151</v>
      </c>
      <c r="AW458" s="13" t="s">
        <v>33</v>
      </c>
      <c r="AX458" s="13" t="s">
        <v>72</v>
      </c>
      <c r="AY458" s="243" t="s">
        <v>142</v>
      </c>
    </row>
    <row r="459" s="15" customFormat="1">
      <c r="A459" s="15"/>
      <c r="B459" s="258"/>
      <c r="C459" s="259"/>
      <c r="D459" s="234" t="s">
        <v>153</v>
      </c>
      <c r="E459" s="260" t="s">
        <v>19</v>
      </c>
      <c r="F459" s="261" t="s">
        <v>230</v>
      </c>
      <c r="G459" s="259"/>
      <c r="H459" s="260" t="s">
        <v>19</v>
      </c>
      <c r="I459" s="262"/>
      <c r="J459" s="259"/>
      <c r="K459" s="259"/>
      <c r="L459" s="263"/>
      <c r="M459" s="264"/>
      <c r="N459" s="265"/>
      <c r="O459" s="265"/>
      <c r="P459" s="265"/>
      <c r="Q459" s="265"/>
      <c r="R459" s="265"/>
      <c r="S459" s="265"/>
      <c r="T459" s="266"/>
      <c r="U459" s="15"/>
      <c r="V459" s="15"/>
      <c r="W459" s="15"/>
      <c r="X459" s="15"/>
      <c r="Y459" s="15"/>
      <c r="Z459" s="15"/>
      <c r="AA459" s="15"/>
      <c r="AB459" s="15"/>
      <c r="AC459" s="15"/>
      <c r="AD459" s="15"/>
      <c r="AE459" s="15"/>
      <c r="AT459" s="267" t="s">
        <v>153</v>
      </c>
      <c r="AU459" s="267" t="s">
        <v>151</v>
      </c>
      <c r="AV459" s="15" t="s">
        <v>80</v>
      </c>
      <c r="AW459" s="15" t="s">
        <v>33</v>
      </c>
      <c r="AX459" s="15" t="s">
        <v>72</v>
      </c>
      <c r="AY459" s="267" t="s">
        <v>142</v>
      </c>
    </row>
    <row r="460" s="13" customFormat="1">
      <c r="A460" s="13"/>
      <c r="B460" s="232"/>
      <c r="C460" s="233"/>
      <c r="D460" s="234" t="s">
        <v>153</v>
      </c>
      <c r="E460" s="235" t="s">
        <v>19</v>
      </c>
      <c r="F460" s="236" t="s">
        <v>231</v>
      </c>
      <c r="G460" s="233"/>
      <c r="H460" s="237">
        <v>16.25</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153</v>
      </c>
      <c r="AU460" s="243" t="s">
        <v>151</v>
      </c>
      <c r="AV460" s="13" t="s">
        <v>151</v>
      </c>
      <c r="AW460" s="13" t="s">
        <v>33</v>
      </c>
      <c r="AX460" s="13" t="s">
        <v>72</v>
      </c>
      <c r="AY460" s="243" t="s">
        <v>142</v>
      </c>
    </row>
    <row r="461" s="15" customFormat="1">
      <c r="A461" s="15"/>
      <c r="B461" s="258"/>
      <c r="C461" s="259"/>
      <c r="D461" s="234" t="s">
        <v>153</v>
      </c>
      <c r="E461" s="260" t="s">
        <v>19</v>
      </c>
      <c r="F461" s="261" t="s">
        <v>232</v>
      </c>
      <c r="G461" s="259"/>
      <c r="H461" s="260" t="s">
        <v>19</v>
      </c>
      <c r="I461" s="262"/>
      <c r="J461" s="259"/>
      <c r="K461" s="259"/>
      <c r="L461" s="263"/>
      <c r="M461" s="264"/>
      <c r="N461" s="265"/>
      <c r="O461" s="265"/>
      <c r="P461" s="265"/>
      <c r="Q461" s="265"/>
      <c r="R461" s="265"/>
      <c r="S461" s="265"/>
      <c r="T461" s="266"/>
      <c r="U461" s="15"/>
      <c r="V461" s="15"/>
      <c r="W461" s="15"/>
      <c r="X461" s="15"/>
      <c r="Y461" s="15"/>
      <c r="Z461" s="15"/>
      <c r="AA461" s="15"/>
      <c r="AB461" s="15"/>
      <c r="AC461" s="15"/>
      <c r="AD461" s="15"/>
      <c r="AE461" s="15"/>
      <c r="AT461" s="267" t="s">
        <v>153</v>
      </c>
      <c r="AU461" s="267" t="s">
        <v>151</v>
      </c>
      <c r="AV461" s="15" t="s">
        <v>80</v>
      </c>
      <c r="AW461" s="15" t="s">
        <v>33</v>
      </c>
      <c r="AX461" s="15" t="s">
        <v>72</v>
      </c>
      <c r="AY461" s="267" t="s">
        <v>142</v>
      </c>
    </row>
    <row r="462" s="13" customFormat="1">
      <c r="A462" s="13"/>
      <c r="B462" s="232"/>
      <c r="C462" s="233"/>
      <c r="D462" s="234" t="s">
        <v>153</v>
      </c>
      <c r="E462" s="235" t="s">
        <v>19</v>
      </c>
      <c r="F462" s="236" t="s">
        <v>233</v>
      </c>
      <c r="G462" s="233"/>
      <c r="H462" s="237">
        <v>7.6699999999999999</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153</v>
      </c>
      <c r="AU462" s="243" t="s">
        <v>151</v>
      </c>
      <c r="AV462" s="13" t="s">
        <v>151</v>
      </c>
      <c r="AW462" s="13" t="s">
        <v>33</v>
      </c>
      <c r="AX462" s="13" t="s">
        <v>72</v>
      </c>
      <c r="AY462" s="243" t="s">
        <v>142</v>
      </c>
    </row>
    <row r="463" s="15" customFormat="1">
      <c r="A463" s="15"/>
      <c r="B463" s="258"/>
      <c r="C463" s="259"/>
      <c r="D463" s="234" t="s">
        <v>153</v>
      </c>
      <c r="E463" s="260" t="s">
        <v>19</v>
      </c>
      <c r="F463" s="261" t="s">
        <v>234</v>
      </c>
      <c r="G463" s="259"/>
      <c r="H463" s="260" t="s">
        <v>19</v>
      </c>
      <c r="I463" s="262"/>
      <c r="J463" s="259"/>
      <c r="K463" s="259"/>
      <c r="L463" s="263"/>
      <c r="M463" s="264"/>
      <c r="N463" s="265"/>
      <c r="O463" s="265"/>
      <c r="P463" s="265"/>
      <c r="Q463" s="265"/>
      <c r="R463" s="265"/>
      <c r="S463" s="265"/>
      <c r="T463" s="266"/>
      <c r="U463" s="15"/>
      <c r="V463" s="15"/>
      <c r="W463" s="15"/>
      <c r="X463" s="15"/>
      <c r="Y463" s="15"/>
      <c r="Z463" s="15"/>
      <c r="AA463" s="15"/>
      <c r="AB463" s="15"/>
      <c r="AC463" s="15"/>
      <c r="AD463" s="15"/>
      <c r="AE463" s="15"/>
      <c r="AT463" s="267" t="s">
        <v>153</v>
      </c>
      <c r="AU463" s="267" t="s">
        <v>151</v>
      </c>
      <c r="AV463" s="15" t="s">
        <v>80</v>
      </c>
      <c r="AW463" s="15" t="s">
        <v>33</v>
      </c>
      <c r="AX463" s="15" t="s">
        <v>72</v>
      </c>
      <c r="AY463" s="267" t="s">
        <v>142</v>
      </c>
    </row>
    <row r="464" s="13" customFormat="1">
      <c r="A464" s="13"/>
      <c r="B464" s="232"/>
      <c r="C464" s="233"/>
      <c r="D464" s="234" t="s">
        <v>153</v>
      </c>
      <c r="E464" s="235" t="s">
        <v>19</v>
      </c>
      <c r="F464" s="236" t="s">
        <v>235</v>
      </c>
      <c r="G464" s="233"/>
      <c r="H464" s="237">
        <v>38.25</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153</v>
      </c>
      <c r="AU464" s="243" t="s">
        <v>151</v>
      </c>
      <c r="AV464" s="13" t="s">
        <v>151</v>
      </c>
      <c r="AW464" s="13" t="s">
        <v>33</v>
      </c>
      <c r="AX464" s="13" t="s">
        <v>72</v>
      </c>
      <c r="AY464" s="243" t="s">
        <v>142</v>
      </c>
    </row>
    <row r="465" s="15" customFormat="1">
      <c r="A465" s="15"/>
      <c r="B465" s="258"/>
      <c r="C465" s="259"/>
      <c r="D465" s="234" t="s">
        <v>153</v>
      </c>
      <c r="E465" s="260" t="s">
        <v>19</v>
      </c>
      <c r="F465" s="261" t="s">
        <v>236</v>
      </c>
      <c r="G465" s="259"/>
      <c r="H465" s="260" t="s">
        <v>19</v>
      </c>
      <c r="I465" s="262"/>
      <c r="J465" s="259"/>
      <c r="K465" s="259"/>
      <c r="L465" s="263"/>
      <c r="M465" s="264"/>
      <c r="N465" s="265"/>
      <c r="O465" s="265"/>
      <c r="P465" s="265"/>
      <c r="Q465" s="265"/>
      <c r="R465" s="265"/>
      <c r="S465" s="265"/>
      <c r="T465" s="266"/>
      <c r="U465" s="15"/>
      <c r="V465" s="15"/>
      <c r="W465" s="15"/>
      <c r="X465" s="15"/>
      <c r="Y465" s="15"/>
      <c r="Z465" s="15"/>
      <c r="AA465" s="15"/>
      <c r="AB465" s="15"/>
      <c r="AC465" s="15"/>
      <c r="AD465" s="15"/>
      <c r="AE465" s="15"/>
      <c r="AT465" s="267" t="s">
        <v>153</v>
      </c>
      <c r="AU465" s="267" t="s">
        <v>151</v>
      </c>
      <c r="AV465" s="15" t="s">
        <v>80</v>
      </c>
      <c r="AW465" s="15" t="s">
        <v>33</v>
      </c>
      <c r="AX465" s="15" t="s">
        <v>72</v>
      </c>
      <c r="AY465" s="267" t="s">
        <v>142</v>
      </c>
    </row>
    <row r="466" s="13" customFormat="1">
      <c r="A466" s="13"/>
      <c r="B466" s="232"/>
      <c r="C466" s="233"/>
      <c r="D466" s="234" t="s">
        <v>153</v>
      </c>
      <c r="E466" s="235" t="s">
        <v>19</v>
      </c>
      <c r="F466" s="236" t="s">
        <v>237</v>
      </c>
      <c r="G466" s="233"/>
      <c r="H466" s="237">
        <v>78.900000000000006</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153</v>
      </c>
      <c r="AU466" s="243" t="s">
        <v>151</v>
      </c>
      <c r="AV466" s="13" t="s">
        <v>151</v>
      </c>
      <c r="AW466" s="13" t="s">
        <v>33</v>
      </c>
      <c r="AX466" s="13" t="s">
        <v>72</v>
      </c>
      <c r="AY466" s="243" t="s">
        <v>142</v>
      </c>
    </row>
    <row r="467" s="13" customFormat="1">
      <c r="A467" s="13"/>
      <c r="B467" s="232"/>
      <c r="C467" s="233"/>
      <c r="D467" s="234" t="s">
        <v>153</v>
      </c>
      <c r="E467" s="235" t="s">
        <v>19</v>
      </c>
      <c r="F467" s="236" t="s">
        <v>238</v>
      </c>
      <c r="G467" s="233"/>
      <c r="H467" s="237">
        <v>-0.80000000000000004</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153</v>
      </c>
      <c r="AU467" s="243" t="s">
        <v>151</v>
      </c>
      <c r="AV467" s="13" t="s">
        <v>151</v>
      </c>
      <c r="AW467" s="13" t="s">
        <v>33</v>
      </c>
      <c r="AX467" s="13" t="s">
        <v>72</v>
      </c>
      <c r="AY467" s="243" t="s">
        <v>142</v>
      </c>
    </row>
    <row r="468" s="15" customFormat="1">
      <c r="A468" s="15"/>
      <c r="B468" s="258"/>
      <c r="C468" s="259"/>
      <c r="D468" s="234" t="s">
        <v>153</v>
      </c>
      <c r="E468" s="260" t="s">
        <v>19</v>
      </c>
      <c r="F468" s="261" t="s">
        <v>239</v>
      </c>
      <c r="G468" s="259"/>
      <c r="H468" s="260" t="s">
        <v>19</v>
      </c>
      <c r="I468" s="262"/>
      <c r="J468" s="259"/>
      <c r="K468" s="259"/>
      <c r="L468" s="263"/>
      <c r="M468" s="264"/>
      <c r="N468" s="265"/>
      <c r="O468" s="265"/>
      <c r="P468" s="265"/>
      <c r="Q468" s="265"/>
      <c r="R468" s="265"/>
      <c r="S468" s="265"/>
      <c r="T468" s="266"/>
      <c r="U468" s="15"/>
      <c r="V468" s="15"/>
      <c r="W468" s="15"/>
      <c r="X468" s="15"/>
      <c r="Y468" s="15"/>
      <c r="Z468" s="15"/>
      <c r="AA468" s="15"/>
      <c r="AB468" s="15"/>
      <c r="AC468" s="15"/>
      <c r="AD468" s="15"/>
      <c r="AE468" s="15"/>
      <c r="AT468" s="267" t="s">
        <v>153</v>
      </c>
      <c r="AU468" s="267" t="s">
        <v>151</v>
      </c>
      <c r="AV468" s="15" t="s">
        <v>80</v>
      </c>
      <c r="AW468" s="15" t="s">
        <v>33</v>
      </c>
      <c r="AX468" s="15" t="s">
        <v>72</v>
      </c>
      <c r="AY468" s="267" t="s">
        <v>142</v>
      </c>
    </row>
    <row r="469" s="13" customFormat="1">
      <c r="A469" s="13"/>
      <c r="B469" s="232"/>
      <c r="C469" s="233"/>
      <c r="D469" s="234" t="s">
        <v>153</v>
      </c>
      <c r="E469" s="235" t="s">
        <v>19</v>
      </c>
      <c r="F469" s="236" t="s">
        <v>240</v>
      </c>
      <c r="G469" s="233"/>
      <c r="H469" s="237">
        <v>56.43</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153</v>
      </c>
      <c r="AU469" s="243" t="s">
        <v>151</v>
      </c>
      <c r="AV469" s="13" t="s">
        <v>151</v>
      </c>
      <c r="AW469" s="13" t="s">
        <v>33</v>
      </c>
      <c r="AX469" s="13" t="s">
        <v>72</v>
      </c>
      <c r="AY469" s="243" t="s">
        <v>142</v>
      </c>
    </row>
    <row r="470" s="13" customFormat="1">
      <c r="A470" s="13"/>
      <c r="B470" s="232"/>
      <c r="C470" s="233"/>
      <c r="D470" s="234" t="s">
        <v>153</v>
      </c>
      <c r="E470" s="235" t="s">
        <v>19</v>
      </c>
      <c r="F470" s="236" t="s">
        <v>241</v>
      </c>
      <c r="G470" s="233"/>
      <c r="H470" s="237">
        <v>20.488</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153</v>
      </c>
      <c r="AU470" s="243" t="s">
        <v>151</v>
      </c>
      <c r="AV470" s="13" t="s">
        <v>151</v>
      </c>
      <c r="AW470" s="13" t="s">
        <v>33</v>
      </c>
      <c r="AX470" s="13" t="s">
        <v>72</v>
      </c>
      <c r="AY470" s="243" t="s">
        <v>142</v>
      </c>
    </row>
    <row r="471" s="13" customFormat="1">
      <c r="A471" s="13"/>
      <c r="B471" s="232"/>
      <c r="C471" s="233"/>
      <c r="D471" s="234" t="s">
        <v>153</v>
      </c>
      <c r="E471" s="235" t="s">
        <v>19</v>
      </c>
      <c r="F471" s="236" t="s">
        <v>242</v>
      </c>
      <c r="G471" s="233"/>
      <c r="H471" s="237">
        <v>17.010000000000002</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153</v>
      </c>
      <c r="AU471" s="243" t="s">
        <v>151</v>
      </c>
      <c r="AV471" s="13" t="s">
        <v>151</v>
      </c>
      <c r="AW471" s="13" t="s">
        <v>33</v>
      </c>
      <c r="AX471" s="13" t="s">
        <v>72</v>
      </c>
      <c r="AY471" s="243" t="s">
        <v>142</v>
      </c>
    </row>
    <row r="472" s="13" customFormat="1">
      <c r="A472" s="13"/>
      <c r="B472" s="232"/>
      <c r="C472" s="233"/>
      <c r="D472" s="234" t="s">
        <v>153</v>
      </c>
      <c r="E472" s="235" t="s">
        <v>19</v>
      </c>
      <c r="F472" s="236" t="s">
        <v>243</v>
      </c>
      <c r="G472" s="233"/>
      <c r="H472" s="237">
        <v>6.7729999999999997</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153</v>
      </c>
      <c r="AU472" s="243" t="s">
        <v>151</v>
      </c>
      <c r="AV472" s="13" t="s">
        <v>151</v>
      </c>
      <c r="AW472" s="13" t="s">
        <v>33</v>
      </c>
      <c r="AX472" s="13" t="s">
        <v>72</v>
      </c>
      <c r="AY472" s="243" t="s">
        <v>142</v>
      </c>
    </row>
    <row r="473" s="13" customFormat="1">
      <c r="A473" s="13"/>
      <c r="B473" s="232"/>
      <c r="C473" s="233"/>
      <c r="D473" s="234" t="s">
        <v>153</v>
      </c>
      <c r="E473" s="235" t="s">
        <v>19</v>
      </c>
      <c r="F473" s="236" t="s">
        <v>244</v>
      </c>
      <c r="G473" s="233"/>
      <c r="H473" s="237">
        <v>11.691000000000001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153</v>
      </c>
      <c r="AU473" s="243" t="s">
        <v>151</v>
      </c>
      <c r="AV473" s="13" t="s">
        <v>151</v>
      </c>
      <c r="AW473" s="13" t="s">
        <v>33</v>
      </c>
      <c r="AX473" s="13" t="s">
        <v>72</v>
      </c>
      <c r="AY473" s="243" t="s">
        <v>142</v>
      </c>
    </row>
    <row r="474" s="14" customFormat="1">
      <c r="A474" s="14"/>
      <c r="B474" s="244"/>
      <c r="C474" s="245"/>
      <c r="D474" s="234" t="s">
        <v>153</v>
      </c>
      <c r="E474" s="246" t="s">
        <v>19</v>
      </c>
      <c r="F474" s="247" t="s">
        <v>156</v>
      </c>
      <c r="G474" s="245"/>
      <c r="H474" s="248">
        <v>554.47200000000009</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153</v>
      </c>
      <c r="AU474" s="254" t="s">
        <v>151</v>
      </c>
      <c r="AV474" s="14" t="s">
        <v>150</v>
      </c>
      <c r="AW474" s="14" t="s">
        <v>33</v>
      </c>
      <c r="AX474" s="14" t="s">
        <v>80</v>
      </c>
      <c r="AY474" s="254" t="s">
        <v>142</v>
      </c>
    </row>
    <row r="475" s="2" customFormat="1" ht="21.75" customHeight="1">
      <c r="A475" s="39"/>
      <c r="B475" s="40"/>
      <c r="C475" s="219" t="s">
        <v>677</v>
      </c>
      <c r="D475" s="219" t="s">
        <v>145</v>
      </c>
      <c r="E475" s="220" t="s">
        <v>678</v>
      </c>
      <c r="F475" s="221" t="s">
        <v>679</v>
      </c>
      <c r="G475" s="222" t="s">
        <v>159</v>
      </c>
      <c r="H475" s="223">
        <v>554.47199999999998</v>
      </c>
      <c r="I475" s="224"/>
      <c r="J475" s="225">
        <f>ROUND(I475*H475,2)</f>
        <v>0</v>
      </c>
      <c r="K475" s="221" t="s">
        <v>149</v>
      </c>
      <c r="L475" s="45"/>
      <c r="M475" s="226" t="s">
        <v>19</v>
      </c>
      <c r="N475" s="227" t="s">
        <v>44</v>
      </c>
      <c r="O475" s="85"/>
      <c r="P475" s="228">
        <f>O475*H475</f>
        <v>0</v>
      </c>
      <c r="Q475" s="228">
        <v>0.00025999999999999998</v>
      </c>
      <c r="R475" s="228">
        <f>Q475*H475</f>
        <v>0.14416271999999999</v>
      </c>
      <c r="S475" s="228">
        <v>0</v>
      </c>
      <c r="T475" s="229">
        <f>S475*H475</f>
        <v>0</v>
      </c>
      <c r="U475" s="39"/>
      <c r="V475" s="39"/>
      <c r="W475" s="39"/>
      <c r="X475" s="39"/>
      <c r="Y475" s="39"/>
      <c r="Z475" s="39"/>
      <c r="AA475" s="39"/>
      <c r="AB475" s="39"/>
      <c r="AC475" s="39"/>
      <c r="AD475" s="39"/>
      <c r="AE475" s="39"/>
      <c r="AR475" s="230" t="s">
        <v>269</v>
      </c>
      <c r="AT475" s="230" t="s">
        <v>145</v>
      </c>
      <c r="AU475" s="230" t="s">
        <v>151</v>
      </c>
      <c r="AY475" s="18" t="s">
        <v>142</v>
      </c>
      <c r="BE475" s="231">
        <f>IF(N475="základní",J475,0)</f>
        <v>0</v>
      </c>
      <c r="BF475" s="231">
        <f>IF(N475="snížená",J475,0)</f>
        <v>0</v>
      </c>
      <c r="BG475" s="231">
        <f>IF(N475="zákl. přenesená",J475,0)</f>
        <v>0</v>
      </c>
      <c r="BH475" s="231">
        <f>IF(N475="sníž. přenesená",J475,0)</f>
        <v>0</v>
      </c>
      <c r="BI475" s="231">
        <f>IF(N475="nulová",J475,0)</f>
        <v>0</v>
      </c>
      <c r="BJ475" s="18" t="s">
        <v>151</v>
      </c>
      <c r="BK475" s="231">
        <f>ROUND(I475*H475,2)</f>
        <v>0</v>
      </c>
      <c r="BL475" s="18" t="s">
        <v>269</v>
      </c>
      <c r="BM475" s="230" t="s">
        <v>680</v>
      </c>
    </row>
    <row r="476" s="2" customFormat="1" ht="21.75" customHeight="1">
      <c r="A476" s="39"/>
      <c r="B476" s="40"/>
      <c r="C476" s="219" t="s">
        <v>681</v>
      </c>
      <c r="D476" s="219" t="s">
        <v>145</v>
      </c>
      <c r="E476" s="220" t="s">
        <v>682</v>
      </c>
      <c r="F476" s="221" t="s">
        <v>683</v>
      </c>
      <c r="G476" s="222" t="s">
        <v>159</v>
      </c>
      <c r="H476" s="223">
        <v>374.81999999999999</v>
      </c>
      <c r="I476" s="224"/>
      <c r="J476" s="225">
        <f>ROUND(I476*H476,2)</f>
        <v>0</v>
      </c>
      <c r="K476" s="221" t="s">
        <v>149</v>
      </c>
      <c r="L476" s="45"/>
      <c r="M476" s="226" t="s">
        <v>19</v>
      </c>
      <c r="N476" s="227" t="s">
        <v>44</v>
      </c>
      <c r="O476" s="85"/>
      <c r="P476" s="228">
        <f>O476*H476</f>
        <v>0</v>
      </c>
      <c r="Q476" s="228">
        <v>2.0000000000000002E-05</v>
      </c>
      <c r="R476" s="228">
        <f>Q476*H476</f>
        <v>0.0074964000000000003</v>
      </c>
      <c r="S476" s="228">
        <v>0</v>
      </c>
      <c r="T476" s="229">
        <f>S476*H476</f>
        <v>0</v>
      </c>
      <c r="U476" s="39"/>
      <c r="V476" s="39"/>
      <c r="W476" s="39"/>
      <c r="X476" s="39"/>
      <c r="Y476" s="39"/>
      <c r="Z476" s="39"/>
      <c r="AA476" s="39"/>
      <c r="AB476" s="39"/>
      <c r="AC476" s="39"/>
      <c r="AD476" s="39"/>
      <c r="AE476" s="39"/>
      <c r="AR476" s="230" t="s">
        <v>269</v>
      </c>
      <c r="AT476" s="230" t="s">
        <v>145</v>
      </c>
      <c r="AU476" s="230" t="s">
        <v>151</v>
      </c>
      <c r="AY476" s="18" t="s">
        <v>142</v>
      </c>
      <c r="BE476" s="231">
        <f>IF(N476="základní",J476,0)</f>
        <v>0</v>
      </c>
      <c r="BF476" s="231">
        <f>IF(N476="snížená",J476,0)</f>
        <v>0</v>
      </c>
      <c r="BG476" s="231">
        <f>IF(N476="zákl. přenesená",J476,0)</f>
        <v>0</v>
      </c>
      <c r="BH476" s="231">
        <f>IF(N476="sníž. přenesená",J476,0)</f>
        <v>0</v>
      </c>
      <c r="BI476" s="231">
        <f>IF(N476="nulová",J476,0)</f>
        <v>0</v>
      </c>
      <c r="BJ476" s="18" t="s">
        <v>151</v>
      </c>
      <c r="BK476" s="231">
        <f>ROUND(I476*H476,2)</f>
        <v>0</v>
      </c>
      <c r="BL476" s="18" t="s">
        <v>269</v>
      </c>
      <c r="BM476" s="230" t="s">
        <v>684</v>
      </c>
    </row>
    <row r="477" s="13" customFormat="1">
      <c r="A477" s="13"/>
      <c r="B477" s="232"/>
      <c r="C477" s="233"/>
      <c r="D477" s="234" t="s">
        <v>153</v>
      </c>
      <c r="E477" s="235" t="s">
        <v>19</v>
      </c>
      <c r="F477" s="236" t="s">
        <v>685</v>
      </c>
      <c r="G477" s="233"/>
      <c r="H477" s="237">
        <v>374.81999999999999</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153</v>
      </c>
      <c r="AU477" s="243" t="s">
        <v>151</v>
      </c>
      <c r="AV477" s="13" t="s">
        <v>151</v>
      </c>
      <c r="AW477" s="13" t="s">
        <v>33</v>
      </c>
      <c r="AX477" s="13" t="s">
        <v>72</v>
      </c>
      <c r="AY477" s="243" t="s">
        <v>142</v>
      </c>
    </row>
    <row r="478" s="14" customFormat="1">
      <c r="A478" s="14"/>
      <c r="B478" s="244"/>
      <c r="C478" s="245"/>
      <c r="D478" s="234" t="s">
        <v>153</v>
      </c>
      <c r="E478" s="246" t="s">
        <v>19</v>
      </c>
      <c r="F478" s="247" t="s">
        <v>156</v>
      </c>
      <c r="G478" s="245"/>
      <c r="H478" s="248">
        <v>374.81999999999999</v>
      </c>
      <c r="I478" s="249"/>
      <c r="J478" s="245"/>
      <c r="K478" s="245"/>
      <c r="L478" s="250"/>
      <c r="M478" s="278"/>
      <c r="N478" s="279"/>
      <c r="O478" s="279"/>
      <c r="P478" s="279"/>
      <c r="Q478" s="279"/>
      <c r="R478" s="279"/>
      <c r="S478" s="279"/>
      <c r="T478" s="280"/>
      <c r="U478" s="14"/>
      <c r="V478" s="14"/>
      <c r="W478" s="14"/>
      <c r="X478" s="14"/>
      <c r="Y478" s="14"/>
      <c r="Z478" s="14"/>
      <c r="AA478" s="14"/>
      <c r="AB478" s="14"/>
      <c r="AC478" s="14"/>
      <c r="AD478" s="14"/>
      <c r="AE478" s="14"/>
      <c r="AT478" s="254" t="s">
        <v>153</v>
      </c>
      <c r="AU478" s="254" t="s">
        <v>151</v>
      </c>
      <c r="AV478" s="14" t="s">
        <v>150</v>
      </c>
      <c r="AW478" s="14" t="s">
        <v>33</v>
      </c>
      <c r="AX478" s="14" t="s">
        <v>80</v>
      </c>
      <c r="AY478" s="254" t="s">
        <v>142</v>
      </c>
    </row>
    <row r="479" s="2" customFormat="1" ht="6.96" customHeight="1">
      <c r="A479" s="39"/>
      <c r="B479" s="60"/>
      <c r="C479" s="61"/>
      <c r="D479" s="61"/>
      <c r="E479" s="61"/>
      <c r="F479" s="61"/>
      <c r="G479" s="61"/>
      <c r="H479" s="61"/>
      <c r="I479" s="167"/>
      <c r="J479" s="61"/>
      <c r="K479" s="61"/>
      <c r="L479" s="45"/>
      <c r="M479" s="39"/>
      <c r="O479" s="39"/>
      <c r="P479" s="39"/>
      <c r="Q479" s="39"/>
      <c r="R479" s="39"/>
      <c r="S479" s="39"/>
      <c r="T479" s="39"/>
      <c r="U479" s="39"/>
      <c r="V479" s="39"/>
      <c r="W479" s="39"/>
      <c r="X479" s="39"/>
      <c r="Y479" s="39"/>
      <c r="Z479" s="39"/>
      <c r="AA479" s="39"/>
      <c r="AB479" s="39"/>
      <c r="AC479" s="39"/>
      <c r="AD479" s="39"/>
      <c r="AE479" s="39"/>
    </row>
  </sheetData>
  <sheetProtection sheet="1" autoFilter="0" formatColumns="0" formatRows="0" objects="1" scenarios="1" spinCount="100000" saltValue="Bx7iLzMObHgiiTqq33JBF3SUag8YwO6SU4Qyqf+4qHPohaMkmZS8MMR//T0Tcx1muXAmVuXEOjjZMfveKnZvGA==" hashValue="3cybtk86DCVykpxyF/y6Gpv4J3pV5avfYOB0fQ6+WLBMx2JmdIjHdGzDCb+Fq3vTUj5vLH5qoPuTn5dxwLLq+Q==" algorithmName="SHA-512" password="CC35"/>
  <autoFilter ref="C95:K478"/>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84</v>
      </c>
    </row>
    <row r="3" s="1" customFormat="1" ht="6.96" customHeight="1">
      <c r="B3" s="130"/>
      <c r="C3" s="131"/>
      <c r="D3" s="131"/>
      <c r="E3" s="131"/>
      <c r="F3" s="131"/>
      <c r="G3" s="131"/>
      <c r="H3" s="131"/>
      <c r="I3" s="132"/>
      <c r="J3" s="131"/>
      <c r="K3" s="131"/>
      <c r="L3" s="21"/>
      <c r="AT3" s="18" t="s">
        <v>80</v>
      </c>
    </row>
    <row r="4" s="1" customFormat="1" ht="24.96" customHeight="1">
      <c r="B4" s="21"/>
      <c r="D4" s="133" t="s">
        <v>103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Polyfunkční dům Hrob č.p. 3_revize</v>
      </c>
      <c r="F7" s="135"/>
      <c r="G7" s="135"/>
      <c r="H7" s="135"/>
      <c r="I7" s="129"/>
      <c r="L7" s="21"/>
    </row>
    <row r="8" s="2" customFormat="1" ht="12" customHeight="1">
      <c r="A8" s="39"/>
      <c r="B8" s="45"/>
      <c r="C8" s="39"/>
      <c r="D8" s="135" t="s">
        <v>104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686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zakázky'!AN8</f>
        <v>12. 12. 2019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28</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ROUND(J99,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ROUND((SUM(BE99:BE516)),  2)</f>
        <v>0</v>
      </c>
      <c r="G33" s="39"/>
      <c r="H33" s="39"/>
      <c r="I33" s="156">
        <v>0.20999999999999999</v>
      </c>
      <c r="J33" s="155">
        <f>ROUND(((SUM(BE99:BE516))*I33),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ROUND((SUM(BF99:BF516)),  2)</f>
        <v>0</v>
      </c>
      <c r="G34" s="39"/>
      <c r="H34" s="39"/>
      <c r="I34" s="156">
        <v>0.14999999999999999</v>
      </c>
      <c r="J34" s="155">
        <f>ROUND(((SUM(BF99:BF516))*I34),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ROUND((SUM(BG99:BG516)),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ROUND((SUM(BH99:BH516)),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ROUND((SUM(BI99:BI516)),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Polyfunkční dům Hrob č.p. 3_revize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02 - Stavební úpravy 1.NP</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Hrob</v>
      </c>
      <c r="G52" s="41"/>
      <c r="H52" s="41"/>
      <c r="I52" s="141" t="s">
        <v>23</v>
      </c>
      <c r="J52" s="73" t="str">
        <f>IF(J12="","",J12)</f>
        <v>12. 12. 2019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Důstojné bydlení z.s.</v>
      </c>
      <c r="G54" s="41"/>
      <c r="H54" s="41"/>
      <c r="I54" s="141" t="s">
        <v>31</v>
      </c>
      <c r="J54" s="37" t="str">
        <f>E21</f>
        <v>HUBAX</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Lukáš Hykyš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107</v>
      </c>
      <c r="D57" s="173"/>
      <c r="E57" s="173"/>
      <c r="F57" s="173"/>
      <c r="G57" s="173"/>
      <c r="H57" s="173"/>
      <c r="I57" s="174"/>
      <c r="J57" s="175" t="s">
        <v>108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J99</f>
        <v>0</v>
      </c>
      <c r="K59" s="41"/>
      <c r="L59" s="138"/>
      <c r="S59" s="39"/>
      <c r="T59" s="39"/>
      <c r="U59" s="39"/>
      <c r="V59" s="39"/>
      <c r="W59" s="39"/>
      <c r="X59" s="39"/>
      <c r="Y59" s="39"/>
      <c r="Z59" s="39"/>
      <c r="AA59" s="39"/>
      <c r="AB59" s="39"/>
      <c r="AC59" s="39"/>
      <c r="AD59" s="39"/>
      <c r="AE59" s="39"/>
      <c r="AU59" s="18" t="s">
        <v>109</v>
      </c>
    </row>
    <row r="60" s="9" customFormat="1" ht="24.96" customHeight="1">
      <c r="A60" s="9"/>
      <c r="B60" s="177"/>
      <c r="C60" s="178"/>
      <c r="D60" s="179" t="s">
        <v>110</v>
      </c>
      <c r="E60" s="180"/>
      <c r="F60" s="180"/>
      <c r="G60" s="180"/>
      <c r="H60" s="180"/>
      <c r="I60" s="181"/>
      <c r="J60" s="182">
        <f>J100</f>
        <v>0</v>
      </c>
      <c r="K60" s="178"/>
      <c r="L60" s="183"/>
      <c r="S60" s="9"/>
      <c r="T60" s="9"/>
      <c r="U60" s="9"/>
      <c r="V60" s="9"/>
      <c r="W60" s="9"/>
      <c r="X60" s="9"/>
      <c r="Y60" s="9"/>
      <c r="Z60" s="9"/>
      <c r="AA60" s="9"/>
      <c r="AB60" s="9"/>
      <c r="AC60" s="9"/>
      <c r="AD60" s="9"/>
      <c r="AE60" s="9"/>
    </row>
    <row r="61" s="10" customFormat="1" ht="19.92" customHeight="1">
      <c r="A61" s="10"/>
      <c r="B61" s="184"/>
      <c r="C61" s="185"/>
      <c r="D61" s="186" t="s">
        <v>111</v>
      </c>
      <c r="E61" s="187"/>
      <c r="F61" s="187"/>
      <c r="G61" s="187"/>
      <c r="H61" s="187"/>
      <c r="I61" s="188"/>
      <c r="J61" s="189">
        <f>J101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112</v>
      </c>
      <c r="E62" s="187"/>
      <c r="F62" s="187"/>
      <c r="G62" s="187"/>
      <c r="H62" s="187"/>
      <c r="I62" s="188"/>
      <c r="J62" s="189">
        <f>J130</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113</v>
      </c>
      <c r="E63" s="187"/>
      <c r="F63" s="187"/>
      <c r="G63" s="187"/>
      <c r="H63" s="187"/>
      <c r="I63" s="188"/>
      <c r="J63" s="189">
        <f>J187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114</v>
      </c>
      <c r="E64" s="187"/>
      <c r="F64" s="187"/>
      <c r="G64" s="187"/>
      <c r="H64" s="187"/>
      <c r="I64" s="188"/>
      <c r="J64" s="189">
        <f>J248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115</v>
      </c>
      <c r="E65" s="187"/>
      <c r="F65" s="187"/>
      <c r="G65" s="187"/>
      <c r="H65" s="187"/>
      <c r="I65" s="188"/>
      <c r="J65" s="189">
        <f>J266</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116</v>
      </c>
      <c r="E66" s="187"/>
      <c r="F66" s="187"/>
      <c r="G66" s="187"/>
      <c r="H66" s="187"/>
      <c r="I66" s="188"/>
      <c r="J66" s="189">
        <f>J279</f>
        <v>0</v>
      </c>
      <c r="K66" s="185"/>
      <c r="L66" s="190"/>
      <c r="S66" s="10"/>
      <c r="T66" s="10"/>
      <c r="U66" s="10"/>
      <c r="V66" s="10"/>
      <c r="W66" s="10"/>
      <c r="X66" s="10"/>
      <c r="Y66" s="10"/>
      <c r="Z66" s="10"/>
      <c r="AA66" s="10"/>
      <c r="AB66" s="10"/>
      <c r="AC66" s="10"/>
      <c r="AD66" s="10"/>
      <c r="AE66" s="10"/>
    </row>
    <row r="67" s="9" customFormat="1" ht="24.96" customHeight="1">
      <c r="A67" s="9"/>
      <c r="B67" s="177"/>
      <c r="C67" s="178"/>
      <c r="D67" s="179" t="s">
        <v>117</v>
      </c>
      <c r="E67" s="180"/>
      <c r="F67" s="180"/>
      <c r="G67" s="180"/>
      <c r="H67" s="180"/>
      <c r="I67" s="181"/>
      <c r="J67" s="182">
        <f>J282</f>
        <v>0</v>
      </c>
      <c r="K67" s="178"/>
      <c r="L67" s="183"/>
      <c r="S67" s="9"/>
      <c r="T67" s="9"/>
      <c r="U67" s="9"/>
      <c r="V67" s="9"/>
      <c r="W67" s="9"/>
      <c r="X67" s="9"/>
      <c r="Y67" s="9"/>
      <c r="Z67" s="9"/>
      <c r="AA67" s="9"/>
      <c r="AB67" s="9"/>
      <c r="AC67" s="9"/>
      <c r="AD67" s="9"/>
      <c r="AE67" s="9"/>
    </row>
    <row r="68" s="10" customFormat="1" ht="19.92" customHeight="1">
      <c r="A68" s="10"/>
      <c r="B68" s="184"/>
      <c r="C68" s="185"/>
      <c r="D68" s="186" t="s">
        <v>118</v>
      </c>
      <c r="E68" s="187"/>
      <c r="F68" s="187"/>
      <c r="G68" s="187"/>
      <c r="H68" s="187"/>
      <c r="I68" s="188"/>
      <c r="J68" s="189">
        <f>J283</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119</v>
      </c>
      <c r="E69" s="187"/>
      <c r="F69" s="187"/>
      <c r="G69" s="187"/>
      <c r="H69" s="187"/>
      <c r="I69" s="188"/>
      <c r="J69" s="189">
        <f>J292</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120</v>
      </c>
      <c r="E70" s="187"/>
      <c r="F70" s="187"/>
      <c r="G70" s="187"/>
      <c r="H70" s="187"/>
      <c r="I70" s="188"/>
      <c r="J70" s="189">
        <f>J308</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687</v>
      </c>
      <c r="E71" s="187"/>
      <c r="F71" s="187"/>
      <c r="G71" s="187"/>
      <c r="H71" s="187"/>
      <c r="I71" s="188"/>
      <c r="J71" s="189">
        <f>J320</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121</v>
      </c>
      <c r="E72" s="187"/>
      <c r="F72" s="187"/>
      <c r="G72" s="187"/>
      <c r="H72" s="187"/>
      <c r="I72" s="188"/>
      <c r="J72" s="189">
        <f>J338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122</v>
      </c>
      <c r="E73" s="187"/>
      <c r="F73" s="187"/>
      <c r="G73" s="187"/>
      <c r="H73" s="187"/>
      <c r="I73" s="188"/>
      <c r="J73" s="189">
        <f>J357</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123</v>
      </c>
      <c r="E74" s="187"/>
      <c r="F74" s="187"/>
      <c r="G74" s="187"/>
      <c r="H74" s="187"/>
      <c r="I74" s="188"/>
      <c r="J74" s="189">
        <f>J371</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688</v>
      </c>
      <c r="E75" s="187"/>
      <c r="F75" s="187"/>
      <c r="G75" s="187"/>
      <c r="H75" s="187"/>
      <c r="I75" s="188"/>
      <c r="J75" s="189">
        <f>J392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689</v>
      </c>
      <c r="E76" s="187"/>
      <c r="F76" s="187"/>
      <c r="G76" s="187"/>
      <c r="H76" s="187"/>
      <c r="I76" s="188"/>
      <c r="J76" s="189">
        <f>J427</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124</v>
      </c>
      <c r="E77" s="187"/>
      <c r="F77" s="187"/>
      <c r="G77" s="187"/>
      <c r="H77" s="187"/>
      <c r="I77" s="188"/>
      <c r="J77" s="189">
        <f>J465</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125</v>
      </c>
      <c r="E78" s="187"/>
      <c r="F78" s="187"/>
      <c r="G78" s="187"/>
      <c r="H78" s="187"/>
      <c r="I78" s="188"/>
      <c r="J78" s="189">
        <f>J487</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126</v>
      </c>
      <c r="E79" s="187"/>
      <c r="F79" s="187"/>
      <c r="G79" s="187"/>
      <c r="H79" s="187"/>
      <c r="I79" s="188"/>
      <c r="J79" s="189">
        <f>J493</f>
        <v>0</v>
      </c>
      <c r="K79" s="185"/>
      <c r="L79" s="190"/>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67"/>
      <c r="J81" s="61"/>
      <c r="K81" s="61"/>
      <c r="L81" s="138"/>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70"/>
      <c r="J85" s="63"/>
      <c r="K85" s="63"/>
      <c r="L85" s="138"/>
      <c r="S85" s="39"/>
      <c r="T85" s="39"/>
      <c r="U85" s="39"/>
      <c r="V85" s="39"/>
      <c r="W85" s="39"/>
      <c r="X85" s="39"/>
      <c r="Y85" s="39"/>
      <c r="Z85" s="39"/>
      <c r="AA85" s="39"/>
      <c r="AB85" s="39"/>
      <c r="AC85" s="39"/>
      <c r="AD85" s="39"/>
      <c r="AE85" s="39"/>
    </row>
    <row r="86" s="2" customFormat="1" ht="24.96" customHeight="1">
      <c r="A86" s="39"/>
      <c r="B86" s="40"/>
      <c r="C86" s="24" t="s">
        <v>127</v>
      </c>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16.5" customHeight="1">
      <c r="A89" s="39"/>
      <c r="B89" s="40"/>
      <c r="C89" s="41"/>
      <c r="D89" s="41"/>
      <c r="E89" s="171" t="str">
        <f>E7</f>
        <v>Polyfunkční dům Hrob č.p. 3_revize</v>
      </c>
      <c r="F89" s="33"/>
      <c r="G89" s="33"/>
      <c r="H89" s="33"/>
      <c r="I89" s="137"/>
      <c r="J89" s="41"/>
      <c r="K89" s="41"/>
      <c r="L89" s="138"/>
      <c r="S89" s="39"/>
      <c r="T89" s="39"/>
      <c r="U89" s="39"/>
      <c r="V89" s="39"/>
      <c r="W89" s="39"/>
      <c r="X89" s="39"/>
      <c r="Y89" s="39"/>
      <c r="Z89" s="39"/>
      <c r="AA89" s="39"/>
      <c r="AB89" s="39"/>
      <c r="AC89" s="39"/>
      <c r="AD89" s="39"/>
      <c r="AE89" s="39"/>
    </row>
    <row r="90" s="2" customFormat="1" ht="12" customHeight="1">
      <c r="A90" s="39"/>
      <c r="B90" s="40"/>
      <c r="C90" s="33" t="s">
        <v>104</v>
      </c>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6.5" customHeight="1">
      <c r="A91" s="39"/>
      <c r="B91" s="40"/>
      <c r="C91" s="41"/>
      <c r="D91" s="41"/>
      <c r="E91" s="70" t="str">
        <f>E9</f>
        <v>SO 02 - Stavební úpravy 1.NP</v>
      </c>
      <c r="F91" s="41"/>
      <c r="G91" s="41"/>
      <c r="H91" s="41"/>
      <c r="I91" s="137"/>
      <c r="J91" s="41"/>
      <c r="K91" s="41"/>
      <c r="L91" s="138"/>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F12</f>
        <v>Hrob</v>
      </c>
      <c r="G93" s="41"/>
      <c r="H93" s="41"/>
      <c r="I93" s="141" t="s">
        <v>23</v>
      </c>
      <c r="J93" s="73" t="str">
        <f>IF(J12="","",J12)</f>
        <v>12. 12. 2019</v>
      </c>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E15</f>
        <v>Důstojné bydlení z.s.</v>
      </c>
      <c r="G95" s="41"/>
      <c r="H95" s="41"/>
      <c r="I95" s="141" t="s">
        <v>31</v>
      </c>
      <c r="J95" s="37" t="str">
        <f>E21</f>
        <v>HUBAX</v>
      </c>
      <c r="K95" s="41"/>
      <c r="L95" s="138"/>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IF(E18="","",E18)</f>
        <v>Vyplň údaj</v>
      </c>
      <c r="G96" s="41"/>
      <c r="H96" s="41"/>
      <c r="I96" s="141" t="s">
        <v>34</v>
      </c>
      <c r="J96" s="37" t="str">
        <f>E24</f>
        <v>Lukáš Hykyš</v>
      </c>
      <c r="K96" s="41"/>
      <c r="L96" s="138"/>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37"/>
      <c r="J97" s="41"/>
      <c r="K97" s="41"/>
      <c r="L97" s="138"/>
      <c r="S97" s="39"/>
      <c r="T97" s="39"/>
      <c r="U97" s="39"/>
      <c r="V97" s="39"/>
      <c r="W97" s="39"/>
      <c r="X97" s="39"/>
      <c r="Y97" s="39"/>
      <c r="Z97" s="39"/>
      <c r="AA97" s="39"/>
      <c r="AB97" s="39"/>
      <c r="AC97" s="39"/>
      <c r="AD97" s="39"/>
      <c r="AE97" s="39"/>
    </row>
    <row r="98" s="11" customFormat="1" ht="29.28" customHeight="1">
      <c r="A98" s="191"/>
      <c r="B98" s="192"/>
      <c r="C98" s="193" t="s">
        <v>128</v>
      </c>
      <c r="D98" s="194" t="s">
        <v>57</v>
      </c>
      <c r="E98" s="194" t="s">
        <v>53</v>
      </c>
      <c r="F98" s="194" t="s">
        <v>54</v>
      </c>
      <c r="G98" s="194" t="s">
        <v>129</v>
      </c>
      <c r="H98" s="194" t="s">
        <v>130</v>
      </c>
      <c r="I98" s="195" t="s">
        <v>131</v>
      </c>
      <c r="J98" s="194" t="s">
        <v>108</v>
      </c>
      <c r="K98" s="196" t="s">
        <v>132</v>
      </c>
      <c r="L98" s="197"/>
      <c r="M98" s="93" t="s">
        <v>19</v>
      </c>
      <c r="N98" s="94" t="s">
        <v>42</v>
      </c>
      <c r="O98" s="94" t="s">
        <v>133</v>
      </c>
      <c r="P98" s="94" t="s">
        <v>134</v>
      </c>
      <c r="Q98" s="94" t="s">
        <v>135</v>
      </c>
      <c r="R98" s="94" t="s">
        <v>136</v>
      </c>
      <c r="S98" s="94" t="s">
        <v>137</v>
      </c>
      <c r="T98" s="95" t="s">
        <v>138</v>
      </c>
      <c r="U98" s="191"/>
      <c r="V98" s="191"/>
      <c r="W98" s="191"/>
      <c r="X98" s="191"/>
      <c r="Y98" s="191"/>
      <c r="Z98" s="191"/>
      <c r="AA98" s="191"/>
      <c r="AB98" s="191"/>
      <c r="AC98" s="191"/>
      <c r="AD98" s="191"/>
      <c r="AE98" s="191"/>
    </row>
    <row r="99" s="2" customFormat="1" ht="22.8" customHeight="1">
      <c r="A99" s="39"/>
      <c r="B99" s="40"/>
      <c r="C99" s="100" t="s">
        <v>139</v>
      </c>
      <c r="D99" s="41"/>
      <c r="E99" s="41"/>
      <c r="F99" s="41"/>
      <c r="G99" s="41"/>
      <c r="H99" s="41"/>
      <c r="I99" s="137"/>
      <c r="J99" s="198">
        <f>BK99</f>
        <v>0</v>
      </c>
      <c r="K99" s="41"/>
      <c r="L99" s="45"/>
      <c r="M99" s="96"/>
      <c r="N99" s="199"/>
      <c r="O99" s="97"/>
      <c r="P99" s="200">
        <f>P100+P282</f>
        <v>0</v>
      </c>
      <c r="Q99" s="97"/>
      <c r="R99" s="200">
        <f>R100+R282</f>
        <v>156.12412104000001</v>
      </c>
      <c r="S99" s="97"/>
      <c r="T99" s="201">
        <f>T100+T282</f>
        <v>48.4696</v>
      </c>
      <c r="U99" s="39"/>
      <c r="V99" s="39"/>
      <c r="W99" s="39"/>
      <c r="X99" s="39"/>
      <c r="Y99" s="39"/>
      <c r="Z99" s="39"/>
      <c r="AA99" s="39"/>
      <c r="AB99" s="39"/>
      <c r="AC99" s="39"/>
      <c r="AD99" s="39"/>
      <c r="AE99" s="39"/>
      <c r="AT99" s="18" t="s">
        <v>71</v>
      </c>
      <c r="AU99" s="18" t="s">
        <v>109</v>
      </c>
      <c r="BK99" s="202">
        <f>BK100+BK282</f>
        <v>0</v>
      </c>
    </row>
    <row r="100" s="12" customFormat="1" ht="25.92" customHeight="1">
      <c r="A100" s="12"/>
      <c r="B100" s="203"/>
      <c r="C100" s="204"/>
      <c r="D100" s="205" t="s">
        <v>71</v>
      </c>
      <c r="E100" s="206" t="s">
        <v>140</v>
      </c>
      <c r="F100" s="206" t="s">
        <v>141</v>
      </c>
      <c r="G100" s="204"/>
      <c r="H100" s="204"/>
      <c r="I100" s="207"/>
      <c r="J100" s="208">
        <f>BK100</f>
        <v>0</v>
      </c>
      <c r="K100" s="204"/>
      <c r="L100" s="209"/>
      <c r="M100" s="210"/>
      <c r="N100" s="211"/>
      <c r="O100" s="211"/>
      <c r="P100" s="212">
        <f>P101+P130+P187+P248+P266+P279</f>
        <v>0</v>
      </c>
      <c r="Q100" s="211"/>
      <c r="R100" s="212">
        <f>R101+R130+R187+R248+R266+R279</f>
        <v>142.97762323000001</v>
      </c>
      <c r="S100" s="211"/>
      <c r="T100" s="213">
        <f>T101+T130+T187+T248+T266+T279</f>
        <v>48.4696</v>
      </c>
      <c r="U100" s="12"/>
      <c r="V100" s="12"/>
      <c r="W100" s="12"/>
      <c r="X100" s="12"/>
      <c r="Y100" s="12"/>
      <c r="Z100" s="12"/>
      <c r="AA100" s="12"/>
      <c r="AB100" s="12"/>
      <c r="AC100" s="12"/>
      <c r="AD100" s="12"/>
      <c r="AE100" s="12"/>
      <c r="AR100" s="214" t="s">
        <v>80</v>
      </c>
      <c r="AT100" s="215" t="s">
        <v>71</v>
      </c>
      <c r="AU100" s="215" t="s">
        <v>72</v>
      </c>
      <c r="AY100" s="214" t="s">
        <v>142</v>
      </c>
      <c r="BK100" s="216">
        <f>BK101+BK130+BK187+BK248+BK266+BK279</f>
        <v>0</v>
      </c>
    </row>
    <row r="101" s="12" customFormat="1" ht="22.8" customHeight="1">
      <c r="A101" s="12"/>
      <c r="B101" s="203"/>
      <c r="C101" s="204"/>
      <c r="D101" s="205" t="s">
        <v>71</v>
      </c>
      <c r="E101" s="217" t="s">
        <v>143</v>
      </c>
      <c r="F101" s="217" t="s">
        <v>144</v>
      </c>
      <c r="G101" s="204"/>
      <c r="H101" s="204"/>
      <c r="I101" s="207"/>
      <c r="J101" s="218">
        <f>BK101</f>
        <v>0</v>
      </c>
      <c r="K101" s="204"/>
      <c r="L101" s="209"/>
      <c r="M101" s="210"/>
      <c r="N101" s="211"/>
      <c r="O101" s="211"/>
      <c r="P101" s="212">
        <f>SUM(P102:P129)</f>
        <v>0</v>
      </c>
      <c r="Q101" s="211"/>
      <c r="R101" s="212">
        <f>SUM(R102:R129)</f>
        <v>43.415276429999999</v>
      </c>
      <c r="S101" s="211"/>
      <c r="T101" s="213">
        <f>SUM(T102:T129)</f>
        <v>0</v>
      </c>
      <c r="U101" s="12"/>
      <c r="V101" s="12"/>
      <c r="W101" s="12"/>
      <c r="X101" s="12"/>
      <c r="Y101" s="12"/>
      <c r="Z101" s="12"/>
      <c r="AA101" s="12"/>
      <c r="AB101" s="12"/>
      <c r="AC101" s="12"/>
      <c r="AD101" s="12"/>
      <c r="AE101" s="12"/>
      <c r="AR101" s="214" t="s">
        <v>80</v>
      </c>
      <c r="AT101" s="215" t="s">
        <v>71</v>
      </c>
      <c r="AU101" s="215" t="s">
        <v>80</v>
      </c>
      <c r="AY101" s="214" t="s">
        <v>142</v>
      </c>
      <c r="BK101" s="216">
        <f>SUM(BK102:BK129)</f>
        <v>0</v>
      </c>
    </row>
    <row r="102" s="2" customFormat="1" ht="16.5" customHeight="1">
      <c r="A102" s="39"/>
      <c r="B102" s="40"/>
      <c r="C102" s="219" t="s">
        <v>80</v>
      </c>
      <c r="D102" s="219" t="s">
        <v>145</v>
      </c>
      <c r="E102" s="220" t="s">
        <v>690</v>
      </c>
      <c r="F102" s="221" t="s">
        <v>691</v>
      </c>
      <c r="G102" s="222" t="s">
        <v>148</v>
      </c>
      <c r="H102" s="223">
        <v>15.590999999999999</v>
      </c>
      <c r="I102" s="224"/>
      <c r="J102" s="225">
        <f>ROUND(I102*H102,2)</f>
        <v>0</v>
      </c>
      <c r="K102" s="221" t="s">
        <v>149</v>
      </c>
      <c r="L102" s="45"/>
      <c r="M102" s="226" t="s">
        <v>19</v>
      </c>
      <c r="N102" s="227" t="s">
        <v>44</v>
      </c>
      <c r="O102" s="85"/>
      <c r="P102" s="228">
        <f>O102*H102</f>
        <v>0</v>
      </c>
      <c r="Q102" s="228">
        <v>1.78636</v>
      </c>
      <c r="R102" s="228">
        <f>Q102*H102</f>
        <v>27.851138759999998</v>
      </c>
      <c r="S102" s="228">
        <v>0</v>
      </c>
      <c r="T102" s="229">
        <f>S102*H102</f>
        <v>0</v>
      </c>
      <c r="U102" s="39"/>
      <c r="V102" s="39"/>
      <c r="W102" s="39"/>
      <c r="X102" s="39"/>
      <c r="Y102" s="39"/>
      <c r="Z102" s="39"/>
      <c r="AA102" s="39"/>
      <c r="AB102" s="39"/>
      <c r="AC102" s="39"/>
      <c r="AD102" s="39"/>
      <c r="AE102" s="39"/>
      <c r="AR102" s="230" t="s">
        <v>150</v>
      </c>
      <c r="AT102" s="230" t="s">
        <v>145</v>
      </c>
      <c r="AU102" s="230" t="s">
        <v>151</v>
      </c>
      <c r="AY102" s="18" t="s">
        <v>142</v>
      </c>
      <c r="BE102" s="231">
        <f>IF(N102="základní",J102,0)</f>
        <v>0</v>
      </c>
      <c r="BF102" s="231">
        <f>IF(N102="snížená",J102,0)</f>
        <v>0</v>
      </c>
      <c r="BG102" s="231">
        <f>IF(N102="zákl. přenesená",J102,0)</f>
        <v>0</v>
      </c>
      <c r="BH102" s="231">
        <f>IF(N102="sníž. přenesená",J102,0)</f>
        <v>0</v>
      </c>
      <c r="BI102" s="231">
        <f>IF(N102="nulová",J102,0)</f>
        <v>0</v>
      </c>
      <c r="BJ102" s="18" t="s">
        <v>151</v>
      </c>
      <c r="BK102" s="231">
        <f>ROUND(I102*H102,2)</f>
        <v>0</v>
      </c>
      <c r="BL102" s="18" t="s">
        <v>150</v>
      </c>
      <c r="BM102" s="230" t="s">
        <v>692</v>
      </c>
    </row>
    <row r="103" s="2" customFormat="1">
      <c r="A103" s="39"/>
      <c r="B103" s="40"/>
      <c r="C103" s="41"/>
      <c r="D103" s="234" t="s">
        <v>174</v>
      </c>
      <c r="E103" s="41"/>
      <c r="F103" s="255" t="s">
        <v>693</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8" t="s">
        <v>174</v>
      </c>
      <c r="AU103" s="18" t="s">
        <v>151</v>
      </c>
    </row>
    <row r="104" s="13" customFormat="1">
      <c r="A104" s="13"/>
      <c r="B104" s="232"/>
      <c r="C104" s="233"/>
      <c r="D104" s="234" t="s">
        <v>153</v>
      </c>
      <c r="E104" s="235" t="s">
        <v>19</v>
      </c>
      <c r="F104" s="236" t="s">
        <v>694</v>
      </c>
      <c r="G104" s="233"/>
      <c r="H104" s="237">
        <v>18.428000000000001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153</v>
      </c>
      <c r="AU104" s="243" t="s">
        <v>151</v>
      </c>
      <c r="AV104" s="13" t="s">
        <v>151</v>
      </c>
      <c r="AW104" s="13" t="s">
        <v>33</v>
      </c>
      <c r="AX104" s="13" t="s">
        <v>72</v>
      </c>
      <c r="AY104" s="243" t="s">
        <v>142</v>
      </c>
    </row>
    <row r="105" s="13" customFormat="1">
      <c r="A105" s="13"/>
      <c r="B105" s="232"/>
      <c r="C105" s="233"/>
      <c r="D105" s="234" t="s">
        <v>153</v>
      </c>
      <c r="E105" s="235" t="s">
        <v>19</v>
      </c>
      <c r="F105" s="236" t="s">
        <v>695</v>
      </c>
      <c r="G105" s="233"/>
      <c r="H105" s="237">
        <v>-2.8370000000000002</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153</v>
      </c>
      <c r="AU105" s="243" t="s">
        <v>151</v>
      </c>
      <c r="AV105" s="13" t="s">
        <v>151</v>
      </c>
      <c r="AW105" s="13" t="s">
        <v>33</v>
      </c>
      <c r="AX105" s="13" t="s">
        <v>72</v>
      </c>
      <c r="AY105" s="243" t="s">
        <v>142</v>
      </c>
    </row>
    <row r="106" s="14" customFormat="1">
      <c r="A106" s="14"/>
      <c r="B106" s="244"/>
      <c r="C106" s="245"/>
      <c r="D106" s="234" t="s">
        <v>153</v>
      </c>
      <c r="E106" s="246" t="s">
        <v>19</v>
      </c>
      <c r="F106" s="247" t="s">
        <v>156</v>
      </c>
      <c r="G106" s="245"/>
      <c r="H106" s="248">
        <v>15.591000000000001</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153</v>
      </c>
      <c r="AU106" s="254" t="s">
        <v>151</v>
      </c>
      <c r="AV106" s="14" t="s">
        <v>150</v>
      </c>
      <c r="AW106" s="14" t="s">
        <v>33</v>
      </c>
      <c r="AX106" s="14" t="s">
        <v>80</v>
      </c>
      <c r="AY106" s="254" t="s">
        <v>142</v>
      </c>
    </row>
    <row r="107" s="2" customFormat="1" ht="21.75" customHeight="1">
      <c r="A107" s="39"/>
      <c r="B107" s="40"/>
      <c r="C107" s="219" t="s">
        <v>151</v>
      </c>
      <c r="D107" s="219" t="s">
        <v>145</v>
      </c>
      <c r="E107" s="220" t="s">
        <v>696</v>
      </c>
      <c r="F107" s="221" t="s">
        <v>697</v>
      </c>
      <c r="G107" s="222" t="s">
        <v>179</v>
      </c>
      <c r="H107" s="223">
        <v>6</v>
      </c>
      <c r="I107" s="224"/>
      <c r="J107" s="225">
        <f>ROUND(I107*H107,2)</f>
        <v>0</v>
      </c>
      <c r="K107" s="221" t="s">
        <v>149</v>
      </c>
      <c r="L107" s="45"/>
      <c r="M107" s="226" t="s">
        <v>19</v>
      </c>
      <c r="N107" s="227" t="s">
        <v>44</v>
      </c>
      <c r="O107" s="85"/>
      <c r="P107" s="228">
        <f>O107*H107</f>
        <v>0</v>
      </c>
      <c r="Q107" s="228">
        <v>0.094310000000000005</v>
      </c>
      <c r="R107" s="228">
        <f>Q107*H107</f>
        <v>0.56586000000000003</v>
      </c>
      <c r="S107" s="228">
        <v>0</v>
      </c>
      <c r="T107" s="229">
        <f>S107*H107</f>
        <v>0</v>
      </c>
      <c r="U107" s="39"/>
      <c r="V107" s="39"/>
      <c r="W107" s="39"/>
      <c r="X107" s="39"/>
      <c r="Y107" s="39"/>
      <c r="Z107" s="39"/>
      <c r="AA107" s="39"/>
      <c r="AB107" s="39"/>
      <c r="AC107" s="39"/>
      <c r="AD107" s="39"/>
      <c r="AE107" s="39"/>
      <c r="AR107" s="230" t="s">
        <v>150</v>
      </c>
      <c r="AT107" s="230" t="s">
        <v>145</v>
      </c>
      <c r="AU107" s="230" t="s">
        <v>151</v>
      </c>
      <c r="AY107" s="18" t="s">
        <v>142</v>
      </c>
      <c r="BE107" s="231">
        <f>IF(N107="základní",J107,0)</f>
        <v>0</v>
      </c>
      <c r="BF107" s="231">
        <f>IF(N107="snížená",J107,0)</f>
        <v>0</v>
      </c>
      <c r="BG107" s="231">
        <f>IF(N107="zákl. přenesená",J107,0)</f>
        <v>0</v>
      </c>
      <c r="BH107" s="231">
        <f>IF(N107="sníž. přenesená",J107,0)</f>
        <v>0</v>
      </c>
      <c r="BI107" s="231">
        <f>IF(N107="nulová",J107,0)</f>
        <v>0</v>
      </c>
      <c r="BJ107" s="18" t="s">
        <v>151</v>
      </c>
      <c r="BK107" s="231">
        <f>ROUND(I107*H107,2)</f>
        <v>0</v>
      </c>
      <c r="BL107" s="18" t="s">
        <v>150</v>
      </c>
      <c r="BM107" s="230" t="s">
        <v>698</v>
      </c>
    </row>
    <row r="108" s="2" customFormat="1">
      <c r="A108" s="39"/>
      <c r="B108" s="40"/>
      <c r="C108" s="41"/>
      <c r="D108" s="234" t="s">
        <v>174</v>
      </c>
      <c r="E108" s="41"/>
      <c r="F108" s="255" t="s">
        <v>699</v>
      </c>
      <c r="G108" s="41"/>
      <c r="H108" s="41"/>
      <c r="I108" s="137"/>
      <c r="J108" s="41"/>
      <c r="K108" s="41"/>
      <c r="L108" s="45"/>
      <c r="M108" s="256"/>
      <c r="N108" s="257"/>
      <c r="O108" s="85"/>
      <c r="P108" s="85"/>
      <c r="Q108" s="85"/>
      <c r="R108" s="85"/>
      <c r="S108" s="85"/>
      <c r="T108" s="86"/>
      <c r="U108" s="39"/>
      <c r="V108" s="39"/>
      <c r="W108" s="39"/>
      <c r="X108" s="39"/>
      <c r="Y108" s="39"/>
      <c r="Z108" s="39"/>
      <c r="AA108" s="39"/>
      <c r="AB108" s="39"/>
      <c r="AC108" s="39"/>
      <c r="AD108" s="39"/>
      <c r="AE108" s="39"/>
      <c r="AT108" s="18" t="s">
        <v>174</v>
      </c>
      <c r="AU108" s="18" t="s">
        <v>151</v>
      </c>
    </row>
    <row r="109" s="13" customFormat="1">
      <c r="A109" s="13"/>
      <c r="B109" s="232"/>
      <c r="C109" s="233"/>
      <c r="D109" s="234" t="s">
        <v>153</v>
      </c>
      <c r="E109" s="235" t="s">
        <v>19</v>
      </c>
      <c r="F109" s="236" t="s">
        <v>188</v>
      </c>
      <c r="G109" s="233"/>
      <c r="H109" s="237">
        <v>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153</v>
      </c>
      <c r="AU109" s="243" t="s">
        <v>151</v>
      </c>
      <c r="AV109" s="13" t="s">
        <v>151</v>
      </c>
      <c r="AW109" s="13" t="s">
        <v>33</v>
      </c>
      <c r="AX109" s="13" t="s">
        <v>72</v>
      </c>
      <c r="AY109" s="243" t="s">
        <v>142</v>
      </c>
    </row>
    <row r="110" s="14" customFormat="1">
      <c r="A110" s="14"/>
      <c r="B110" s="244"/>
      <c r="C110" s="245"/>
      <c r="D110" s="234" t="s">
        <v>153</v>
      </c>
      <c r="E110" s="246" t="s">
        <v>19</v>
      </c>
      <c r="F110" s="247" t="s">
        <v>156</v>
      </c>
      <c r="G110" s="245"/>
      <c r="H110" s="248">
        <v>6</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153</v>
      </c>
      <c r="AU110" s="254" t="s">
        <v>151</v>
      </c>
      <c r="AV110" s="14" t="s">
        <v>150</v>
      </c>
      <c r="AW110" s="14" t="s">
        <v>33</v>
      </c>
      <c r="AX110" s="14" t="s">
        <v>80</v>
      </c>
      <c r="AY110" s="254" t="s">
        <v>142</v>
      </c>
    </row>
    <row r="111" s="2" customFormat="1" ht="16.5" customHeight="1">
      <c r="A111" s="39"/>
      <c r="B111" s="40"/>
      <c r="C111" s="219" t="s">
        <v>143</v>
      </c>
      <c r="D111" s="219" t="s">
        <v>145</v>
      </c>
      <c r="E111" s="220" t="s">
        <v>700</v>
      </c>
      <c r="F111" s="221" t="s">
        <v>701</v>
      </c>
      <c r="G111" s="222" t="s">
        <v>148</v>
      </c>
      <c r="H111" s="223">
        <v>1.8</v>
      </c>
      <c r="I111" s="224"/>
      <c r="J111" s="225">
        <f>ROUND(I111*H111,2)</f>
        <v>0</v>
      </c>
      <c r="K111" s="221" t="s">
        <v>149</v>
      </c>
      <c r="L111" s="45"/>
      <c r="M111" s="226" t="s">
        <v>19</v>
      </c>
      <c r="N111" s="227" t="s">
        <v>44</v>
      </c>
      <c r="O111" s="85"/>
      <c r="P111" s="228">
        <f>O111*H111</f>
        <v>0</v>
      </c>
      <c r="Q111" s="228">
        <v>1.8775</v>
      </c>
      <c r="R111" s="228">
        <f>Q111*H111</f>
        <v>3.3795000000000002</v>
      </c>
      <c r="S111" s="228">
        <v>0</v>
      </c>
      <c r="T111" s="229">
        <f>S111*H111</f>
        <v>0</v>
      </c>
      <c r="U111" s="39"/>
      <c r="V111" s="39"/>
      <c r="W111" s="39"/>
      <c r="X111" s="39"/>
      <c r="Y111" s="39"/>
      <c r="Z111" s="39"/>
      <c r="AA111" s="39"/>
      <c r="AB111" s="39"/>
      <c r="AC111" s="39"/>
      <c r="AD111" s="39"/>
      <c r="AE111" s="39"/>
      <c r="AR111" s="230" t="s">
        <v>150</v>
      </c>
      <c r="AT111" s="230" t="s">
        <v>145</v>
      </c>
      <c r="AU111" s="230" t="s">
        <v>151</v>
      </c>
      <c r="AY111" s="18" t="s">
        <v>142</v>
      </c>
      <c r="BE111" s="231">
        <f>IF(N111="základní",J111,0)</f>
        <v>0</v>
      </c>
      <c r="BF111" s="231">
        <f>IF(N111="snížená",J111,0)</f>
        <v>0</v>
      </c>
      <c r="BG111" s="231">
        <f>IF(N111="zákl. přenesená",J111,0)</f>
        <v>0</v>
      </c>
      <c r="BH111" s="231">
        <f>IF(N111="sníž. přenesená",J111,0)</f>
        <v>0</v>
      </c>
      <c r="BI111" s="231">
        <f>IF(N111="nulová",J111,0)</f>
        <v>0</v>
      </c>
      <c r="BJ111" s="18" t="s">
        <v>151</v>
      </c>
      <c r="BK111" s="231">
        <f>ROUND(I111*H111,2)</f>
        <v>0</v>
      </c>
      <c r="BL111" s="18" t="s">
        <v>150</v>
      </c>
      <c r="BM111" s="230" t="s">
        <v>702</v>
      </c>
    </row>
    <row r="112" s="13" customFormat="1">
      <c r="A112" s="13"/>
      <c r="B112" s="232"/>
      <c r="C112" s="233"/>
      <c r="D112" s="234" t="s">
        <v>153</v>
      </c>
      <c r="E112" s="235" t="s">
        <v>19</v>
      </c>
      <c r="F112" s="236" t="s">
        <v>703</v>
      </c>
      <c r="G112" s="233"/>
      <c r="H112" s="237">
        <v>1.8</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153</v>
      </c>
      <c r="AU112" s="243" t="s">
        <v>151</v>
      </c>
      <c r="AV112" s="13" t="s">
        <v>151</v>
      </c>
      <c r="AW112" s="13" t="s">
        <v>33</v>
      </c>
      <c r="AX112" s="13" t="s">
        <v>72</v>
      </c>
      <c r="AY112" s="243" t="s">
        <v>142</v>
      </c>
    </row>
    <row r="113" s="14" customFormat="1">
      <c r="A113" s="14"/>
      <c r="B113" s="244"/>
      <c r="C113" s="245"/>
      <c r="D113" s="234" t="s">
        <v>153</v>
      </c>
      <c r="E113" s="246" t="s">
        <v>19</v>
      </c>
      <c r="F113" s="247" t="s">
        <v>156</v>
      </c>
      <c r="G113" s="245"/>
      <c r="H113" s="248">
        <v>1.8</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153</v>
      </c>
      <c r="AU113" s="254" t="s">
        <v>151</v>
      </c>
      <c r="AV113" s="14" t="s">
        <v>150</v>
      </c>
      <c r="AW113" s="14" t="s">
        <v>33</v>
      </c>
      <c r="AX113" s="14" t="s">
        <v>80</v>
      </c>
      <c r="AY113" s="254" t="s">
        <v>142</v>
      </c>
    </row>
    <row r="114" s="2" customFormat="1" ht="21.75" customHeight="1">
      <c r="A114" s="39"/>
      <c r="B114" s="40"/>
      <c r="C114" s="219" t="s">
        <v>150</v>
      </c>
      <c r="D114" s="219" t="s">
        <v>145</v>
      </c>
      <c r="E114" s="220" t="s">
        <v>157</v>
      </c>
      <c r="F114" s="221" t="s">
        <v>158</v>
      </c>
      <c r="G114" s="222" t="s">
        <v>159</v>
      </c>
      <c r="H114" s="223">
        <v>35.594999999999999</v>
      </c>
      <c r="I114" s="224"/>
      <c r="J114" s="225">
        <f>ROUND(I114*H114,2)</f>
        <v>0</v>
      </c>
      <c r="K114" s="221" t="s">
        <v>149</v>
      </c>
      <c r="L114" s="45"/>
      <c r="M114" s="226" t="s">
        <v>19</v>
      </c>
      <c r="N114" s="227" t="s">
        <v>44</v>
      </c>
      <c r="O114" s="85"/>
      <c r="P114" s="228">
        <f>O114*H114</f>
        <v>0</v>
      </c>
      <c r="Q114" s="228">
        <v>0.069169999999999995</v>
      </c>
      <c r="R114" s="228">
        <f>Q114*H114</f>
        <v>2.4621061499999999</v>
      </c>
      <c r="S114" s="228">
        <v>0</v>
      </c>
      <c r="T114" s="229">
        <f>S114*H114</f>
        <v>0</v>
      </c>
      <c r="U114" s="39"/>
      <c r="V114" s="39"/>
      <c r="W114" s="39"/>
      <c r="X114" s="39"/>
      <c r="Y114" s="39"/>
      <c r="Z114" s="39"/>
      <c r="AA114" s="39"/>
      <c r="AB114" s="39"/>
      <c r="AC114" s="39"/>
      <c r="AD114" s="39"/>
      <c r="AE114" s="39"/>
      <c r="AR114" s="230" t="s">
        <v>150</v>
      </c>
      <c r="AT114" s="230" t="s">
        <v>145</v>
      </c>
      <c r="AU114" s="230" t="s">
        <v>151</v>
      </c>
      <c r="AY114" s="18" t="s">
        <v>142</v>
      </c>
      <c r="BE114" s="231">
        <f>IF(N114="základní",J114,0)</f>
        <v>0</v>
      </c>
      <c r="BF114" s="231">
        <f>IF(N114="snížená",J114,0)</f>
        <v>0</v>
      </c>
      <c r="BG114" s="231">
        <f>IF(N114="zákl. přenesená",J114,0)</f>
        <v>0</v>
      </c>
      <c r="BH114" s="231">
        <f>IF(N114="sníž. přenesená",J114,0)</f>
        <v>0</v>
      </c>
      <c r="BI114" s="231">
        <f>IF(N114="nulová",J114,0)</f>
        <v>0</v>
      </c>
      <c r="BJ114" s="18" t="s">
        <v>151</v>
      </c>
      <c r="BK114" s="231">
        <f>ROUND(I114*H114,2)</f>
        <v>0</v>
      </c>
      <c r="BL114" s="18" t="s">
        <v>150</v>
      </c>
      <c r="BM114" s="230" t="s">
        <v>704</v>
      </c>
    </row>
    <row r="115" s="13" customFormat="1">
      <c r="A115" s="13"/>
      <c r="B115" s="232"/>
      <c r="C115" s="233"/>
      <c r="D115" s="234" t="s">
        <v>153</v>
      </c>
      <c r="E115" s="235" t="s">
        <v>19</v>
      </c>
      <c r="F115" s="236" t="s">
        <v>705</v>
      </c>
      <c r="G115" s="233"/>
      <c r="H115" s="237">
        <v>35.594999999999999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153</v>
      </c>
      <c r="AU115" s="243" t="s">
        <v>151</v>
      </c>
      <c r="AV115" s="13" t="s">
        <v>151</v>
      </c>
      <c r="AW115" s="13" t="s">
        <v>33</v>
      </c>
      <c r="AX115" s="13" t="s">
        <v>72</v>
      </c>
      <c r="AY115" s="243" t="s">
        <v>142</v>
      </c>
    </row>
    <row r="116" s="14" customFormat="1">
      <c r="A116" s="14"/>
      <c r="B116" s="244"/>
      <c r="C116" s="245"/>
      <c r="D116" s="234" t="s">
        <v>153</v>
      </c>
      <c r="E116" s="246" t="s">
        <v>19</v>
      </c>
      <c r="F116" s="247" t="s">
        <v>156</v>
      </c>
      <c r="G116" s="245"/>
      <c r="H116" s="248">
        <v>35.594999999999999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153</v>
      </c>
      <c r="AU116" s="254" t="s">
        <v>151</v>
      </c>
      <c r="AV116" s="14" t="s">
        <v>150</v>
      </c>
      <c r="AW116" s="14" t="s">
        <v>33</v>
      </c>
      <c r="AX116" s="14" t="s">
        <v>80</v>
      </c>
      <c r="AY116" s="254" t="s">
        <v>142</v>
      </c>
    </row>
    <row r="117" s="2" customFormat="1" ht="21.75" customHeight="1">
      <c r="A117" s="39"/>
      <c r="B117" s="40"/>
      <c r="C117" s="219" t="s">
        <v>182</v>
      </c>
      <c r="D117" s="219" t="s">
        <v>145</v>
      </c>
      <c r="E117" s="220" t="s">
        <v>706</v>
      </c>
      <c r="F117" s="221" t="s">
        <v>707</v>
      </c>
      <c r="G117" s="222" t="s">
        <v>159</v>
      </c>
      <c r="H117" s="223">
        <v>106.152</v>
      </c>
      <c r="I117" s="224"/>
      <c r="J117" s="225">
        <f>ROUND(I117*H117,2)</f>
        <v>0</v>
      </c>
      <c r="K117" s="221" t="s">
        <v>149</v>
      </c>
      <c r="L117" s="45"/>
      <c r="M117" s="226" t="s">
        <v>19</v>
      </c>
      <c r="N117" s="227" t="s">
        <v>44</v>
      </c>
      <c r="O117" s="85"/>
      <c r="P117" s="228">
        <f>O117*H117</f>
        <v>0</v>
      </c>
      <c r="Q117" s="228">
        <v>0.086260000000000003</v>
      </c>
      <c r="R117" s="228">
        <f>Q117*H117</f>
        <v>9.1566715199999997</v>
      </c>
      <c r="S117" s="228">
        <v>0</v>
      </c>
      <c r="T117" s="229">
        <f>S117*H117</f>
        <v>0</v>
      </c>
      <c r="U117" s="39"/>
      <c r="V117" s="39"/>
      <c r="W117" s="39"/>
      <c r="X117" s="39"/>
      <c r="Y117" s="39"/>
      <c r="Z117" s="39"/>
      <c r="AA117" s="39"/>
      <c r="AB117" s="39"/>
      <c r="AC117" s="39"/>
      <c r="AD117" s="39"/>
      <c r="AE117" s="39"/>
      <c r="AR117" s="230" t="s">
        <v>150</v>
      </c>
      <c r="AT117" s="230" t="s">
        <v>145</v>
      </c>
      <c r="AU117" s="230" t="s">
        <v>151</v>
      </c>
      <c r="AY117" s="18" t="s">
        <v>142</v>
      </c>
      <c r="BE117" s="231">
        <f>IF(N117="základní",J117,0)</f>
        <v>0</v>
      </c>
      <c r="BF117" s="231">
        <f>IF(N117="snížená",J117,0)</f>
        <v>0</v>
      </c>
      <c r="BG117" s="231">
        <f>IF(N117="zákl. přenesená",J117,0)</f>
        <v>0</v>
      </c>
      <c r="BH117" s="231">
        <f>IF(N117="sníž. přenesená",J117,0)</f>
        <v>0</v>
      </c>
      <c r="BI117" s="231">
        <f>IF(N117="nulová",J117,0)</f>
        <v>0</v>
      </c>
      <c r="BJ117" s="18" t="s">
        <v>151</v>
      </c>
      <c r="BK117" s="231">
        <f>ROUND(I117*H117,2)</f>
        <v>0</v>
      </c>
      <c r="BL117" s="18" t="s">
        <v>150</v>
      </c>
      <c r="BM117" s="230" t="s">
        <v>708</v>
      </c>
    </row>
    <row r="118" s="13" customFormat="1">
      <c r="A118" s="13"/>
      <c r="B118" s="232"/>
      <c r="C118" s="233"/>
      <c r="D118" s="234" t="s">
        <v>153</v>
      </c>
      <c r="E118" s="235" t="s">
        <v>19</v>
      </c>
      <c r="F118" s="236" t="s">
        <v>709</v>
      </c>
      <c r="G118" s="233"/>
      <c r="H118" s="237">
        <v>17.797999999999998</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153</v>
      </c>
      <c r="AU118" s="243" t="s">
        <v>151</v>
      </c>
      <c r="AV118" s="13" t="s">
        <v>151</v>
      </c>
      <c r="AW118" s="13" t="s">
        <v>33</v>
      </c>
      <c r="AX118" s="13" t="s">
        <v>72</v>
      </c>
      <c r="AY118" s="243" t="s">
        <v>142</v>
      </c>
    </row>
    <row r="119" s="13" customFormat="1">
      <c r="A119" s="13"/>
      <c r="B119" s="232"/>
      <c r="C119" s="233"/>
      <c r="D119" s="234" t="s">
        <v>153</v>
      </c>
      <c r="E119" s="235" t="s">
        <v>19</v>
      </c>
      <c r="F119" s="236" t="s">
        <v>710</v>
      </c>
      <c r="G119" s="233"/>
      <c r="H119" s="237">
        <v>31.5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153</v>
      </c>
      <c r="AU119" s="243" t="s">
        <v>151</v>
      </c>
      <c r="AV119" s="13" t="s">
        <v>151</v>
      </c>
      <c r="AW119" s="13" t="s">
        <v>33</v>
      </c>
      <c r="AX119" s="13" t="s">
        <v>72</v>
      </c>
      <c r="AY119" s="243" t="s">
        <v>142</v>
      </c>
    </row>
    <row r="120" s="13" customFormat="1">
      <c r="A120" s="13"/>
      <c r="B120" s="232"/>
      <c r="C120" s="233"/>
      <c r="D120" s="234" t="s">
        <v>153</v>
      </c>
      <c r="E120" s="235" t="s">
        <v>19</v>
      </c>
      <c r="F120" s="236" t="s">
        <v>711</v>
      </c>
      <c r="G120" s="233"/>
      <c r="H120" s="237">
        <v>-1.5760000000000001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153</v>
      </c>
      <c r="AU120" s="243" t="s">
        <v>151</v>
      </c>
      <c r="AV120" s="13" t="s">
        <v>151</v>
      </c>
      <c r="AW120" s="13" t="s">
        <v>33</v>
      </c>
      <c r="AX120" s="13" t="s">
        <v>72</v>
      </c>
      <c r="AY120" s="243" t="s">
        <v>142</v>
      </c>
    </row>
    <row r="121" s="13" customFormat="1">
      <c r="A121" s="13"/>
      <c r="B121" s="232"/>
      <c r="C121" s="233"/>
      <c r="D121" s="234" t="s">
        <v>153</v>
      </c>
      <c r="E121" s="235" t="s">
        <v>19</v>
      </c>
      <c r="F121" s="236" t="s">
        <v>712</v>
      </c>
      <c r="G121" s="233"/>
      <c r="H121" s="237">
        <v>12.914999999999999</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153</v>
      </c>
      <c r="AU121" s="243" t="s">
        <v>151</v>
      </c>
      <c r="AV121" s="13" t="s">
        <v>151</v>
      </c>
      <c r="AW121" s="13" t="s">
        <v>33</v>
      </c>
      <c r="AX121" s="13" t="s">
        <v>72</v>
      </c>
      <c r="AY121" s="243" t="s">
        <v>142</v>
      </c>
    </row>
    <row r="122" s="13" customFormat="1">
      <c r="A122" s="13"/>
      <c r="B122" s="232"/>
      <c r="C122" s="233"/>
      <c r="D122" s="234" t="s">
        <v>153</v>
      </c>
      <c r="E122" s="235" t="s">
        <v>19</v>
      </c>
      <c r="F122" s="236" t="s">
        <v>164</v>
      </c>
      <c r="G122" s="233"/>
      <c r="H122" s="237">
        <v>-2.3639999999999999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153</v>
      </c>
      <c r="AU122" s="243" t="s">
        <v>151</v>
      </c>
      <c r="AV122" s="13" t="s">
        <v>151</v>
      </c>
      <c r="AW122" s="13" t="s">
        <v>33</v>
      </c>
      <c r="AX122" s="13" t="s">
        <v>72</v>
      </c>
      <c r="AY122" s="243" t="s">
        <v>142</v>
      </c>
    </row>
    <row r="123" s="13" customFormat="1">
      <c r="A123" s="13"/>
      <c r="B123" s="232"/>
      <c r="C123" s="233"/>
      <c r="D123" s="234" t="s">
        <v>153</v>
      </c>
      <c r="E123" s="235" t="s">
        <v>19</v>
      </c>
      <c r="F123" s="236" t="s">
        <v>713</v>
      </c>
      <c r="G123" s="233"/>
      <c r="H123" s="237">
        <v>10.553000000000001</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153</v>
      </c>
      <c r="AU123" s="243" t="s">
        <v>151</v>
      </c>
      <c r="AV123" s="13" t="s">
        <v>151</v>
      </c>
      <c r="AW123" s="13" t="s">
        <v>33</v>
      </c>
      <c r="AX123" s="13" t="s">
        <v>72</v>
      </c>
      <c r="AY123" s="243" t="s">
        <v>142</v>
      </c>
    </row>
    <row r="124" s="13" customFormat="1">
      <c r="A124" s="13"/>
      <c r="B124" s="232"/>
      <c r="C124" s="233"/>
      <c r="D124" s="234" t="s">
        <v>153</v>
      </c>
      <c r="E124" s="235" t="s">
        <v>19</v>
      </c>
      <c r="F124" s="236" t="s">
        <v>712</v>
      </c>
      <c r="G124" s="233"/>
      <c r="H124" s="237">
        <v>12.914999999999999</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153</v>
      </c>
      <c r="AU124" s="243" t="s">
        <v>151</v>
      </c>
      <c r="AV124" s="13" t="s">
        <v>151</v>
      </c>
      <c r="AW124" s="13" t="s">
        <v>33</v>
      </c>
      <c r="AX124" s="13" t="s">
        <v>72</v>
      </c>
      <c r="AY124" s="243" t="s">
        <v>142</v>
      </c>
    </row>
    <row r="125" s="13" customFormat="1">
      <c r="A125" s="13"/>
      <c r="B125" s="232"/>
      <c r="C125" s="233"/>
      <c r="D125" s="234" t="s">
        <v>153</v>
      </c>
      <c r="E125" s="235" t="s">
        <v>19</v>
      </c>
      <c r="F125" s="236" t="s">
        <v>164</v>
      </c>
      <c r="G125" s="233"/>
      <c r="H125" s="237">
        <v>-2.3639999999999999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153</v>
      </c>
      <c r="AU125" s="243" t="s">
        <v>151</v>
      </c>
      <c r="AV125" s="13" t="s">
        <v>151</v>
      </c>
      <c r="AW125" s="13" t="s">
        <v>33</v>
      </c>
      <c r="AX125" s="13" t="s">
        <v>72</v>
      </c>
      <c r="AY125" s="243" t="s">
        <v>142</v>
      </c>
    </row>
    <row r="126" s="13" customFormat="1">
      <c r="A126" s="13"/>
      <c r="B126" s="232"/>
      <c r="C126" s="233"/>
      <c r="D126" s="234" t="s">
        <v>153</v>
      </c>
      <c r="E126" s="235" t="s">
        <v>19</v>
      </c>
      <c r="F126" s="236" t="s">
        <v>713</v>
      </c>
      <c r="G126" s="233"/>
      <c r="H126" s="237">
        <v>10.553000000000001</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153</v>
      </c>
      <c r="AU126" s="243" t="s">
        <v>151</v>
      </c>
      <c r="AV126" s="13" t="s">
        <v>151</v>
      </c>
      <c r="AW126" s="13" t="s">
        <v>33</v>
      </c>
      <c r="AX126" s="13" t="s">
        <v>72</v>
      </c>
      <c r="AY126" s="243" t="s">
        <v>142</v>
      </c>
    </row>
    <row r="127" s="13" customFormat="1">
      <c r="A127" s="13"/>
      <c r="B127" s="232"/>
      <c r="C127" s="233"/>
      <c r="D127" s="234" t="s">
        <v>153</v>
      </c>
      <c r="E127" s="235" t="s">
        <v>19</v>
      </c>
      <c r="F127" s="236" t="s">
        <v>709</v>
      </c>
      <c r="G127" s="233"/>
      <c r="H127" s="237">
        <v>17.797999999999998</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153</v>
      </c>
      <c r="AU127" s="243" t="s">
        <v>151</v>
      </c>
      <c r="AV127" s="13" t="s">
        <v>151</v>
      </c>
      <c r="AW127" s="13" t="s">
        <v>33</v>
      </c>
      <c r="AX127" s="13" t="s">
        <v>72</v>
      </c>
      <c r="AY127" s="243" t="s">
        <v>142</v>
      </c>
    </row>
    <row r="128" s="13" customFormat="1">
      <c r="A128" s="13"/>
      <c r="B128" s="232"/>
      <c r="C128" s="233"/>
      <c r="D128" s="234" t="s">
        <v>153</v>
      </c>
      <c r="E128" s="235" t="s">
        <v>19</v>
      </c>
      <c r="F128" s="236" t="s">
        <v>711</v>
      </c>
      <c r="G128" s="233"/>
      <c r="H128" s="237">
        <v>-1.5760000000000001</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153</v>
      </c>
      <c r="AU128" s="243" t="s">
        <v>151</v>
      </c>
      <c r="AV128" s="13" t="s">
        <v>151</v>
      </c>
      <c r="AW128" s="13" t="s">
        <v>33</v>
      </c>
      <c r="AX128" s="13" t="s">
        <v>72</v>
      </c>
      <c r="AY128" s="243" t="s">
        <v>142</v>
      </c>
    </row>
    <row r="129" s="14" customFormat="1">
      <c r="A129" s="14"/>
      <c r="B129" s="244"/>
      <c r="C129" s="245"/>
      <c r="D129" s="234" t="s">
        <v>153</v>
      </c>
      <c r="E129" s="246" t="s">
        <v>19</v>
      </c>
      <c r="F129" s="247" t="s">
        <v>156</v>
      </c>
      <c r="G129" s="245"/>
      <c r="H129" s="248">
        <v>106.15200000000002</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153</v>
      </c>
      <c r="AU129" s="254" t="s">
        <v>151</v>
      </c>
      <c r="AV129" s="14" t="s">
        <v>150</v>
      </c>
      <c r="AW129" s="14" t="s">
        <v>33</v>
      </c>
      <c r="AX129" s="14" t="s">
        <v>80</v>
      </c>
      <c r="AY129" s="254" t="s">
        <v>142</v>
      </c>
    </row>
    <row r="130" s="12" customFormat="1" ht="22.8" customHeight="1">
      <c r="A130" s="12"/>
      <c r="B130" s="203"/>
      <c r="C130" s="204"/>
      <c r="D130" s="205" t="s">
        <v>71</v>
      </c>
      <c r="E130" s="217" t="s">
        <v>150</v>
      </c>
      <c r="F130" s="217" t="s">
        <v>170</v>
      </c>
      <c r="G130" s="204"/>
      <c r="H130" s="204"/>
      <c r="I130" s="207"/>
      <c r="J130" s="218">
        <f>BK130</f>
        <v>0</v>
      </c>
      <c r="K130" s="204"/>
      <c r="L130" s="209"/>
      <c r="M130" s="210"/>
      <c r="N130" s="211"/>
      <c r="O130" s="211"/>
      <c r="P130" s="212">
        <f>SUM(P131:P186)</f>
        <v>0</v>
      </c>
      <c r="Q130" s="211"/>
      <c r="R130" s="212">
        <f>SUM(R131:R186)</f>
        <v>61.801880730000001</v>
      </c>
      <c r="S130" s="211"/>
      <c r="T130" s="213">
        <f>SUM(T131:T186)</f>
        <v>0</v>
      </c>
      <c r="U130" s="12"/>
      <c r="V130" s="12"/>
      <c r="W130" s="12"/>
      <c r="X130" s="12"/>
      <c r="Y130" s="12"/>
      <c r="Z130" s="12"/>
      <c r="AA130" s="12"/>
      <c r="AB130" s="12"/>
      <c r="AC130" s="12"/>
      <c r="AD130" s="12"/>
      <c r="AE130" s="12"/>
      <c r="AR130" s="214" t="s">
        <v>80</v>
      </c>
      <c r="AT130" s="215" t="s">
        <v>71</v>
      </c>
      <c r="AU130" s="215" t="s">
        <v>80</v>
      </c>
      <c r="AY130" s="214" t="s">
        <v>142</v>
      </c>
      <c r="BK130" s="216">
        <f>SUM(BK131:BK186)</f>
        <v>0</v>
      </c>
    </row>
    <row r="131" s="2" customFormat="1" ht="21.75" customHeight="1">
      <c r="A131" s="39"/>
      <c r="B131" s="40"/>
      <c r="C131" s="219" t="s">
        <v>188</v>
      </c>
      <c r="D131" s="219" t="s">
        <v>145</v>
      </c>
      <c r="E131" s="220" t="s">
        <v>714</v>
      </c>
      <c r="F131" s="221" t="s">
        <v>715</v>
      </c>
      <c r="G131" s="222" t="s">
        <v>148</v>
      </c>
      <c r="H131" s="223">
        <v>20.666</v>
      </c>
      <c r="I131" s="224"/>
      <c r="J131" s="225">
        <f>ROUND(I131*H131,2)</f>
        <v>0</v>
      </c>
      <c r="K131" s="221" t="s">
        <v>149</v>
      </c>
      <c r="L131" s="45"/>
      <c r="M131" s="226" t="s">
        <v>19</v>
      </c>
      <c r="N131" s="227" t="s">
        <v>44</v>
      </c>
      <c r="O131" s="85"/>
      <c r="P131" s="228">
        <f>O131*H131</f>
        <v>0</v>
      </c>
      <c r="Q131" s="228">
        <v>2.45343</v>
      </c>
      <c r="R131" s="228">
        <f>Q131*H131</f>
        <v>50.702584379999998</v>
      </c>
      <c r="S131" s="228">
        <v>0</v>
      </c>
      <c r="T131" s="229">
        <f>S131*H131</f>
        <v>0</v>
      </c>
      <c r="U131" s="39"/>
      <c r="V131" s="39"/>
      <c r="W131" s="39"/>
      <c r="X131" s="39"/>
      <c r="Y131" s="39"/>
      <c r="Z131" s="39"/>
      <c r="AA131" s="39"/>
      <c r="AB131" s="39"/>
      <c r="AC131" s="39"/>
      <c r="AD131" s="39"/>
      <c r="AE131" s="39"/>
      <c r="AR131" s="230" t="s">
        <v>150</v>
      </c>
      <c r="AT131" s="230" t="s">
        <v>145</v>
      </c>
      <c r="AU131" s="230" t="s">
        <v>151</v>
      </c>
      <c r="AY131" s="18" t="s">
        <v>142</v>
      </c>
      <c r="BE131" s="231">
        <f>IF(N131="základní",J131,0)</f>
        <v>0</v>
      </c>
      <c r="BF131" s="231">
        <f>IF(N131="snížená",J131,0)</f>
        <v>0</v>
      </c>
      <c r="BG131" s="231">
        <f>IF(N131="zákl. přenesená",J131,0)</f>
        <v>0</v>
      </c>
      <c r="BH131" s="231">
        <f>IF(N131="sníž. přenesená",J131,0)</f>
        <v>0</v>
      </c>
      <c r="BI131" s="231">
        <f>IF(N131="nulová",J131,0)</f>
        <v>0</v>
      </c>
      <c r="BJ131" s="18" t="s">
        <v>151</v>
      </c>
      <c r="BK131" s="231">
        <f>ROUND(I131*H131,2)</f>
        <v>0</v>
      </c>
      <c r="BL131" s="18" t="s">
        <v>150</v>
      </c>
      <c r="BM131" s="230" t="s">
        <v>716</v>
      </c>
    </row>
    <row r="132" s="2" customFormat="1">
      <c r="A132" s="39"/>
      <c r="B132" s="40"/>
      <c r="C132" s="41"/>
      <c r="D132" s="234" t="s">
        <v>174</v>
      </c>
      <c r="E132" s="41"/>
      <c r="F132" s="255" t="s">
        <v>717</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8" t="s">
        <v>174</v>
      </c>
      <c r="AU132" s="18" t="s">
        <v>151</v>
      </c>
    </row>
    <row r="133" s="13" customFormat="1">
      <c r="A133" s="13"/>
      <c r="B133" s="232"/>
      <c r="C133" s="233"/>
      <c r="D133" s="234" t="s">
        <v>153</v>
      </c>
      <c r="E133" s="235" t="s">
        <v>19</v>
      </c>
      <c r="F133" s="236" t="s">
        <v>718</v>
      </c>
      <c r="G133" s="233"/>
      <c r="H133" s="237">
        <v>3.2599999999999998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153</v>
      </c>
      <c r="AU133" s="243" t="s">
        <v>151</v>
      </c>
      <c r="AV133" s="13" t="s">
        <v>151</v>
      </c>
      <c r="AW133" s="13" t="s">
        <v>33</v>
      </c>
      <c r="AX133" s="13" t="s">
        <v>72</v>
      </c>
      <c r="AY133" s="243" t="s">
        <v>142</v>
      </c>
    </row>
    <row r="134" s="13" customFormat="1">
      <c r="A134" s="13"/>
      <c r="B134" s="232"/>
      <c r="C134" s="233"/>
      <c r="D134" s="234" t="s">
        <v>153</v>
      </c>
      <c r="E134" s="235" t="s">
        <v>19</v>
      </c>
      <c r="F134" s="236" t="s">
        <v>719</v>
      </c>
      <c r="G134" s="233"/>
      <c r="H134" s="237">
        <v>0.13300000000000001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153</v>
      </c>
      <c r="AU134" s="243" t="s">
        <v>151</v>
      </c>
      <c r="AV134" s="13" t="s">
        <v>151</v>
      </c>
      <c r="AW134" s="13" t="s">
        <v>33</v>
      </c>
      <c r="AX134" s="13" t="s">
        <v>72</v>
      </c>
      <c r="AY134" s="243" t="s">
        <v>142</v>
      </c>
    </row>
    <row r="135" s="13" customFormat="1">
      <c r="A135" s="13"/>
      <c r="B135" s="232"/>
      <c r="C135" s="233"/>
      <c r="D135" s="234" t="s">
        <v>153</v>
      </c>
      <c r="E135" s="235" t="s">
        <v>19</v>
      </c>
      <c r="F135" s="236" t="s">
        <v>720</v>
      </c>
      <c r="G135" s="233"/>
      <c r="H135" s="237">
        <v>0.46000000000000002</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153</v>
      </c>
      <c r="AU135" s="243" t="s">
        <v>151</v>
      </c>
      <c r="AV135" s="13" t="s">
        <v>151</v>
      </c>
      <c r="AW135" s="13" t="s">
        <v>33</v>
      </c>
      <c r="AX135" s="13" t="s">
        <v>72</v>
      </c>
      <c r="AY135" s="243" t="s">
        <v>142</v>
      </c>
    </row>
    <row r="136" s="13" customFormat="1">
      <c r="A136" s="13"/>
      <c r="B136" s="232"/>
      <c r="C136" s="233"/>
      <c r="D136" s="234" t="s">
        <v>153</v>
      </c>
      <c r="E136" s="235" t="s">
        <v>19</v>
      </c>
      <c r="F136" s="236" t="s">
        <v>721</v>
      </c>
      <c r="G136" s="233"/>
      <c r="H136" s="237">
        <v>16.812999999999999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153</v>
      </c>
      <c r="AU136" s="243" t="s">
        <v>151</v>
      </c>
      <c r="AV136" s="13" t="s">
        <v>151</v>
      </c>
      <c r="AW136" s="13" t="s">
        <v>33</v>
      </c>
      <c r="AX136" s="13" t="s">
        <v>72</v>
      </c>
      <c r="AY136" s="243" t="s">
        <v>142</v>
      </c>
    </row>
    <row r="137" s="14" customFormat="1">
      <c r="A137" s="14"/>
      <c r="B137" s="244"/>
      <c r="C137" s="245"/>
      <c r="D137" s="234" t="s">
        <v>153</v>
      </c>
      <c r="E137" s="246" t="s">
        <v>19</v>
      </c>
      <c r="F137" s="247" t="s">
        <v>156</v>
      </c>
      <c r="G137" s="245"/>
      <c r="H137" s="248">
        <v>20.665999999999997</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153</v>
      </c>
      <c r="AU137" s="254" t="s">
        <v>151</v>
      </c>
      <c r="AV137" s="14" t="s">
        <v>150</v>
      </c>
      <c r="AW137" s="14" t="s">
        <v>33</v>
      </c>
      <c r="AX137" s="14" t="s">
        <v>80</v>
      </c>
      <c r="AY137" s="254" t="s">
        <v>142</v>
      </c>
    </row>
    <row r="138" s="2" customFormat="1" ht="21.75" customHeight="1">
      <c r="A138" s="39"/>
      <c r="B138" s="40"/>
      <c r="C138" s="219" t="s">
        <v>195</v>
      </c>
      <c r="D138" s="219" t="s">
        <v>145</v>
      </c>
      <c r="E138" s="220" t="s">
        <v>722</v>
      </c>
      <c r="F138" s="221" t="s">
        <v>723</v>
      </c>
      <c r="G138" s="222" t="s">
        <v>159</v>
      </c>
      <c r="H138" s="223">
        <v>206.66</v>
      </c>
      <c r="I138" s="224"/>
      <c r="J138" s="225">
        <f>ROUND(I138*H138,2)</f>
        <v>0</v>
      </c>
      <c r="K138" s="221" t="s">
        <v>149</v>
      </c>
      <c r="L138" s="45"/>
      <c r="M138" s="226" t="s">
        <v>19</v>
      </c>
      <c r="N138" s="227" t="s">
        <v>44</v>
      </c>
      <c r="O138" s="85"/>
      <c r="P138" s="228">
        <f>O138*H138</f>
        <v>0</v>
      </c>
      <c r="Q138" s="228">
        <v>0.00080999999999999996</v>
      </c>
      <c r="R138" s="228">
        <f>Q138*H138</f>
        <v>0.16739459999999998</v>
      </c>
      <c r="S138" s="228">
        <v>0</v>
      </c>
      <c r="T138" s="229">
        <f>S138*H138</f>
        <v>0</v>
      </c>
      <c r="U138" s="39"/>
      <c r="V138" s="39"/>
      <c r="W138" s="39"/>
      <c r="X138" s="39"/>
      <c r="Y138" s="39"/>
      <c r="Z138" s="39"/>
      <c r="AA138" s="39"/>
      <c r="AB138" s="39"/>
      <c r="AC138" s="39"/>
      <c r="AD138" s="39"/>
      <c r="AE138" s="39"/>
      <c r="AR138" s="230" t="s">
        <v>150</v>
      </c>
      <c r="AT138" s="230" t="s">
        <v>145</v>
      </c>
      <c r="AU138" s="230" t="s">
        <v>151</v>
      </c>
      <c r="AY138" s="18" t="s">
        <v>142</v>
      </c>
      <c r="BE138" s="231">
        <f>IF(N138="základní",J138,0)</f>
        <v>0</v>
      </c>
      <c r="BF138" s="231">
        <f>IF(N138="snížená",J138,0)</f>
        <v>0</v>
      </c>
      <c r="BG138" s="231">
        <f>IF(N138="zákl. přenesená",J138,0)</f>
        <v>0</v>
      </c>
      <c r="BH138" s="231">
        <f>IF(N138="sníž. přenesená",J138,0)</f>
        <v>0</v>
      </c>
      <c r="BI138" s="231">
        <f>IF(N138="nulová",J138,0)</f>
        <v>0</v>
      </c>
      <c r="BJ138" s="18" t="s">
        <v>151</v>
      </c>
      <c r="BK138" s="231">
        <f>ROUND(I138*H138,2)</f>
        <v>0</v>
      </c>
      <c r="BL138" s="18" t="s">
        <v>150</v>
      </c>
      <c r="BM138" s="230" t="s">
        <v>724</v>
      </c>
    </row>
    <row r="139" s="2" customFormat="1">
      <c r="A139" s="39"/>
      <c r="B139" s="40"/>
      <c r="C139" s="41"/>
      <c r="D139" s="234" t="s">
        <v>174</v>
      </c>
      <c r="E139" s="41"/>
      <c r="F139" s="255" t="s">
        <v>725</v>
      </c>
      <c r="G139" s="41"/>
      <c r="H139" s="41"/>
      <c r="I139" s="137"/>
      <c r="J139" s="41"/>
      <c r="K139" s="41"/>
      <c r="L139" s="45"/>
      <c r="M139" s="256"/>
      <c r="N139" s="257"/>
      <c r="O139" s="85"/>
      <c r="P139" s="85"/>
      <c r="Q139" s="85"/>
      <c r="R139" s="85"/>
      <c r="S139" s="85"/>
      <c r="T139" s="86"/>
      <c r="U139" s="39"/>
      <c r="V139" s="39"/>
      <c r="W139" s="39"/>
      <c r="X139" s="39"/>
      <c r="Y139" s="39"/>
      <c r="Z139" s="39"/>
      <c r="AA139" s="39"/>
      <c r="AB139" s="39"/>
      <c r="AC139" s="39"/>
      <c r="AD139" s="39"/>
      <c r="AE139" s="39"/>
      <c r="AT139" s="18" t="s">
        <v>174</v>
      </c>
      <c r="AU139" s="18" t="s">
        <v>151</v>
      </c>
    </row>
    <row r="140" s="2" customFormat="1" ht="21.75" customHeight="1">
      <c r="A140" s="39"/>
      <c r="B140" s="40"/>
      <c r="C140" s="219" t="s">
        <v>200</v>
      </c>
      <c r="D140" s="219" t="s">
        <v>145</v>
      </c>
      <c r="E140" s="220" t="s">
        <v>726</v>
      </c>
      <c r="F140" s="221" t="s">
        <v>727</v>
      </c>
      <c r="G140" s="222" t="s">
        <v>159</v>
      </c>
      <c r="H140" s="223">
        <v>206.66</v>
      </c>
      <c r="I140" s="224"/>
      <c r="J140" s="225">
        <f>ROUND(I140*H140,2)</f>
        <v>0</v>
      </c>
      <c r="K140" s="221" t="s">
        <v>149</v>
      </c>
      <c r="L140" s="45"/>
      <c r="M140" s="226" t="s">
        <v>19</v>
      </c>
      <c r="N140" s="227" t="s">
        <v>44</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150</v>
      </c>
      <c r="AT140" s="230" t="s">
        <v>145</v>
      </c>
      <c r="AU140" s="230" t="s">
        <v>151</v>
      </c>
      <c r="AY140" s="18" t="s">
        <v>142</v>
      </c>
      <c r="BE140" s="231">
        <f>IF(N140="základní",J140,0)</f>
        <v>0</v>
      </c>
      <c r="BF140" s="231">
        <f>IF(N140="snížená",J140,0)</f>
        <v>0</v>
      </c>
      <c r="BG140" s="231">
        <f>IF(N140="zákl. přenesená",J140,0)</f>
        <v>0</v>
      </c>
      <c r="BH140" s="231">
        <f>IF(N140="sníž. přenesená",J140,0)</f>
        <v>0</v>
      </c>
      <c r="BI140" s="231">
        <f>IF(N140="nulová",J140,0)</f>
        <v>0</v>
      </c>
      <c r="BJ140" s="18" t="s">
        <v>151</v>
      </c>
      <c r="BK140" s="231">
        <f>ROUND(I140*H140,2)</f>
        <v>0</v>
      </c>
      <c r="BL140" s="18" t="s">
        <v>150</v>
      </c>
      <c r="BM140" s="230" t="s">
        <v>728</v>
      </c>
    </row>
    <row r="141" s="2" customFormat="1">
      <c r="A141" s="39"/>
      <c r="B141" s="40"/>
      <c r="C141" s="41"/>
      <c r="D141" s="234" t="s">
        <v>174</v>
      </c>
      <c r="E141" s="41"/>
      <c r="F141" s="255" t="s">
        <v>725</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8" t="s">
        <v>174</v>
      </c>
      <c r="AU141" s="18" t="s">
        <v>151</v>
      </c>
    </row>
    <row r="142" s="2" customFormat="1" ht="44.25" customHeight="1">
      <c r="A142" s="39"/>
      <c r="B142" s="40"/>
      <c r="C142" s="219" t="s">
        <v>204</v>
      </c>
      <c r="D142" s="219" t="s">
        <v>145</v>
      </c>
      <c r="E142" s="220" t="s">
        <v>729</v>
      </c>
      <c r="F142" s="221" t="s">
        <v>730</v>
      </c>
      <c r="G142" s="222" t="s">
        <v>159</v>
      </c>
      <c r="H142" s="223">
        <v>206.65000000000001</v>
      </c>
      <c r="I142" s="224"/>
      <c r="J142" s="225">
        <f>ROUND(I142*H142,2)</f>
        <v>0</v>
      </c>
      <c r="K142" s="221" t="s">
        <v>149</v>
      </c>
      <c r="L142" s="45"/>
      <c r="M142" s="226" t="s">
        <v>19</v>
      </c>
      <c r="N142" s="227" t="s">
        <v>44</v>
      </c>
      <c r="O142" s="85"/>
      <c r="P142" s="228">
        <f>O142*H142</f>
        <v>0</v>
      </c>
      <c r="Q142" s="228">
        <v>0.01</v>
      </c>
      <c r="R142" s="228">
        <f>Q142*H142</f>
        <v>2.0665</v>
      </c>
      <c r="S142" s="228">
        <v>0</v>
      </c>
      <c r="T142" s="229">
        <f>S142*H142</f>
        <v>0</v>
      </c>
      <c r="U142" s="39"/>
      <c r="V142" s="39"/>
      <c r="W142" s="39"/>
      <c r="X142" s="39"/>
      <c r="Y142" s="39"/>
      <c r="Z142" s="39"/>
      <c r="AA142" s="39"/>
      <c r="AB142" s="39"/>
      <c r="AC142" s="39"/>
      <c r="AD142" s="39"/>
      <c r="AE142" s="39"/>
      <c r="AR142" s="230" t="s">
        <v>150</v>
      </c>
      <c r="AT142" s="230" t="s">
        <v>145</v>
      </c>
      <c r="AU142" s="230" t="s">
        <v>151</v>
      </c>
      <c r="AY142" s="18" t="s">
        <v>142</v>
      </c>
      <c r="BE142" s="231">
        <f>IF(N142="základní",J142,0)</f>
        <v>0</v>
      </c>
      <c r="BF142" s="231">
        <f>IF(N142="snížená",J142,0)</f>
        <v>0</v>
      </c>
      <c r="BG142" s="231">
        <f>IF(N142="zákl. přenesená",J142,0)</f>
        <v>0</v>
      </c>
      <c r="BH142" s="231">
        <f>IF(N142="sníž. přenesená",J142,0)</f>
        <v>0</v>
      </c>
      <c r="BI142" s="231">
        <f>IF(N142="nulová",J142,0)</f>
        <v>0</v>
      </c>
      <c r="BJ142" s="18" t="s">
        <v>151</v>
      </c>
      <c r="BK142" s="231">
        <f>ROUND(I142*H142,2)</f>
        <v>0</v>
      </c>
      <c r="BL142" s="18" t="s">
        <v>150</v>
      </c>
      <c r="BM142" s="230" t="s">
        <v>731</v>
      </c>
    </row>
    <row r="143" s="2" customFormat="1">
      <c r="A143" s="39"/>
      <c r="B143" s="40"/>
      <c r="C143" s="41"/>
      <c r="D143" s="234" t="s">
        <v>174</v>
      </c>
      <c r="E143" s="41"/>
      <c r="F143" s="255" t="s">
        <v>732</v>
      </c>
      <c r="G143" s="41"/>
      <c r="H143" s="41"/>
      <c r="I143" s="137"/>
      <c r="J143" s="41"/>
      <c r="K143" s="41"/>
      <c r="L143" s="45"/>
      <c r="M143" s="256"/>
      <c r="N143" s="257"/>
      <c r="O143" s="85"/>
      <c r="P143" s="85"/>
      <c r="Q143" s="85"/>
      <c r="R143" s="85"/>
      <c r="S143" s="85"/>
      <c r="T143" s="86"/>
      <c r="U143" s="39"/>
      <c r="V143" s="39"/>
      <c r="W143" s="39"/>
      <c r="X143" s="39"/>
      <c r="Y143" s="39"/>
      <c r="Z143" s="39"/>
      <c r="AA143" s="39"/>
      <c r="AB143" s="39"/>
      <c r="AC143" s="39"/>
      <c r="AD143" s="39"/>
      <c r="AE143" s="39"/>
      <c r="AT143" s="18" t="s">
        <v>174</v>
      </c>
      <c r="AU143" s="18" t="s">
        <v>151</v>
      </c>
    </row>
    <row r="144" s="13" customFormat="1">
      <c r="A144" s="13"/>
      <c r="B144" s="232"/>
      <c r="C144" s="233"/>
      <c r="D144" s="234" t="s">
        <v>153</v>
      </c>
      <c r="E144" s="235" t="s">
        <v>19</v>
      </c>
      <c r="F144" s="236" t="s">
        <v>733</v>
      </c>
      <c r="G144" s="233"/>
      <c r="H144" s="237">
        <v>32.594999999999999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153</v>
      </c>
      <c r="AU144" s="243" t="s">
        <v>151</v>
      </c>
      <c r="AV144" s="13" t="s">
        <v>151</v>
      </c>
      <c r="AW144" s="13" t="s">
        <v>33</v>
      </c>
      <c r="AX144" s="13" t="s">
        <v>72</v>
      </c>
      <c r="AY144" s="243" t="s">
        <v>142</v>
      </c>
    </row>
    <row r="145" s="13" customFormat="1">
      <c r="A145" s="13"/>
      <c r="B145" s="232"/>
      <c r="C145" s="233"/>
      <c r="D145" s="234" t="s">
        <v>153</v>
      </c>
      <c r="E145" s="235" t="s">
        <v>19</v>
      </c>
      <c r="F145" s="236" t="s">
        <v>734</v>
      </c>
      <c r="G145" s="233"/>
      <c r="H145" s="237">
        <v>1.325</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153</v>
      </c>
      <c r="AU145" s="243" t="s">
        <v>151</v>
      </c>
      <c r="AV145" s="13" t="s">
        <v>151</v>
      </c>
      <c r="AW145" s="13" t="s">
        <v>33</v>
      </c>
      <c r="AX145" s="13" t="s">
        <v>72</v>
      </c>
      <c r="AY145" s="243" t="s">
        <v>142</v>
      </c>
    </row>
    <row r="146" s="13" customFormat="1">
      <c r="A146" s="13"/>
      <c r="B146" s="232"/>
      <c r="C146" s="233"/>
      <c r="D146" s="234" t="s">
        <v>153</v>
      </c>
      <c r="E146" s="235" t="s">
        <v>19</v>
      </c>
      <c r="F146" s="236" t="s">
        <v>735</v>
      </c>
      <c r="G146" s="233"/>
      <c r="H146" s="237">
        <v>4.5999999999999996</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153</v>
      </c>
      <c r="AU146" s="243" t="s">
        <v>151</v>
      </c>
      <c r="AV146" s="13" t="s">
        <v>151</v>
      </c>
      <c r="AW146" s="13" t="s">
        <v>33</v>
      </c>
      <c r="AX146" s="13" t="s">
        <v>72</v>
      </c>
      <c r="AY146" s="243" t="s">
        <v>142</v>
      </c>
    </row>
    <row r="147" s="13" customFormat="1">
      <c r="A147" s="13"/>
      <c r="B147" s="232"/>
      <c r="C147" s="233"/>
      <c r="D147" s="234" t="s">
        <v>153</v>
      </c>
      <c r="E147" s="235" t="s">
        <v>19</v>
      </c>
      <c r="F147" s="236" t="s">
        <v>736</v>
      </c>
      <c r="G147" s="233"/>
      <c r="H147" s="237">
        <v>168.13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153</v>
      </c>
      <c r="AU147" s="243" t="s">
        <v>151</v>
      </c>
      <c r="AV147" s="13" t="s">
        <v>151</v>
      </c>
      <c r="AW147" s="13" t="s">
        <v>33</v>
      </c>
      <c r="AX147" s="13" t="s">
        <v>72</v>
      </c>
      <c r="AY147" s="243" t="s">
        <v>142</v>
      </c>
    </row>
    <row r="148" s="14" customFormat="1">
      <c r="A148" s="14"/>
      <c r="B148" s="244"/>
      <c r="C148" s="245"/>
      <c r="D148" s="234" t="s">
        <v>153</v>
      </c>
      <c r="E148" s="246" t="s">
        <v>19</v>
      </c>
      <c r="F148" s="247" t="s">
        <v>156</v>
      </c>
      <c r="G148" s="245"/>
      <c r="H148" s="248">
        <v>206.65000000000001</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153</v>
      </c>
      <c r="AU148" s="254" t="s">
        <v>151</v>
      </c>
      <c r="AV148" s="14" t="s">
        <v>150</v>
      </c>
      <c r="AW148" s="14" t="s">
        <v>33</v>
      </c>
      <c r="AX148" s="14" t="s">
        <v>80</v>
      </c>
      <c r="AY148" s="254" t="s">
        <v>142</v>
      </c>
    </row>
    <row r="149" s="2" customFormat="1" ht="33" customHeight="1">
      <c r="A149" s="39"/>
      <c r="B149" s="40"/>
      <c r="C149" s="219" t="s">
        <v>181</v>
      </c>
      <c r="D149" s="219" t="s">
        <v>145</v>
      </c>
      <c r="E149" s="220" t="s">
        <v>737</v>
      </c>
      <c r="F149" s="221" t="s">
        <v>738</v>
      </c>
      <c r="G149" s="222" t="s">
        <v>301</v>
      </c>
      <c r="H149" s="223">
        <v>1.4319999999999999</v>
      </c>
      <c r="I149" s="224"/>
      <c r="J149" s="225">
        <f>ROUND(I149*H149,2)</f>
        <v>0</v>
      </c>
      <c r="K149" s="221" t="s">
        <v>149</v>
      </c>
      <c r="L149" s="45"/>
      <c r="M149" s="226" t="s">
        <v>19</v>
      </c>
      <c r="N149" s="227" t="s">
        <v>44</v>
      </c>
      <c r="O149" s="85"/>
      <c r="P149" s="228">
        <f>O149*H149</f>
        <v>0</v>
      </c>
      <c r="Q149" s="228">
        <v>1.04966</v>
      </c>
      <c r="R149" s="228">
        <f>Q149*H149</f>
        <v>1.5031131200000001</v>
      </c>
      <c r="S149" s="228">
        <v>0</v>
      </c>
      <c r="T149" s="229">
        <f>S149*H149</f>
        <v>0</v>
      </c>
      <c r="U149" s="39"/>
      <c r="V149" s="39"/>
      <c r="W149" s="39"/>
      <c r="X149" s="39"/>
      <c r="Y149" s="39"/>
      <c r="Z149" s="39"/>
      <c r="AA149" s="39"/>
      <c r="AB149" s="39"/>
      <c r="AC149" s="39"/>
      <c r="AD149" s="39"/>
      <c r="AE149" s="39"/>
      <c r="AR149" s="230" t="s">
        <v>150</v>
      </c>
      <c r="AT149" s="230" t="s">
        <v>145</v>
      </c>
      <c r="AU149" s="230" t="s">
        <v>151</v>
      </c>
      <c r="AY149" s="18" t="s">
        <v>142</v>
      </c>
      <c r="BE149" s="231">
        <f>IF(N149="základní",J149,0)</f>
        <v>0</v>
      </c>
      <c r="BF149" s="231">
        <f>IF(N149="snížená",J149,0)</f>
        <v>0</v>
      </c>
      <c r="BG149" s="231">
        <f>IF(N149="zákl. přenesená",J149,0)</f>
        <v>0</v>
      </c>
      <c r="BH149" s="231">
        <f>IF(N149="sníž. přenesená",J149,0)</f>
        <v>0</v>
      </c>
      <c r="BI149" s="231">
        <f>IF(N149="nulová",J149,0)</f>
        <v>0</v>
      </c>
      <c r="BJ149" s="18" t="s">
        <v>151</v>
      </c>
      <c r="BK149" s="231">
        <f>ROUND(I149*H149,2)</f>
        <v>0</v>
      </c>
      <c r="BL149" s="18" t="s">
        <v>150</v>
      </c>
      <c r="BM149" s="230" t="s">
        <v>739</v>
      </c>
    </row>
    <row r="150" s="2" customFormat="1" ht="33" customHeight="1">
      <c r="A150" s="39"/>
      <c r="B150" s="40"/>
      <c r="C150" s="219" t="s">
        <v>214</v>
      </c>
      <c r="D150" s="219" t="s">
        <v>145</v>
      </c>
      <c r="E150" s="220" t="s">
        <v>740</v>
      </c>
      <c r="F150" s="221" t="s">
        <v>741</v>
      </c>
      <c r="G150" s="222" t="s">
        <v>301</v>
      </c>
      <c r="H150" s="223">
        <v>0.69999999999999996</v>
      </c>
      <c r="I150" s="224"/>
      <c r="J150" s="225">
        <f>ROUND(I150*H150,2)</f>
        <v>0</v>
      </c>
      <c r="K150" s="221" t="s">
        <v>149</v>
      </c>
      <c r="L150" s="45"/>
      <c r="M150" s="226" t="s">
        <v>19</v>
      </c>
      <c r="N150" s="227" t="s">
        <v>44</v>
      </c>
      <c r="O150" s="85"/>
      <c r="P150" s="228">
        <f>O150*H150</f>
        <v>0</v>
      </c>
      <c r="Q150" s="228">
        <v>1.06277</v>
      </c>
      <c r="R150" s="228">
        <f>Q150*H150</f>
        <v>0.74393899999999991</v>
      </c>
      <c r="S150" s="228">
        <v>0</v>
      </c>
      <c r="T150" s="229">
        <f>S150*H150</f>
        <v>0</v>
      </c>
      <c r="U150" s="39"/>
      <c r="V150" s="39"/>
      <c r="W150" s="39"/>
      <c r="X150" s="39"/>
      <c r="Y150" s="39"/>
      <c r="Z150" s="39"/>
      <c r="AA150" s="39"/>
      <c r="AB150" s="39"/>
      <c r="AC150" s="39"/>
      <c r="AD150" s="39"/>
      <c r="AE150" s="39"/>
      <c r="AR150" s="230" t="s">
        <v>150</v>
      </c>
      <c r="AT150" s="230" t="s">
        <v>145</v>
      </c>
      <c r="AU150" s="230" t="s">
        <v>151</v>
      </c>
      <c r="AY150" s="18" t="s">
        <v>142</v>
      </c>
      <c r="BE150" s="231">
        <f>IF(N150="základní",J150,0)</f>
        <v>0</v>
      </c>
      <c r="BF150" s="231">
        <f>IF(N150="snížená",J150,0)</f>
        <v>0</v>
      </c>
      <c r="BG150" s="231">
        <f>IF(N150="zákl. přenesená",J150,0)</f>
        <v>0</v>
      </c>
      <c r="BH150" s="231">
        <f>IF(N150="sníž. přenesená",J150,0)</f>
        <v>0</v>
      </c>
      <c r="BI150" s="231">
        <f>IF(N150="nulová",J150,0)</f>
        <v>0</v>
      </c>
      <c r="BJ150" s="18" t="s">
        <v>151</v>
      </c>
      <c r="BK150" s="231">
        <f>ROUND(I150*H150,2)</f>
        <v>0</v>
      </c>
      <c r="BL150" s="18" t="s">
        <v>150</v>
      </c>
      <c r="BM150" s="230" t="s">
        <v>742</v>
      </c>
    </row>
    <row r="151" s="13" customFormat="1">
      <c r="A151" s="13"/>
      <c r="B151" s="232"/>
      <c r="C151" s="233"/>
      <c r="D151" s="234" t="s">
        <v>153</v>
      </c>
      <c r="E151" s="235" t="s">
        <v>19</v>
      </c>
      <c r="F151" s="236" t="s">
        <v>743</v>
      </c>
      <c r="G151" s="233"/>
      <c r="H151" s="237">
        <v>74.968999999999994</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153</v>
      </c>
      <c r="AU151" s="243" t="s">
        <v>151</v>
      </c>
      <c r="AV151" s="13" t="s">
        <v>151</v>
      </c>
      <c r="AW151" s="13" t="s">
        <v>33</v>
      </c>
      <c r="AX151" s="13" t="s">
        <v>72</v>
      </c>
      <c r="AY151" s="243" t="s">
        <v>142</v>
      </c>
    </row>
    <row r="152" s="13" customFormat="1">
      <c r="A152" s="13"/>
      <c r="B152" s="232"/>
      <c r="C152" s="233"/>
      <c r="D152" s="234" t="s">
        <v>153</v>
      </c>
      <c r="E152" s="235" t="s">
        <v>19</v>
      </c>
      <c r="F152" s="236" t="s">
        <v>744</v>
      </c>
      <c r="G152" s="233"/>
      <c r="H152" s="237">
        <v>3.048</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153</v>
      </c>
      <c r="AU152" s="243" t="s">
        <v>151</v>
      </c>
      <c r="AV152" s="13" t="s">
        <v>151</v>
      </c>
      <c r="AW152" s="13" t="s">
        <v>33</v>
      </c>
      <c r="AX152" s="13" t="s">
        <v>72</v>
      </c>
      <c r="AY152" s="243" t="s">
        <v>142</v>
      </c>
    </row>
    <row r="153" s="13" customFormat="1">
      <c r="A153" s="13"/>
      <c r="B153" s="232"/>
      <c r="C153" s="233"/>
      <c r="D153" s="234" t="s">
        <v>153</v>
      </c>
      <c r="E153" s="235" t="s">
        <v>19</v>
      </c>
      <c r="F153" s="236" t="s">
        <v>745</v>
      </c>
      <c r="G153" s="233"/>
      <c r="H153" s="237">
        <v>10.58</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153</v>
      </c>
      <c r="AU153" s="243" t="s">
        <v>151</v>
      </c>
      <c r="AV153" s="13" t="s">
        <v>151</v>
      </c>
      <c r="AW153" s="13" t="s">
        <v>33</v>
      </c>
      <c r="AX153" s="13" t="s">
        <v>72</v>
      </c>
      <c r="AY153" s="243" t="s">
        <v>142</v>
      </c>
    </row>
    <row r="154" s="14" customFormat="1">
      <c r="A154" s="14"/>
      <c r="B154" s="244"/>
      <c r="C154" s="245"/>
      <c r="D154" s="234" t="s">
        <v>153</v>
      </c>
      <c r="E154" s="246" t="s">
        <v>19</v>
      </c>
      <c r="F154" s="247" t="s">
        <v>156</v>
      </c>
      <c r="G154" s="245"/>
      <c r="H154" s="248">
        <v>88.596999999999994</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153</v>
      </c>
      <c r="AU154" s="254" t="s">
        <v>151</v>
      </c>
      <c r="AV154" s="14" t="s">
        <v>150</v>
      </c>
      <c r="AW154" s="14" t="s">
        <v>33</v>
      </c>
      <c r="AX154" s="14" t="s">
        <v>72</v>
      </c>
      <c r="AY154" s="254" t="s">
        <v>142</v>
      </c>
    </row>
    <row r="155" s="13" customFormat="1">
      <c r="A155" s="13"/>
      <c r="B155" s="232"/>
      <c r="C155" s="233"/>
      <c r="D155" s="234" t="s">
        <v>153</v>
      </c>
      <c r="E155" s="235" t="s">
        <v>19</v>
      </c>
      <c r="F155" s="236" t="s">
        <v>746</v>
      </c>
      <c r="G155" s="233"/>
      <c r="H155" s="237">
        <v>312.73099999999999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153</v>
      </c>
      <c r="AU155" s="243" t="s">
        <v>151</v>
      </c>
      <c r="AV155" s="13" t="s">
        <v>151</v>
      </c>
      <c r="AW155" s="13" t="s">
        <v>33</v>
      </c>
      <c r="AX155" s="13" t="s">
        <v>72</v>
      </c>
      <c r="AY155" s="243" t="s">
        <v>142</v>
      </c>
    </row>
    <row r="156" s="13" customFormat="1">
      <c r="A156" s="13"/>
      <c r="B156" s="232"/>
      <c r="C156" s="233"/>
      <c r="D156" s="234" t="s">
        <v>153</v>
      </c>
      <c r="E156" s="235" t="s">
        <v>19</v>
      </c>
      <c r="F156" s="236" t="s">
        <v>747</v>
      </c>
      <c r="G156" s="233"/>
      <c r="H156" s="237">
        <v>-88.596000000000004</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153</v>
      </c>
      <c r="AU156" s="243" t="s">
        <v>151</v>
      </c>
      <c r="AV156" s="13" t="s">
        <v>151</v>
      </c>
      <c r="AW156" s="13" t="s">
        <v>33</v>
      </c>
      <c r="AX156" s="13" t="s">
        <v>72</v>
      </c>
      <c r="AY156" s="243" t="s">
        <v>142</v>
      </c>
    </row>
    <row r="157" s="14" customFormat="1">
      <c r="A157" s="14"/>
      <c r="B157" s="244"/>
      <c r="C157" s="245"/>
      <c r="D157" s="234" t="s">
        <v>153</v>
      </c>
      <c r="E157" s="246" t="s">
        <v>19</v>
      </c>
      <c r="F157" s="247" t="s">
        <v>156</v>
      </c>
      <c r="G157" s="245"/>
      <c r="H157" s="248">
        <v>224.13499999999999</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153</v>
      </c>
      <c r="AU157" s="254" t="s">
        <v>151</v>
      </c>
      <c r="AV157" s="14" t="s">
        <v>150</v>
      </c>
      <c r="AW157" s="14" t="s">
        <v>33</v>
      </c>
      <c r="AX157" s="14" t="s">
        <v>72</v>
      </c>
      <c r="AY157" s="254" t="s">
        <v>142</v>
      </c>
    </row>
    <row r="158" s="13" customFormat="1">
      <c r="A158" s="13"/>
      <c r="B158" s="232"/>
      <c r="C158" s="233"/>
      <c r="D158" s="234" t="s">
        <v>153</v>
      </c>
      <c r="E158" s="235" t="s">
        <v>19</v>
      </c>
      <c r="F158" s="236" t="s">
        <v>748</v>
      </c>
      <c r="G158" s="233"/>
      <c r="H158" s="237">
        <v>386.69900000000001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153</v>
      </c>
      <c r="AU158" s="243" t="s">
        <v>151</v>
      </c>
      <c r="AV158" s="13" t="s">
        <v>151</v>
      </c>
      <c r="AW158" s="13" t="s">
        <v>33</v>
      </c>
      <c r="AX158" s="13" t="s">
        <v>72</v>
      </c>
      <c r="AY158" s="243" t="s">
        <v>142</v>
      </c>
    </row>
    <row r="159" s="14" customFormat="1">
      <c r="A159" s="14"/>
      <c r="B159" s="244"/>
      <c r="C159" s="245"/>
      <c r="D159" s="234" t="s">
        <v>153</v>
      </c>
      <c r="E159" s="246" t="s">
        <v>19</v>
      </c>
      <c r="F159" s="247" t="s">
        <v>156</v>
      </c>
      <c r="G159" s="245"/>
      <c r="H159" s="248">
        <v>386.69900000000001</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153</v>
      </c>
      <c r="AU159" s="254" t="s">
        <v>151</v>
      </c>
      <c r="AV159" s="14" t="s">
        <v>150</v>
      </c>
      <c r="AW159" s="14" t="s">
        <v>33</v>
      </c>
      <c r="AX159" s="14" t="s">
        <v>72</v>
      </c>
      <c r="AY159" s="254" t="s">
        <v>142</v>
      </c>
    </row>
    <row r="160" s="13" customFormat="1">
      <c r="A160" s="13"/>
      <c r="B160" s="232"/>
      <c r="C160" s="233"/>
      <c r="D160" s="234" t="s">
        <v>153</v>
      </c>
      <c r="E160" s="235" t="s">
        <v>19</v>
      </c>
      <c r="F160" s="236" t="s">
        <v>749</v>
      </c>
      <c r="G160" s="233"/>
      <c r="H160" s="237">
        <v>0.38700000000000001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153</v>
      </c>
      <c r="AU160" s="243" t="s">
        <v>151</v>
      </c>
      <c r="AV160" s="13" t="s">
        <v>151</v>
      </c>
      <c r="AW160" s="13" t="s">
        <v>33</v>
      </c>
      <c r="AX160" s="13" t="s">
        <v>72</v>
      </c>
      <c r="AY160" s="243" t="s">
        <v>142</v>
      </c>
    </row>
    <row r="161" s="13" customFormat="1">
      <c r="A161" s="13"/>
      <c r="B161" s="232"/>
      <c r="C161" s="233"/>
      <c r="D161" s="234" t="s">
        <v>153</v>
      </c>
      <c r="E161" s="235" t="s">
        <v>19</v>
      </c>
      <c r="F161" s="236" t="s">
        <v>750</v>
      </c>
      <c r="G161" s="233"/>
      <c r="H161" s="237">
        <v>0.088999999999999996</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153</v>
      </c>
      <c r="AU161" s="243" t="s">
        <v>151</v>
      </c>
      <c r="AV161" s="13" t="s">
        <v>151</v>
      </c>
      <c r="AW161" s="13" t="s">
        <v>33</v>
      </c>
      <c r="AX161" s="13" t="s">
        <v>72</v>
      </c>
      <c r="AY161" s="243" t="s">
        <v>142</v>
      </c>
    </row>
    <row r="162" s="13" customFormat="1">
      <c r="A162" s="13"/>
      <c r="B162" s="232"/>
      <c r="C162" s="233"/>
      <c r="D162" s="234" t="s">
        <v>153</v>
      </c>
      <c r="E162" s="235" t="s">
        <v>19</v>
      </c>
      <c r="F162" s="236" t="s">
        <v>751</v>
      </c>
      <c r="G162" s="233"/>
      <c r="H162" s="237">
        <v>0.22400000000000001</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153</v>
      </c>
      <c r="AU162" s="243" t="s">
        <v>151</v>
      </c>
      <c r="AV162" s="13" t="s">
        <v>151</v>
      </c>
      <c r="AW162" s="13" t="s">
        <v>33</v>
      </c>
      <c r="AX162" s="13" t="s">
        <v>72</v>
      </c>
      <c r="AY162" s="243" t="s">
        <v>142</v>
      </c>
    </row>
    <row r="163" s="14" customFormat="1">
      <c r="A163" s="14"/>
      <c r="B163" s="244"/>
      <c r="C163" s="245"/>
      <c r="D163" s="234" t="s">
        <v>153</v>
      </c>
      <c r="E163" s="246" t="s">
        <v>19</v>
      </c>
      <c r="F163" s="247" t="s">
        <v>156</v>
      </c>
      <c r="G163" s="245"/>
      <c r="H163" s="248">
        <v>0.69999999999999996</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153</v>
      </c>
      <c r="AU163" s="254" t="s">
        <v>151</v>
      </c>
      <c r="AV163" s="14" t="s">
        <v>150</v>
      </c>
      <c r="AW163" s="14" t="s">
        <v>33</v>
      </c>
      <c r="AX163" s="14" t="s">
        <v>80</v>
      </c>
      <c r="AY163" s="254" t="s">
        <v>142</v>
      </c>
    </row>
    <row r="164" s="2" customFormat="1" ht="21.75" customHeight="1">
      <c r="A164" s="39"/>
      <c r="B164" s="40"/>
      <c r="C164" s="219" t="s">
        <v>218</v>
      </c>
      <c r="D164" s="219" t="s">
        <v>145</v>
      </c>
      <c r="E164" s="220" t="s">
        <v>177</v>
      </c>
      <c r="F164" s="221" t="s">
        <v>178</v>
      </c>
      <c r="G164" s="222" t="s">
        <v>179</v>
      </c>
      <c r="H164" s="223">
        <v>16</v>
      </c>
      <c r="I164" s="224"/>
      <c r="J164" s="225">
        <f>ROUND(I164*H164,2)</f>
        <v>0</v>
      </c>
      <c r="K164" s="221" t="s">
        <v>149</v>
      </c>
      <c r="L164" s="45"/>
      <c r="M164" s="226" t="s">
        <v>19</v>
      </c>
      <c r="N164" s="227" t="s">
        <v>44</v>
      </c>
      <c r="O164" s="85"/>
      <c r="P164" s="228">
        <f>O164*H164</f>
        <v>0</v>
      </c>
      <c r="Q164" s="228">
        <v>0.1416</v>
      </c>
      <c r="R164" s="228">
        <f>Q164*H164</f>
        <v>2.2656000000000001</v>
      </c>
      <c r="S164" s="228">
        <v>0</v>
      </c>
      <c r="T164" s="229">
        <f>S164*H164</f>
        <v>0</v>
      </c>
      <c r="U164" s="39"/>
      <c r="V164" s="39"/>
      <c r="W164" s="39"/>
      <c r="X164" s="39"/>
      <c r="Y164" s="39"/>
      <c r="Z164" s="39"/>
      <c r="AA164" s="39"/>
      <c r="AB164" s="39"/>
      <c r="AC164" s="39"/>
      <c r="AD164" s="39"/>
      <c r="AE164" s="39"/>
      <c r="AR164" s="230" t="s">
        <v>150</v>
      </c>
      <c r="AT164" s="230" t="s">
        <v>145</v>
      </c>
      <c r="AU164" s="230" t="s">
        <v>151</v>
      </c>
      <c r="AY164" s="18" t="s">
        <v>142</v>
      </c>
      <c r="BE164" s="231">
        <f>IF(N164="základní",J164,0)</f>
        <v>0</v>
      </c>
      <c r="BF164" s="231">
        <f>IF(N164="snížená",J164,0)</f>
        <v>0</v>
      </c>
      <c r="BG164" s="231">
        <f>IF(N164="zákl. přenesená",J164,0)</f>
        <v>0</v>
      </c>
      <c r="BH164" s="231">
        <f>IF(N164="sníž. přenesená",J164,0)</f>
        <v>0</v>
      </c>
      <c r="BI164" s="231">
        <f>IF(N164="nulová",J164,0)</f>
        <v>0</v>
      </c>
      <c r="BJ164" s="18" t="s">
        <v>151</v>
      </c>
      <c r="BK164" s="231">
        <f>ROUND(I164*H164,2)</f>
        <v>0</v>
      </c>
      <c r="BL164" s="18" t="s">
        <v>150</v>
      </c>
      <c r="BM164" s="230" t="s">
        <v>752</v>
      </c>
    </row>
    <row r="165" s="2" customFormat="1" ht="21.75" customHeight="1">
      <c r="A165" s="39"/>
      <c r="B165" s="40"/>
      <c r="C165" s="219" t="s">
        <v>245</v>
      </c>
      <c r="D165" s="219" t="s">
        <v>145</v>
      </c>
      <c r="E165" s="220" t="s">
        <v>753</v>
      </c>
      <c r="F165" s="221" t="s">
        <v>754</v>
      </c>
      <c r="G165" s="222" t="s">
        <v>148</v>
      </c>
      <c r="H165" s="223">
        <v>1.722</v>
      </c>
      <c r="I165" s="224"/>
      <c r="J165" s="225">
        <f>ROUND(I165*H165,2)</f>
        <v>0</v>
      </c>
      <c r="K165" s="221" t="s">
        <v>149</v>
      </c>
      <c r="L165" s="45"/>
      <c r="M165" s="226" t="s">
        <v>19</v>
      </c>
      <c r="N165" s="227" t="s">
        <v>44</v>
      </c>
      <c r="O165" s="85"/>
      <c r="P165" s="228">
        <f>O165*H165</f>
        <v>0</v>
      </c>
      <c r="Q165" s="228">
        <v>2.4533700000000001</v>
      </c>
      <c r="R165" s="228">
        <f>Q165*H165</f>
        <v>4.2247031399999999</v>
      </c>
      <c r="S165" s="228">
        <v>0</v>
      </c>
      <c r="T165" s="229">
        <f>S165*H165</f>
        <v>0</v>
      </c>
      <c r="U165" s="39"/>
      <c r="V165" s="39"/>
      <c r="W165" s="39"/>
      <c r="X165" s="39"/>
      <c r="Y165" s="39"/>
      <c r="Z165" s="39"/>
      <c r="AA165" s="39"/>
      <c r="AB165" s="39"/>
      <c r="AC165" s="39"/>
      <c r="AD165" s="39"/>
      <c r="AE165" s="39"/>
      <c r="AR165" s="230" t="s">
        <v>150</v>
      </c>
      <c r="AT165" s="230" t="s">
        <v>145</v>
      </c>
      <c r="AU165" s="230" t="s">
        <v>151</v>
      </c>
      <c r="AY165" s="18" t="s">
        <v>142</v>
      </c>
      <c r="BE165" s="231">
        <f>IF(N165="základní",J165,0)</f>
        <v>0</v>
      </c>
      <c r="BF165" s="231">
        <f>IF(N165="snížená",J165,0)</f>
        <v>0</v>
      </c>
      <c r="BG165" s="231">
        <f>IF(N165="zákl. přenesená",J165,0)</f>
        <v>0</v>
      </c>
      <c r="BH165" s="231">
        <f>IF(N165="sníž. přenesená",J165,0)</f>
        <v>0</v>
      </c>
      <c r="BI165" s="231">
        <f>IF(N165="nulová",J165,0)</f>
        <v>0</v>
      </c>
      <c r="BJ165" s="18" t="s">
        <v>151</v>
      </c>
      <c r="BK165" s="231">
        <f>ROUND(I165*H165,2)</f>
        <v>0</v>
      </c>
      <c r="BL165" s="18" t="s">
        <v>150</v>
      </c>
      <c r="BM165" s="230" t="s">
        <v>755</v>
      </c>
    </row>
    <row r="166" s="13" customFormat="1">
      <c r="A166" s="13"/>
      <c r="B166" s="232"/>
      <c r="C166" s="233"/>
      <c r="D166" s="234" t="s">
        <v>153</v>
      </c>
      <c r="E166" s="235" t="s">
        <v>19</v>
      </c>
      <c r="F166" s="236" t="s">
        <v>756</v>
      </c>
      <c r="G166" s="233"/>
      <c r="H166" s="237">
        <v>0.57799999999999996</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153</v>
      </c>
      <c r="AU166" s="243" t="s">
        <v>151</v>
      </c>
      <c r="AV166" s="13" t="s">
        <v>151</v>
      </c>
      <c r="AW166" s="13" t="s">
        <v>33</v>
      </c>
      <c r="AX166" s="13" t="s">
        <v>72</v>
      </c>
      <c r="AY166" s="243" t="s">
        <v>142</v>
      </c>
    </row>
    <row r="167" s="13" customFormat="1">
      <c r="A167" s="13"/>
      <c r="B167" s="232"/>
      <c r="C167" s="233"/>
      <c r="D167" s="234" t="s">
        <v>153</v>
      </c>
      <c r="E167" s="235" t="s">
        <v>19</v>
      </c>
      <c r="F167" s="236" t="s">
        <v>757</v>
      </c>
      <c r="G167" s="233"/>
      <c r="H167" s="237">
        <v>0.17199999999999999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153</v>
      </c>
      <c r="AU167" s="243" t="s">
        <v>151</v>
      </c>
      <c r="AV167" s="13" t="s">
        <v>151</v>
      </c>
      <c r="AW167" s="13" t="s">
        <v>33</v>
      </c>
      <c r="AX167" s="13" t="s">
        <v>72</v>
      </c>
      <c r="AY167" s="243" t="s">
        <v>142</v>
      </c>
    </row>
    <row r="168" s="13" customFormat="1">
      <c r="A168" s="13"/>
      <c r="B168" s="232"/>
      <c r="C168" s="233"/>
      <c r="D168" s="234" t="s">
        <v>153</v>
      </c>
      <c r="E168" s="235" t="s">
        <v>19</v>
      </c>
      <c r="F168" s="236" t="s">
        <v>758</v>
      </c>
      <c r="G168" s="233"/>
      <c r="H168" s="237">
        <v>0.97199999999999998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153</v>
      </c>
      <c r="AU168" s="243" t="s">
        <v>151</v>
      </c>
      <c r="AV168" s="13" t="s">
        <v>151</v>
      </c>
      <c r="AW168" s="13" t="s">
        <v>33</v>
      </c>
      <c r="AX168" s="13" t="s">
        <v>72</v>
      </c>
      <c r="AY168" s="243" t="s">
        <v>142</v>
      </c>
    </row>
    <row r="169" s="14" customFormat="1">
      <c r="A169" s="14"/>
      <c r="B169" s="244"/>
      <c r="C169" s="245"/>
      <c r="D169" s="234" t="s">
        <v>153</v>
      </c>
      <c r="E169" s="246" t="s">
        <v>19</v>
      </c>
      <c r="F169" s="247" t="s">
        <v>156</v>
      </c>
      <c r="G169" s="245"/>
      <c r="H169" s="248">
        <v>1.722</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153</v>
      </c>
      <c r="AU169" s="254" t="s">
        <v>151</v>
      </c>
      <c r="AV169" s="14" t="s">
        <v>150</v>
      </c>
      <c r="AW169" s="14" t="s">
        <v>33</v>
      </c>
      <c r="AX169" s="14" t="s">
        <v>80</v>
      </c>
      <c r="AY169" s="254" t="s">
        <v>142</v>
      </c>
    </row>
    <row r="170" s="2" customFormat="1" ht="21.75" customHeight="1">
      <c r="A170" s="39"/>
      <c r="B170" s="40"/>
      <c r="C170" s="219" t="s">
        <v>249</v>
      </c>
      <c r="D170" s="219" t="s">
        <v>145</v>
      </c>
      <c r="E170" s="220" t="s">
        <v>759</v>
      </c>
      <c r="F170" s="221" t="s">
        <v>760</v>
      </c>
      <c r="G170" s="222" t="s">
        <v>301</v>
      </c>
      <c r="H170" s="223">
        <v>0.033000000000000002</v>
      </c>
      <c r="I170" s="224"/>
      <c r="J170" s="225">
        <f>ROUND(I170*H170,2)</f>
        <v>0</v>
      </c>
      <c r="K170" s="221" t="s">
        <v>149</v>
      </c>
      <c r="L170" s="45"/>
      <c r="M170" s="226" t="s">
        <v>19</v>
      </c>
      <c r="N170" s="227" t="s">
        <v>44</v>
      </c>
      <c r="O170" s="85"/>
      <c r="P170" s="228">
        <f>O170*H170</f>
        <v>0</v>
      </c>
      <c r="Q170" s="228">
        <v>1.06277</v>
      </c>
      <c r="R170" s="228">
        <f>Q170*H170</f>
        <v>0.035071410000000004</v>
      </c>
      <c r="S170" s="228">
        <v>0</v>
      </c>
      <c r="T170" s="229">
        <f>S170*H170</f>
        <v>0</v>
      </c>
      <c r="U170" s="39"/>
      <c r="V170" s="39"/>
      <c r="W170" s="39"/>
      <c r="X170" s="39"/>
      <c r="Y170" s="39"/>
      <c r="Z170" s="39"/>
      <c r="AA170" s="39"/>
      <c r="AB170" s="39"/>
      <c r="AC170" s="39"/>
      <c r="AD170" s="39"/>
      <c r="AE170" s="39"/>
      <c r="AR170" s="230" t="s">
        <v>150</v>
      </c>
      <c r="AT170" s="230" t="s">
        <v>145</v>
      </c>
      <c r="AU170" s="230" t="s">
        <v>151</v>
      </c>
      <c r="AY170" s="18" t="s">
        <v>142</v>
      </c>
      <c r="BE170" s="231">
        <f>IF(N170="základní",J170,0)</f>
        <v>0</v>
      </c>
      <c r="BF170" s="231">
        <f>IF(N170="snížená",J170,0)</f>
        <v>0</v>
      </c>
      <c r="BG170" s="231">
        <f>IF(N170="zákl. přenesená",J170,0)</f>
        <v>0</v>
      </c>
      <c r="BH170" s="231">
        <f>IF(N170="sníž. přenesená",J170,0)</f>
        <v>0</v>
      </c>
      <c r="BI170" s="231">
        <f>IF(N170="nulová",J170,0)</f>
        <v>0</v>
      </c>
      <c r="BJ170" s="18" t="s">
        <v>151</v>
      </c>
      <c r="BK170" s="231">
        <f>ROUND(I170*H170,2)</f>
        <v>0</v>
      </c>
      <c r="BL170" s="18" t="s">
        <v>150</v>
      </c>
      <c r="BM170" s="230" t="s">
        <v>761</v>
      </c>
    </row>
    <row r="171" s="13" customFormat="1">
      <c r="A171" s="13"/>
      <c r="B171" s="232"/>
      <c r="C171" s="233"/>
      <c r="D171" s="234" t="s">
        <v>153</v>
      </c>
      <c r="E171" s="235" t="s">
        <v>19</v>
      </c>
      <c r="F171" s="236" t="s">
        <v>762</v>
      </c>
      <c r="G171" s="233"/>
      <c r="H171" s="237">
        <v>23.331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153</v>
      </c>
      <c r="AU171" s="243" t="s">
        <v>151</v>
      </c>
      <c r="AV171" s="13" t="s">
        <v>151</v>
      </c>
      <c r="AW171" s="13" t="s">
        <v>33</v>
      </c>
      <c r="AX171" s="13" t="s">
        <v>72</v>
      </c>
      <c r="AY171" s="243" t="s">
        <v>142</v>
      </c>
    </row>
    <row r="172" s="13" customFormat="1">
      <c r="A172" s="13"/>
      <c r="B172" s="232"/>
      <c r="C172" s="233"/>
      <c r="D172" s="234" t="s">
        <v>153</v>
      </c>
      <c r="E172" s="235" t="s">
        <v>19</v>
      </c>
      <c r="F172" s="236" t="s">
        <v>763</v>
      </c>
      <c r="G172" s="233"/>
      <c r="H172" s="237">
        <v>6.9329999999999998</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153</v>
      </c>
      <c r="AU172" s="243" t="s">
        <v>151</v>
      </c>
      <c r="AV172" s="13" t="s">
        <v>151</v>
      </c>
      <c r="AW172" s="13" t="s">
        <v>33</v>
      </c>
      <c r="AX172" s="13" t="s">
        <v>72</v>
      </c>
      <c r="AY172" s="243" t="s">
        <v>142</v>
      </c>
    </row>
    <row r="173" s="14" customFormat="1">
      <c r="A173" s="14"/>
      <c r="B173" s="244"/>
      <c r="C173" s="245"/>
      <c r="D173" s="234" t="s">
        <v>153</v>
      </c>
      <c r="E173" s="246" t="s">
        <v>19</v>
      </c>
      <c r="F173" s="247" t="s">
        <v>156</v>
      </c>
      <c r="G173" s="245"/>
      <c r="H173" s="248">
        <v>30.263999999999999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153</v>
      </c>
      <c r="AU173" s="254" t="s">
        <v>151</v>
      </c>
      <c r="AV173" s="14" t="s">
        <v>150</v>
      </c>
      <c r="AW173" s="14" t="s">
        <v>33</v>
      </c>
      <c r="AX173" s="14" t="s">
        <v>72</v>
      </c>
      <c r="AY173" s="254" t="s">
        <v>142</v>
      </c>
    </row>
    <row r="174" s="13" customFormat="1">
      <c r="A174" s="13"/>
      <c r="B174" s="232"/>
      <c r="C174" s="233"/>
      <c r="D174" s="234" t="s">
        <v>153</v>
      </c>
      <c r="E174" s="235" t="s">
        <v>19</v>
      </c>
      <c r="F174" s="236" t="s">
        <v>764</v>
      </c>
      <c r="G174" s="233"/>
      <c r="H174" s="237">
        <v>0.033000000000000002</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153</v>
      </c>
      <c r="AU174" s="243" t="s">
        <v>151</v>
      </c>
      <c r="AV174" s="13" t="s">
        <v>151</v>
      </c>
      <c r="AW174" s="13" t="s">
        <v>33</v>
      </c>
      <c r="AX174" s="13" t="s">
        <v>72</v>
      </c>
      <c r="AY174" s="243" t="s">
        <v>142</v>
      </c>
    </row>
    <row r="175" s="14" customFormat="1">
      <c r="A175" s="14"/>
      <c r="B175" s="244"/>
      <c r="C175" s="245"/>
      <c r="D175" s="234" t="s">
        <v>153</v>
      </c>
      <c r="E175" s="246" t="s">
        <v>19</v>
      </c>
      <c r="F175" s="247" t="s">
        <v>156</v>
      </c>
      <c r="G175" s="245"/>
      <c r="H175" s="248">
        <v>0.033000000000000002</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153</v>
      </c>
      <c r="AU175" s="254" t="s">
        <v>151</v>
      </c>
      <c r="AV175" s="14" t="s">
        <v>150</v>
      </c>
      <c r="AW175" s="14" t="s">
        <v>33</v>
      </c>
      <c r="AX175" s="14" t="s">
        <v>80</v>
      </c>
      <c r="AY175" s="254" t="s">
        <v>142</v>
      </c>
    </row>
    <row r="176" s="2" customFormat="1" ht="21.75" customHeight="1">
      <c r="A176" s="39"/>
      <c r="B176" s="40"/>
      <c r="C176" s="219" t="s">
        <v>8</v>
      </c>
      <c r="D176" s="219" t="s">
        <v>145</v>
      </c>
      <c r="E176" s="220" t="s">
        <v>765</v>
      </c>
      <c r="F176" s="221" t="s">
        <v>766</v>
      </c>
      <c r="G176" s="222" t="s">
        <v>159</v>
      </c>
      <c r="H176" s="223">
        <v>4.9939999999999998</v>
      </c>
      <c r="I176" s="224"/>
      <c r="J176" s="225">
        <f>ROUND(I176*H176,2)</f>
        <v>0</v>
      </c>
      <c r="K176" s="221" t="s">
        <v>149</v>
      </c>
      <c r="L176" s="45"/>
      <c r="M176" s="226" t="s">
        <v>19</v>
      </c>
      <c r="N176" s="227" t="s">
        <v>44</v>
      </c>
      <c r="O176" s="85"/>
      <c r="P176" s="228">
        <f>O176*H176</f>
        <v>0</v>
      </c>
      <c r="Q176" s="228">
        <v>0.01282</v>
      </c>
      <c r="R176" s="228">
        <f>Q176*H176</f>
        <v>0.064023079999999996</v>
      </c>
      <c r="S176" s="228">
        <v>0</v>
      </c>
      <c r="T176" s="229">
        <f>S176*H176</f>
        <v>0</v>
      </c>
      <c r="U176" s="39"/>
      <c r="V176" s="39"/>
      <c r="W176" s="39"/>
      <c r="X176" s="39"/>
      <c r="Y176" s="39"/>
      <c r="Z176" s="39"/>
      <c r="AA176" s="39"/>
      <c r="AB176" s="39"/>
      <c r="AC176" s="39"/>
      <c r="AD176" s="39"/>
      <c r="AE176" s="39"/>
      <c r="AR176" s="230" t="s">
        <v>150</v>
      </c>
      <c r="AT176" s="230" t="s">
        <v>145</v>
      </c>
      <c r="AU176" s="230" t="s">
        <v>151</v>
      </c>
      <c r="AY176" s="18" t="s">
        <v>142</v>
      </c>
      <c r="BE176" s="231">
        <f>IF(N176="základní",J176,0)</f>
        <v>0</v>
      </c>
      <c r="BF176" s="231">
        <f>IF(N176="snížená",J176,0)</f>
        <v>0</v>
      </c>
      <c r="BG176" s="231">
        <f>IF(N176="zákl. přenesená",J176,0)</f>
        <v>0</v>
      </c>
      <c r="BH176" s="231">
        <f>IF(N176="sníž. přenesená",J176,0)</f>
        <v>0</v>
      </c>
      <c r="BI176" s="231">
        <f>IF(N176="nulová",J176,0)</f>
        <v>0</v>
      </c>
      <c r="BJ176" s="18" t="s">
        <v>151</v>
      </c>
      <c r="BK176" s="231">
        <f>ROUND(I176*H176,2)</f>
        <v>0</v>
      </c>
      <c r="BL176" s="18" t="s">
        <v>150</v>
      </c>
      <c r="BM176" s="230" t="s">
        <v>767</v>
      </c>
    </row>
    <row r="177" s="13" customFormat="1">
      <c r="A177" s="13"/>
      <c r="B177" s="232"/>
      <c r="C177" s="233"/>
      <c r="D177" s="234" t="s">
        <v>153</v>
      </c>
      <c r="E177" s="235" t="s">
        <v>19</v>
      </c>
      <c r="F177" s="236" t="s">
        <v>768</v>
      </c>
      <c r="G177" s="233"/>
      <c r="H177" s="237">
        <v>3.8500000000000001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153</v>
      </c>
      <c r="AU177" s="243" t="s">
        <v>151</v>
      </c>
      <c r="AV177" s="13" t="s">
        <v>151</v>
      </c>
      <c r="AW177" s="13" t="s">
        <v>33</v>
      </c>
      <c r="AX177" s="13" t="s">
        <v>72</v>
      </c>
      <c r="AY177" s="243" t="s">
        <v>142</v>
      </c>
    </row>
    <row r="178" s="13" customFormat="1">
      <c r="A178" s="13"/>
      <c r="B178" s="232"/>
      <c r="C178" s="233"/>
      <c r="D178" s="234" t="s">
        <v>153</v>
      </c>
      <c r="E178" s="235" t="s">
        <v>19</v>
      </c>
      <c r="F178" s="236" t="s">
        <v>769</v>
      </c>
      <c r="G178" s="233"/>
      <c r="H178" s="237">
        <v>1.1439999999999999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153</v>
      </c>
      <c r="AU178" s="243" t="s">
        <v>151</v>
      </c>
      <c r="AV178" s="13" t="s">
        <v>151</v>
      </c>
      <c r="AW178" s="13" t="s">
        <v>33</v>
      </c>
      <c r="AX178" s="13" t="s">
        <v>72</v>
      </c>
      <c r="AY178" s="243" t="s">
        <v>142</v>
      </c>
    </row>
    <row r="179" s="14" customFormat="1">
      <c r="A179" s="14"/>
      <c r="B179" s="244"/>
      <c r="C179" s="245"/>
      <c r="D179" s="234" t="s">
        <v>153</v>
      </c>
      <c r="E179" s="246" t="s">
        <v>19</v>
      </c>
      <c r="F179" s="247" t="s">
        <v>156</v>
      </c>
      <c r="G179" s="245"/>
      <c r="H179" s="248">
        <v>4.9939999999999998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153</v>
      </c>
      <c r="AU179" s="254" t="s">
        <v>151</v>
      </c>
      <c r="AV179" s="14" t="s">
        <v>150</v>
      </c>
      <c r="AW179" s="14" t="s">
        <v>33</v>
      </c>
      <c r="AX179" s="14" t="s">
        <v>80</v>
      </c>
      <c r="AY179" s="254" t="s">
        <v>142</v>
      </c>
    </row>
    <row r="180" s="2" customFormat="1" ht="21.75" customHeight="1">
      <c r="A180" s="39"/>
      <c r="B180" s="40"/>
      <c r="C180" s="219" t="s">
        <v>269</v>
      </c>
      <c r="D180" s="219" t="s">
        <v>145</v>
      </c>
      <c r="E180" s="220" t="s">
        <v>770</v>
      </c>
      <c r="F180" s="221" t="s">
        <v>771</v>
      </c>
      <c r="G180" s="222" t="s">
        <v>159</v>
      </c>
      <c r="H180" s="223">
        <v>4.9939999999999998</v>
      </c>
      <c r="I180" s="224"/>
      <c r="J180" s="225">
        <f>ROUND(I180*H180,2)</f>
        <v>0</v>
      </c>
      <c r="K180" s="221" t="s">
        <v>149</v>
      </c>
      <c r="L180" s="45"/>
      <c r="M180" s="226" t="s">
        <v>19</v>
      </c>
      <c r="N180" s="227" t="s">
        <v>44</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150</v>
      </c>
      <c r="AT180" s="230" t="s">
        <v>145</v>
      </c>
      <c r="AU180" s="230" t="s">
        <v>151</v>
      </c>
      <c r="AY180" s="18" t="s">
        <v>142</v>
      </c>
      <c r="BE180" s="231">
        <f>IF(N180="základní",J180,0)</f>
        <v>0</v>
      </c>
      <c r="BF180" s="231">
        <f>IF(N180="snížená",J180,0)</f>
        <v>0</v>
      </c>
      <c r="BG180" s="231">
        <f>IF(N180="zákl. přenesená",J180,0)</f>
        <v>0</v>
      </c>
      <c r="BH180" s="231">
        <f>IF(N180="sníž. přenesená",J180,0)</f>
        <v>0</v>
      </c>
      <c r="BI180" s="231">
        <f>IF(N180="nulová",J180,0)</f>
        <v>0</v>
      </c>
      <c r="BJ180" s="18" t="s">
        <v>151</v>
      </c>
      <c r="BK180" s="231">
        <f>ROUND(I180*H180,2)</f>
        <v>0</v>
      </c>
      <c r="BL180" s="18" t="s">
        <v>150</v>
      </c>
      <c r="BM180" s="230" t="s">
        <v>772</v>
      </c>
    </row>
    <row r="181" s="2" customFormat="1" ht="16.5" customHeight="1">
      <c r="A181" s="39"/>
      <c r="B181" s="40"/>
      <c r="C181" s="219" t="s">
        <v>274</v>
      </c>
      <c r="D181" s="219" t="s">
        <v>145</v>
      </c>
      <c r="E181" s="220" t="s">
        <v>189</v>
      </c>
      <c r="F181" s="221" t="s">
        <v>190</v>
      </c>
      <c r="G181" s="222" t="s">
        <v>159</v>
      </c>
      <c r="H181" s="223">
        <v>4.4000000000000004</v>
      </c>
      <c r="I181" s="224"/>
      <c r="J181" s="225">
        <f>ROUND(I181*H181,2)</f>
        <v>0</v>
      </c>
      <c r="K181" s="221" t="s">
        <v>149</v>
      </c>
      <c r="L181" s="45"/>
      <c r="M181" s="226" t="s">
        <v>19</v>
      </c>
      <c r="N181" s="227" t="s">
        <v>44</v>
      </c>
      <c r="O181" s="85"/>
      <c r="P181" s="228">
        <f>O181*H181</f>
        <v>0</v>
      </c>
      <c r="Q181" s="228">
        <v>0.0065799999999999999</v>
      </c>
      <c r="R181" s="228">
        <f>Q181*H181</f>
        <v>0.028952000000000002</v>
      </c>
      <c r="S181" s="228">
        <v>0</v>
      </c>
      <c r="T181" s="229">
        <f>S181*H181</f>
        <v>0</v>
      </c>
      <c r="U181" s="39"/>
      <c r="V181" s="39"/>
      <c r="W181" s="39"/>
      <c r="X181" s="39"/>
      <c r="Y181" s="39"/>
      <c r="Z181" s="39"/>
      <c r="AA181" s="39"/>
      <c r="AB181" s="39"/>
      <c r="AC181" s="39"/>
      <c r="AD181" s="39"/>
      <c r="AE181" s="39"/>
      <c r="AR181" s="230" t="s">
        <v>150</v>
      </c>
      <c r="AT181" s="230" t="s">
        <v>145</v>
      </c>
      <c r="AU181" s="230" t="s">
        <v>151</v>
      </c>
      <c r="AY181" s="18" t="s">
        <v>142</v>
      </c>
      <c r="BE181" s="231">
        <f>IF(N181="základní",J181,0)</f>
        <v>0</v>
      </c>
      <c r="BF181" s="231">
        <f>IF(N181="snížená",J181,0)</f>
        <v>0</v>
      </c>
      <c r="BG181" s="231">
        <f>IF(N181="zákl. přenesená",J181,0)</f>
        <v>0</v>
      </c>
      <c r="BH181" s="231">
        <f>IF(N181="sníž. přenesená",J181,0)</f>
        <v>0</v>
      </c>
      <c r="BI181" s="231">
        <f>IF(N181="nulová",J181,0)</f>
        <v>0</v>
      </c>
      <c r="BJ181" s="18" t="s">
        <v>151</v>
      </c>
      <c r="BK181" s="231">
        <f>ROUND(I181*H181,2)</f>
        <v>0</v>
      </c>
      <c r="BL181" s="18" t="s">
        <v>150</v>
      </c>
      <c r="BM181" s="230" t="s">
        <v>773</v>
      </c>
    </row>
    <row r="182" s="2" customFormat="1">
      <c r="A182" s="39"/>
      <c r="B182" s="40"/>
      <c r="C182" s="41"/>
      <c r="D182" s="234" t="s">
        <v>174</v>
      </c>
      <c r="E182" s="41"/>
      <c r="F182" s="255" t="s">
        <v>192</v>
      </c>
      <c r="G182" s="41"/>
      <c r="H182" s="41"/>
      <c r="I182" s="137"/>
      <c r="J182" s="41"/>
      <c r="K182" s="41"/>
      <c r="L182" s="45"/>
      <c r="M182" s="256"/>
      <c r="N182" s="257"/>
      <c r="O182" s="85"/>
      <c r="P182" s="85"/>
      <c r="Q182" s="85"/>
      <c r="R182" s="85"/>
      <c r="S182" s="85"/>
      <c r="T182" s="86"/>
      <c r="U182" s="39"/>
      <c r="V182" s="39"/>
      <c r="W182" s="39"/>
      <c r="X182" s="39"/>
      <c r="Y182" s="39"/>
      <c r="Z182" s="39"/>
      <c r="AA182" s="39"/>
      <c r="AB182" s="39"/>
      <c r="AC182" s="39"/>
      <c r="AD182" s="39"/>
      <c r="AE182" s="39"/>
      <c r="AT182" s="18" t="s">
        <v>174</v>
      </c>
      <c r="AU182" s="18" t="s">
        <v>151</v>
      </c>
    </row>
    <row r="183" s="13" customFormat="1">
      <c r="A183" s="13"/>
      <c r="B183" s="232"/>
      <c r="C183" s="233"/>
      <c r="D183" s="234" t="s">
        <v>153</v>
      </c>
      <c r="E183" s="235" t="s">
        <v>19</v>
      </c>
      <c r="F183" s="236" t="s">
        <v>774</v>
      </c>
      <c r="G183" s="233"/>
      <c r="H183" s="237">
        <v>4.4000000000000004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153</v>
      </c>
      <c r="AU183" s="243" t="s">
        <v>151</v>
      </c>
      <c r="AV183" s="13" t="s">
        <v>151</v>
      </c>
      <c r="AW183" s="13" t="s">
        <v>33</v>
      </c>
      <c r="AX183" s="13" t="s">
        <v>72</v>
      </c>
      <c r="AY183" s="243" t="s">
        <v>142</v>
      </c>
    </row>
    <row r="184" s="14" customFormat="1">
      <c r="A184" s="14"/>
      <c r="B184" s="244"/>
      <c r="C184" s="245"/>
      <c r="D184" s="234" t="s">
        <v>153</v>
      </c>
      <c r="E184" s="246" t="s">
        <v>19</v>
      </c>
      <c r="F184" s="247" t="s">
        <v>156</v>
      </c>
      <c r="G184" s="245"/>
      <c r="H184" s="248">
        <v>4.4000000000000004</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153</v>
      </c>
      <c r="AU184" s="254" t="s">
        <v>151</v>
      </c>
      <c r="AV184" s="14" t="s">
        <v>150</v>
      </c>
      <c r="AW184" s="14" t="s">
        <v>33</v>
      </c>
      <c r="AX184" s="14" t="s">
        <v>80</v>
      </c>
      <c r="AY184" s="254" t="s">
        <v>142</v>
      </c>
    </row>
    <row r="185" s="2" customFormat="1" ht="16.5" customHeight="1">
      <c r="A185" s="39"/>
      <c r="B185" s="40"/>
      <c r="C185" s="219" t="s">
        <v>279</v>
      </c>
      <c r="D185" s="219" t="s">
        <v>145</v>
      </c>
      <c r="E185" s="220" t="s">
        <v>196</v>
      </c>
      <c r="F185" s="221" t="s">
        <v>197</v>
      </c>
      <c r="G185" s="222" t="s">
        <v>159</v>
      </c>
      <c r="H185" s="223">
        <v>4.4000000000000004</v>
      </c>
      <c r="I185" s="224"/>
      <c r="J185" s="225">
        <f>ROUND(I185*H185,2)</f>
        <v>0</v>
      </c>
      <c r="K185" s="221" t="s">
        <v>149</v>
      </c>
      <c r="L185" s="45"/>
      <c r="M185" s="226" t="s">
        <v>19</v>
      </c>
      <c r="N185" s="227" t="s">
        <v>44</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150</v>
      </c>
      <c r="AT185" s="230" t="s">
        <v>145</v>
      </c>
      <c r="AU185" s="230" t="s">
        <v>151</v>
      </c>
      <c r="AY185" s="18" t="s">
        <v>142</v>
      </c>
      <c r="BE185" s="231">
        <f>IF(N185="základní",J185,0)</f>
        <v>0</v>
      </c>
      <c r="BF185" s="231">
        <f>IF(N185="snížená",J185,0)</f>
        <v>0</v>
      </c>
      <c r="BG185" s="231">
        <f>IF(N185="zákl. přenesená",J185,0)</f>
        <v>0</v>
      </c>
      <c r="BH185" s="231">
        <f>IF(N185="sníž. přenesená",J185,0)</f>
        <v>0</v>
      </c>
      <c r="BI185" s="231">
        <f>IF(N185="nulová",J185,0)</f>
        <v>0</v>
      </c>
      <c r="BJ185" s="18" t="s">
        <v>151</v>
      </c>
      <c r="BK185" s="231">
        <f>ROUND(I185*H185,2)</f>
        <v>0</v>
      </c>
      <c r="BL185" s="18" t="s">
        <v>150</v>
      </c>
      <c r="BM185" s="230" t="s">
        <v>775</v>
      </c>
    </row>
    <row r="186" s="2" customFormat="1">
      <c r="A186" s="39"/>
      <c r="B186" s="40"/>
      <c r="C186" s="41"/>
      <c r="D186" s="234" t="s">
        <v>174</v>
      </c>
      <c r="E186" s="41"/>
      <c r="F186" s="255" t="s">
        <v>192</v>
      </c>
      <c r="G186" s="41"/>
      <c r="H186" s="41"/>
      <c r="I186" s="137"/>
      <c r="J186" s="41"/>
      <c r="K186" s="41"/>
      <c r="L186" s="45"/>
      <c r="M186" s="256"/>
      <c r="N186" s="257"/>
      <c r="O186" s="85"/>
      <c r="P186" s="85"/>
      <c r="Q186" s="85"/>
      <c r="R186" s="85"/>
      <c r="S186" s="85"/>
      <c r="T186" s="86"/>
      <c r="U186" s="39"/>
      <c r="V186" s="39"/>
      <c r="W186" s="39"/>
      <c r="X186" s="39"/>
      <c r="Y186" s="39"/>
      <c r="Z186" s="39"/>
      <c r="AA186" s="39"/>
      <c r="AB186" s="39"/>
      <c r="AC186" s="39"/>
      <c r="AD186" s="39"/>
      <c r="AE186" s="39"/>
      <c r="AT186" s="18" t="s">
        <v>174</v>
      </c>
      <c r="AU186" s="18" t="s">
        <v>151</v>
      </c>
    </row>
    <row r="187" s="12" customFormat="1" ht="22.8" customHeight="1">
      <c r="A187" s="12"/>
      <c r="B187" s="203"/>
      <c r="C187" s="204"/>
      <c r="D187" s="205" t="s">
        <v>71</v>
      </c>
      <c r="E187" s="217" t="s">
        <v>188</v>
      </c>
      <c r="F187" s="217" t="s">
        <v>199</v>
      </c>
      <c r="G187" s="204"/>
      <c r="H187" s="204"/>
      <c r="I187" s="207"/>
      <c r="J187" s="218">
        <f>BK187</f>
        <v>0</v>
      </c>
      <c r="K187" s="204"/>
      <c r="L187" s="209"/>
      <c r="M187" s="210"/>
      <c r="N187" s="211"/>
      <c r="O187" s="211"/>
      <c r="P187" s="212">
        <f>SUM(P188:P247)</f>
        <v>0</v>
      </c>
      <c r="Q187" s="211"/>
      <c r="R187" s="212">
        <f>SUM(R188:R247)</f>
        <v>37.73248057</v>
      </c>
      <c r="S187" s="211"/>
      <c r="T187" s="213">
        <f>SUM(T188:T247)</f>
        <v>0</v>
      </c>
      <c r="U187" s="12"/>
      <c r="V187" s="12"/>
      <c r="W187" s="12"/>
      <c r="X187" s="12"/>
      <c r="Y187" s="12"/>
      <c r="Z187" s="12"/>
      <c r="AA187" s="12"/>
      <c r="AB187" s="12"/>
      <c r="AC187" s="12"/>
      <c r="AD187" s="12"/>
      <c r="AE187" s="12"/>
      <c r="AR187" s="214" t="s">
        <v>80</v>
      </c>
      <c r="AT187" s="215" t="s">
        <v>71</v>
      </c>
      <c r="AU187" s="215" t="s">
        <v>80</v>
      </c>
      <c r="AY187" s="214" t="s">
        <v>142</v>
      </c>
      <c r="BK187" s="216">
        <f>SUM(BK188:BK247)</f>
        <v>0</v>
      </c>
    </row>
    <row r="188" s="2" customFormat="1" ht="16.5" customHeight="1">
      <c r="A188" s="39"/>
      <c r="B188" s="40"/>
      <c r="C188" s="219" t="s">
        <v>284</v>
      </c>
      <c r="D188" s="219" t="s">
        <v>145</v>
      </c>
      <c r="E188" s="220" t="s">
        <v>215</v>
      </c>
      <c r="F188" s="221" t="s">
        <v>216</v>
      </c>
      <c r="G188" s="222" t="s">
        <v>159</v>
      </c>
      <c r="H188" s="223">
        <v>445.99099999999999</v>
      </c>
      <c r="I188" s="224"/>
      <c r="J188" s="225">
        <f>ROUND(I188*H188,2)</f>
        <v>0</v>
      </c>
      <c r="K188" s="221" t="s">
        <v>149</v>
      </c>
      <c r="L188" s="45"/>
      <c r="M188" s="226" t="s">
        <v>19</v>
      </c>
      <c r="N188" s="227" t="s">
        <v>44</v>
      </c>
      <c r="O188" s="85"/>
      <c r="P188" s="228">
        <f>O188*H188</f>
        <v>0</v>
      </c>
      <c r="Q188" s="228">
        <v>0.00025999999999999998</v>
      </c>
      <c r="R188" s="228">
        <f>Q188*H188</f>
        <v>0.11595765999999999</v>
      </c>
      <c r="S188" s="228">
        <v>0</v>
      </c>
      <c r="T188" s="229">
        <f>S188*H188</f>
        <v>0</v>
      </c>
      <c r="U188" s="39"/>
      <c r="V188" s="39"/>
      <c r="W188" s="39"/>
      <c r="X188" s="39"/>
      <c r="Y188" s="39"/>
      <c r="Z188" s="39"/>
      <c r="AA188" s="39"/>
      <c r="AB188" s="39"/>
      <c r="AC188" s="39"/>
      <c r="AD188" s="39"/>
      <c r="AE188" s="39"/>
      <c r="AR188" s="230" t="s">
        <v>150</v>
      </c>
      <c r="AT188" s="230" t="s">
        <v>145</v>
      </c>
      <c r="AU188" s="230" t="s">
        <v>151</v>
      </c>
      <c r="AY188" s="18" t="s">
        <v>142</v>
      </c>
      <c r="BE188" s="231">
        <f>IF(N188="základní",J188,0)</f>
        <v>0</v>
      </c>
      <c r="BF188" s="231">
        <f>IF(N188="snížená",J188,0)</f>
        <v>0</v>
      </c>
      <c r="BG188" s="231">
        <f>IF(N188="zákl. přenesená",J188,0)</f>
        <v>0</v>
      </c>
      <c r="BH188" s="231">
        <f>IF(N188="sníž. přenesená",J188,0)</f>
        <v>0</v>
      </c>
      <c r="BI188" s="231">
        <f>IF(N188="nulová",J188,0)</f>
        <v>0</v>
      </c>
      <c r="BJ188" s="18" t="s">
        <v>151</v>
      </c>
      <c r="BK188" s="231">
        <f>ROUND(I188*H188,2)</f>
        <v>0</v>
      </c>
      <c r="BL188" s="18" t="s">
        <v>150</v>
      </c>
      <c r="BM188" s="230" t="s">
        <v>776</v>
      </c>
    </row>
    <row r="189" s="2" customFormat="1" ht="21.75" customHeight="1">
      <c r="A189" s="39"/>
      <c r="B189" s="40"/>
      <c r="C189" s="219" t="s">
        <v>290</v>
      </c>
      <c r="D189" s="219" t="s">
        <v>145</v>
      </c>
      <c r="E189" s="220" t="s">
        <v>219</v>
      </c>
      <c r="F189" s="221" t="s">
        <v>220</v>
      </c>
      <c r="G189" s="222" t="s">
        <v>159</v>
      </c>
      <c r="H189" s="223">
        <v>445.99099999999999</v>
      </c>
      <c r="I189" s="224"/>
      <c r="J189" s="225">
        <f>ROUND(I189*H189,2)</f>
        <v>0</v>
      </c>
      <c r="K189" s="221" t="s">
        <v>149</v>
      </c>
      <c r="L189" s="45"/>
      <c r="M189" s="226" t="s">
        <v>19</v>
      </c>
      <c r="N189" s="227" t="s">
        <v>44</v>
      </c>
      <c r="O189" s="85"/>
      <c r="P189" s="228">
        <f>O189*H189</f>
        <v>0</v>
      </c>
      <c r="Q189" s="228">
        <v>0.0043800000000000002</v>
      </c>
      <c r="R189" s="228">
        <f>Q189*H189</f>
        <v>1.9534405800000001</v>
      </c>
      <c r="S189" s="228">
        <v>0</v>
      </c>
      <c r="T189" s="229">
        <f>S189*H189</f>
        <v>0</v>
      </c>
      <c r="U189" s="39"/>
      <c r="V189" s="39"/>
      <c r="W189" s="39"/>
      <c r="X189" s="39"/>
      <c r="Y189" s="39"/>
      <c r="Z189" s="39"/>
      <c r="AA189" s="39"/>
      <c r="AB189" s="39"/>
      <c r="AC189" s="39"/>
      <c r="AD189" s="39"/>
      <c r="AE189" s="39"/>
      <c r="AR189" s="230" t="s">
        <v>150</v>
      </c>
      <c r="AT189" s="230" t="s">
        <v>145</v>
      </c>
      <c r="AU189" s="230" t="s">
        <v>151</v>
      </c>
      <c r="AY189" s="18" t="s">
        <v>142</v>
      </c>
      <c r="BE189" s="231">
        <f>IF(N189="základní",J189,0)</f>
        <v>0</v>
      </c>
      <c r="BF189" s="231">
        <f>IF(N189="snížená",J189,0)</f>
        <v>0</v>
      </c>
      <c r="BG189" s="231">
        <f>IF(N189="zákl. přenesená",J189,0)</f>
        <v>0</v>
      </c>
      <c r="BH189" s="231">
        <f>IF(N189="sníž. přenesená",J189,0)</f>
        <v>0</v>
      </c>
      <c r="BI189" s="231">
        <f>IF(N189="nulová",J189,0)</f>
        <v>0</v>
      </c>
      <c r="BJ189" s="18" t="s">
        <v>151</v>
      </c>
      <c r="BK189" s="231">
        <f>ROUND(I189*H189,2)</f>
        <v>0</v>
      </c>
      <c r="BL189" s="18" t="s">
        <v>150</v>
      </c>
      <c r="BM189" s="230" t="s">
        <v>777</v>
      </c>
    </row>
    <row r="190" s="2" customFormat="1">
      <c r="A190" s="39"/>
      <c r="B190" s="40"/>
      <c r="C190" s="41"/>
      <c r="D190" s="234" t="s">
        <v>174</v>
      </c>
      <c r="E190" s="41"/>
      <c r="F190" s="255" t="s">
        <v>208</v>
      </c>
      <c r="G190" s="41"/>
      <c r="H190" s="41"/>
      <c r="I190" s="137"/>
      <c r="J190" s="41"/>
      <c r="K190" s="41"/>
      <c r="L190" s="45"/>
      <c r="M190" s="256"/>
      <c r="N190" s="257"/>
      <c r="O190" s="85"/>
      <c r="P190" s="85"/>
      <c r="Q190" s="85"/>
      <c r="R190" s="85"/>
      <c r="S190" s="85"/>
      <c r="T190" s="86"/>
      <c r="U190" s="39"/>
      <c r="V190" s="39"/>
      <c r="W190" s="39"/>
      <c r="X190" s="39"/>
      <c r="Y190" s="39"/>
      <c r="Z190" s="39"/>
      <c r="AA190" s="39"/>
      <c r="AB190" s="39"/>
      <c r="AC190" s="39"/>
      <c r="AD190" s="39"/>
      <c r="AE190" s="39"/>
      <c r="AT190" s="18" t="s">
        <v>174</v>
      </c>
      <c r="AU190" s="18" t="s">
        <v>151</v>
      </c>
    </row>
    <row r="191" s="2" customFormat="1" ht="21.75" customHeight="1">
      <c r="A191" s="39"/>
      <c r="B191" s="40"/>
      <c r="C191" s="219" t="s">
        <v>7</v>
      </c>
      <c r="D191" s="219" t="s">
        <v>145</v>
      </c>
      <c r="E191" s="220" t="s">
        <v>246</v>
      </c>
      <c r="F191" s="221" t="s">
        <v>247</v>
      </c>
      <c r="G191" s="222" t="s">
        <v>159</v>
      </c>
      <c r="H191" s="223">
        <v>445.99099999999999</v>
      </c>
      <c r="I191" s="224"/>
      <c r="J191" s="225">
        <f>ROUND(I191*H191,2)</f>
        <v>0</v>
      </c>
      <c r="K191" s="221" t="s">
        <v>149</v>
      </c>
      <c r="L191" s="45"/>
      <c r="M191" s="226" t="s">
        <v>19</v>
      </c>
      <c r="N191" s="227" t="s">
        <v>44</v>
      </c>
      <c r="O191" s="85"/>
      <c r="P191" s="228">
        <f>O191*H191</f>
        <v>0</v>
      </c>
      <c r="Q191" s="228">
        <v>0.017330000000000002</v>
      </c>
      <c r="R191" s="228">
        <f>Q191*H191</f>
        <v>7.7290240300000006</v>
      </c>
      <c r="S191" s="228">
        <v>0</v>
      </c>
      <c r="T191" s="229">
        <f>S191*H191</f>
        <v>0</v>
      </c>
      <c r="U191" s="39"/>
      <c r="V191" s="39"/>
      <c r="W191" s="39"/>
      <c r="X191" s="39"/>
      <c r="Y191" s="39"/>
      <c r="Z191" s="39"/>
      <c r="AA191" s="39"/>
      <c r="AB191" s="39"/>
      <c r="AC191" s="39"/>
      <c r="AD191" s="39"/>
      <c r="AE191" s="39"/>
      <c r="AR191" s="230" t="s">
        <v>150</v>
      </c>
      <c r="AT191" s="230" t="s">
        <v>145</v>
      </c>
      <c r="AU191" s="230" t="s">
        <v>151</v>
      </c>
      <c r="AY191" s="18" t="s">
        <v>142</v>
      </c>
      <c r="BE191" s="231">
        <f>IF(N191="základní",J191,0)</f>
        <v>0</v>
      </c>
      <c r="BF191" s="231">
        <f>IF(N191="snížená",J191,0)</f>
        <v>0</v>
      </c>
      <c r="BG191" s="231">
        <f>IF(N191="zákl. přenesená",J191,0)</f>
        <v>0</v>
      </c>
      <c r="BH191" s="231">
        <f>IF(N191="sníž. přenesená",J191,0)</f>
        <v>0</v>
      </c>
      <c r="BI191" s="231">
        <f>IF(N191="nulová",J191,0)</f>
        <v>0</v>
      </c>
      <c r="BJ191" s="18" t="s">
        <v>151</v>
      </c>
      <c r="BK191" s="231">
        <f>ROUND(I191*H191,2)</f>
        <v>0</v>
      </c>
      <c r="BL191" s="18" t="s">
        <v>150</v>
      </c>
      <c r="BM191" s="230" t="s">
        <v>778</v>
      </c>
    </row>
    <row r="192" s="2" customFormat="1">
      <c r="A192" s="39"/>
      <c r="B192" s="40"/>
      <c r="C192" s="41"/>
      <c r="D192" s="234" t="s">
        <v>174</v>
      </c>
      <c r="E192" s="41"/>
      <c r="F192" s="255" t="s">
        <v>213</v>
      </c>
      <c r="G192" s="41"/>
      <c r="H192" s="41"/>
      <c r="I192" s="137"/>
      <c r="J192" s="41"/>
      <c r="K192" s="41"/>
      <c r="L192" s="45"/>
      <c r="M192" s="256"/>
      <c r="N192" s="257"/>
      <c r="O192" s="85"/>
      <c r="P192" s="85"/>
      <c r="Q192" s="85"/>
      <c r="R192" s="85"/>
      <c r="S192" s="85"/>
      <c r="T192" s="86"/>
      <c r="U192" s="39"/>
      <c r="V192" s="39"/>
      <c r="W192" s="39"/>
      <c r="X192" s="39"/>
      <c r="Y192" s="39"/>
      <c r="Z192" s="39"/>
      <c r="AA192" s="39"/>
      <c r="AB192" s="39"/>
      <c r="AC192" s="39"/>
      <c r="AD192" s="39"/>
      <c r="AE192" s="39"/>
      <c r="AT192" s="18" t="s">
        <v>174</v>
      </c>
      <c r="AU192" s="18" t="s">
        <v>151</v>
      </c>
    </row>
    <row r="193" s="15" customFormat="1">
      <c r="A193" s="15"/>
      <c r="B193" s="258"/>
      <c r="C193" s="259"/>
      <c r="D193" s="234" t="s">
        <v>153</v>
      </c>
      <c r="E193" s="260" t="s">
        <v>19</v>
      </c>
      <c r="F193" s="261" t="s">
        <v>779</v>
      </c>
      <c r="G193" s="259"/>
      <c r="H193" s="260" t="s">
        <v>19</v>
      </c>
      <c r="I193" s="262"/>
      <c r="J193" s="259"/>
      <c r="K193" s="259"/>
      <c r="L193" s="263"/>
      <c r="M193" s="264"/>
      <c r="N193" s="265"/>
      <c r="O193" s="265"/>
      <c r="P193" s="265"/>
      <c r="Q193" s="265"/>
      <c r="R193" s="265"/>
      <c r="S193" s="265"/>
      <c r="T193" s="266"/>
      <c r="U193" s="15"/>
      <c r="V193" s="15"/>
      <c r="W193" s="15"/>
      <c r="X193" s="15"/>
      <c r="Y193" s="15"/>
      <c r="Z193" s="15"/>
      <c r="AA193" s="15"/>
      <c r="AB193" s="15"/>
      <c r="AC193" s="15"/>
      <c r="AD193" s="15"/>
      <c r="AE193" s="15"/>
      <c r="AT193" s="267" t="s">
        <v>153</v>
      </c>
      <c r="AU193" s="267" t="s">
        <v>151</v>
      </c>
      <c r="AV193" s="15" t="s">
        <v>80</v>
      </c>
      <c r="AW193" s="15" t="s">
        <v>33</v>
      </c>
      <c r="AX193" s="15" t="s">
        <v>72</v>
      </c>
      <c r="AY193" s="267" t="s">
        <v>142</v>
      </c>
    </row>
    <row r="194" s="13" customFormat="1">
      <c r="A194" s="13"/>
      <c r="B194" s="232"/>
      <c r="C194" s="233"/>
      <c r="D194" s="234" t="s">
        <v>153</v>
      </c>
      <c r="E194" s="235" t="s">
        <v>19</v>
      </c>
      <c r="F194" s="236" t="s">
        <v>780</v>
      </c>
      <c r="G194" s="233"/>
      <c r="H194" s="237">
        <v>68.197999999999993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153</v>
      </c>
      <c r="AU194" s="243" t="s">
        <v>151</v>
      </c>
      <c r="AV194" s="13" t="s">
        <v>151</v>
      </c>
      <c r="AW194" s="13" t="s">
        <v>33</v>
      </c>
      <c r="AX194" s="13" t="s">
        <v>72</v>
      </c>
      <c r="AY194" s="243" t="s">
        <v>142</v>
      </c>
    </row>
    <row r="195" s="15" customFormat="1">
      <c r="A195" s="15"/>
      <c r="B195" s="258"/>
      <c r="C195" s="259"/>
      <c r="D195" s="234" t="s">
        <v>153</v>
      </c>
      <c r="E195" s="260" t="s">
        <v>19</v>
      </c>
      <c r="F195" s="261" t="s">
        <v>781</v>
      </c>
      <c r="G195" s="259"/>
      <c r="H195" s="260" t="s">
        <v>19</v>
      </c>
      <c r="I195" s="262"/>
      <c r="J195" s="259"/>
      <c r="K195" s="259"/>
      <c r="L195" s="263"/>
      <c r="M195" s="264"/>
      <c r="N195" s="265"/>
      <c r="O195" s="265"/>
      <c r="P195" s="265"/>
      <c r="Q195" s="265"/>
      <c r="R195" s="265"/>
      <c r="S195" s="265"/>
      <c r="T195" s="266"/>
      <c r="U195" s="15"/>
      <c r="V195" s="15"/>
      <c r="W195" s="15"/>
      <c r="X195" s="15"/>
      <c r="Y195" s="15"/>
      <c r="Z195" s="15"/>
      <c r="AA195" s="15"/>
      <c r="AB195" s="15"/>
      <c r="AC195" s="15"/>
      <c r="AD195" s="15"/>
      <c r="AE195" s="15"/>
      <c r="AT195" s="267" t="s">
        <v>153</v>
      </c>
      <c r="AU195" s="267" t="s">
        <v>151</v>
      </c>
      <c r="AV195" s="15" t="s">
        <v>80</v>
      </c>
      <c r="AW195" s="15" t="s">
        <v>33</v>
      </c>
      <c r="AX195" s="15" t="s">
        <v>72</v>
      </c>
      <c r="AY195" s="267" t="s">
        <v>142</v>
      </c>
    </row>
    <row r="196" s="13" customFormat="1">
      <c r="A196" s="13"/>
      <c r="B196" s="232"/>
      <c r="C196" s="233"/>
      <c r="D196" s="234" t="s">
        <v>153</v>
      </c>
      <c r="E196" s="235" t="s">
        <v>19</v>
      </c>
      <c r="F196" s="236" t="s">
        <v>782</v>
      </c>
      <c r="G196" s="233"/>
      <c r="H196" s="237">
        <v>46.683</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153</v>
      </c>
      <c r="AU196" s="243" t="s">
        <v>151</v>
      </c>
      <c r="AV196" s="13" t="s">
        <v>151</v>
      </c>
      <c r="AW196" s="13" t="s">
        <v>33</v>
      </c>
      <c r="AX196" s="13" t="s">
        <v>72</v>
      </c>
      <c r="AY196" s="243" t="s">
        <v>142</v>
      </c>
    </row>
    <row r="197" s="15" customFormat="1">
      <c r="A197" s="15"/>
      <c r="B197" s="258"/>
      <c r="C197" s="259"/>
      <c r="D197" s="234" t="s">
        <v>153</v>
      </c>
      <c r="E197" s="260" t="s">
        <v>19</v>
      </c>
      <c r="F197" s="261" t="s">
        <v>783</v>
      </c>
      <c r="G197" s="259"/>
      <c r="H197" s="260" t="s">
        <v>19</v>
      </c>
      <c r="I197" s="262"/>
      <c r="J197" s="259"/>
      <c r="K197" s="259"/>
      <c r="L197" s="263"/>
      <c r="M197" s="264"/>
      <c r="N197" s="265"/>
      <c r="O197" s="265"/>
      <c r="P197" s="265"/>
      <c r="Q197" s="265"/>
      <c r="R197" s="265"/>
      <c r="S197" s="265"/>
      <c r="T197" s="266"/>
      <c r="U197" s="15"/>
      <c r="V197" s="15"/>
      <c r="W197" s="15"/>
      <c r="X197" s="15"/>
      <c r="Y197" s="15"/>
      <c r="Z197" s="15"/>
      <c r="AA197" s="15"/>
      <c r="AB197" s="15"/>
      <c r="AC197" s="15"/>
      <c r="AD197" s="15"/>
      <c r="AE197" s="15"/>
      <c r="AT197" s="267" t="s">
        <v>153</v>
      </c>
      <c r="AU197" s="267" t="s">
        <v>151</v>
      </c>
      <c r="AV197" s="15" t="s">
        <v>80</v>
      </c>
      <c r="AW197" s="15" t="s">
        <v>33</v>
      </c>
      <c r="AX197" s="15" t="s">
        <v>72</v>
      </c>
      <c r="AY197" s="267" t="s">
        <v>142</v>
      </c>
    </row>
    <row r="198" s="13" customFormat="1">
      <c r="A198" s="13"/>
      <c r="B198" s="232"/>
      <c r="C198" s="233"/>
      <c r="D198" s="234" t="s">
        <v>153</v>
      </c>
      <c r="E198" s="235" t="s">
        <v>19</v>
      </c>
      <c r="F198" s="236" t="s">
        <v>784</v>
      </c>
      <c r="G198" s="233"/>
      <c r="H198" s="237">
        <v>65.519999999999996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153</v>
      </c>
      <c r="AU198" s="243" t="s">
        <v>151</v>
      </c>
      <c r="AV198" s="13" t="s">
        <v>151</v>
      </c>
      <c r="AW198" s="13" t="s">
        <v>33</v>
      </c>
      <c r="AX198" s="13" t="s">
        <v>72</v>
      </c>
      <c r="AY198" s="243" t="s">
        <v>142</v>
      </c>
    </row>
    <row r="199" s="13" customFormat="1">
      <c r="A199" s="13"/>
      <c r="B199" s="232"/>
      <c r="C199" s="233"/>
      <c r="D199" s="234" t="s">
        <v>153</v>
      </c>
      <c r="E199" s="235" t="s">
        <v>19</v>
      </c>
      <c r="F199" s="236" t="s">
        <v>785</v>
      </c>
      <c r="G199" s="233"/>
      <c r="H199" s="237">
        <v>-2.25</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153</v>
      </c>
      <c r="AU199" s="243" t="s">
        <v>151</v>
      </c>
      <c r="AV199" s="13" t="s">
        <v>151</v>
      </c>
      <c r="AW199" s="13" t="s">
        <v>33</v>
      </c>
      <c r="AX199" s="13" t="s">
        <v>72</v>
      </c>
      <c r="AY199" s="243" t="s">
        <v>142</v>
      </c>
    </row>
    <row r="200" s="13" customFormat="1">
      <c r="A200" s="13"/>
      <c r="B200" s="232"/>
      <c r="C200" s="233"/>
      <c r="D200" s="234" t="s">
        <v>153</v>
      </c>
      <c r="E200" s="235" t="s">
        <v>19</v>
      </c>
      <c r="F200" s="236" t="s">
        <v>786</v>
      </c>
      <c r="G200" s="233"/>
      <c r="H200" s="237">
        <v>33.075000000000003</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153</v>
      </c>
      <c r="AU200" s="243" t="s">
        <v>151</v>
      </c>
      <c r="AV200" s="13" t="s">
        <v>151</v>
      </c>
      <c r="AW200" s="13" t="s">
        <v>33</v>
      </c>
      <c r="AX200" s="13" t="s">
        <v>72</v>
      </c>
      <c r="AY200" s="243" t="s">
        <v>142</v>
      </c>
    </row>
    <row r="201" s="13" customFormat="1">
      <c r="A201" s="13"/>
      <c r="B201" s="232"/>
      <c r="C201" s="233"/>
      <c r="D201" s="234" t="s">
        <v>153</v>
      </c>
      <c r="E201" s="235" t="s">
        <v>19</v>
      </c>
      <c r="F201" s="236" t="s">
        <v>785</v>
      </c>
      <c r="G201" s="233"/>
      <c r="H201" s="237">
        <v>-2.25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153</v>
      </c>
      <c r="AU201" s="243" t="s">
        <v>151</v>
      </c>
      <c r="AV201" s="13" t="s">
        <v>151</v>
      </c>
      <c r="AW201" s="13" t="s">
        <v>33</v>
      </c>
      <c r="AX201" s="13" t="s">
        <v>72</v>
      </c>
      <c r="AY201" s="243" t="s">
        <v>142</v>
      </c>
    </row>
    <row r="202" s="15" customFormat="1">
      <c r="A202" s="15"/>
      <c r="B202" s="258"/>
      <c r="C202" s="259"/>
      <c r="D202" s="234" t="s">
        <v>153</v>
      </c>
      <c r="E202" s="260" t="s">
        <v>19</v>
      </c>
      <c r="F202" s="261" t="s">
        <v>787</v>
      </c>
      <c r="G202" s="259"/>
      <c r="H202" s="260" t="s">
        <v>19</v>
      </c>
      <c r="I202" s="262"/>
      <c r="J202" s="259"/>
      <c r="K202" s="259"/>
      <c r="L202" s="263"/>
      <c r="M202" s="264"/>
      <c r="N202" s="265"/>
      <c r="O202" s="265"/>
      <c r="P202" s="265"/>
      <c r="Q202" s="265"/>
      <c r="R202" s="265"/>
      <c r="S202" s="265"/>
      <c r="T202" s="266"/>
      <c r="U202" s="15"/>
      <c r="V202" s="15"/>
      <c r="W202" s="15"/>
      <c r="X202" s="15"/>
      <c r="Y202" s="15"/>
      <c r="Z202" s="15"/>
      <c r="AA202" s="15"/>
      <c r="AB202" s="15"/>
      <c r="AC202" s="15"/>
      <c r="AD202" s="15"/>
      <c r="AE202" s="15"/>
      <c r="AT202" s="267" t="s">
        <v>153</v>
      </c>
      <c r="AU202" s="267" t="s">
        <v>151</v>
      </c>
      <c r="AV202" s="15" t="s">
        <v>80</v>
      </c>
      <c r="AW202" s="15" t="s">
        <v>33</v>
      </c>
      <c r="AX202" s="15" t="s">
        <v>72</v>
      </c>
      <c r="AY202" s="267" t="s">
        <v>142</v>
      </c>
    </row>
    <row r="203" s="13" customFormat="1">
      <c r="A203" s="13"/>
      <c r="B203" s="232"/>
      <c r="C203" s="233"/>
      <c r="D203" s="234" t="s">
        <v>153</v>
      </c>
      <c r="E203" s="235" t="s">
        <v>19</v>
      </c>
      <c r="F203" s="236" t="s">
        <v>788</v>
      </c>
      <c r="G203" s="233"/>
      <c r="H203" s="237">
        <v>66.780000000000001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153</v>
      </c>
      <c r="AU203" s="243" t="s">
        <v>151</v>
      </c>
      <c r="AV203" s="13" t="s">
        <v>151</v>
      </c>
      <c r="AW203" s="13" t="s">
        <v>33</v>
      </c>
      <c r="AX203" s="13" t="s">
        <v>72</v>
      </c>
      <c r="AY203" s="243" t="s">
        <v>142</v>
      </c>
    </row>
    <row r="204" s="15" customFormat="1">
      <c r="A204" s="15"/>
      <c r="B204" s="258"/>
      <c r="C204" s="259"/>
      <c r="D204" s="234" t="s">
        <v>153</v>
      </c>
      <c r="E204" s="260" t="s">
        <v>19</v>
      </c>
      <c r="F204" s="261" t="s">
        <v>789</v>
      </c>
      <c r="G204" s="259"/>
      <c r="H204" s="260" t="s">
        <v>19</v>
      </c>
      <c r="I204" s="262"/>
      <c r="J204" s="259"/>
      <c r="K204" s="259"/>
      <c r="L204" s="263"/>
      <c r="M204" s="264"/>
      <c r="N204" s="265"/>
      <c r="O204" s="265"/>
      <c r="P204" s="265"/>
      <c r="Q204" s="265"/>
      <c r="R204" s="265"/>
      <c r="S204" s="265"/>
      <c r="T204" s="266"/>
      <c r="U204" s="15"/>
      <c r="V204" s="15"/>
      <c r="W204" s="15"/>
      <c r="X204" s="15"/>
      <c r="Y204" s="15"/>
      <c r="Z204" s="15"/>
      <c r="AA204" s="15"/>
      <c r="AB204" s="15"/>
      <c r="AC204" s="15"/>
      <c r="AD204" s="15"/>
      <c r="AE204" s="15"/>
      <c r="AT204" s="267" t="s">
        <v>153</v>
      </c>
      <c r="AU204" s="267" t="s">
        <v>151</v>
      </c>
      <c r="AV204" s="15" t="s">
        <v>80</v>
      </c>
      <c r="AW204" s="15" t="s">
        <v>33</v>
      </c>
      <c r="AX204" s="15" t="s">
        <v>72</v>
      </c>
      <c r="AY204" s="267" t="s">
        <v>142</v>
      </c>
    </row>
    <row r="205" s="13" customFormat="1">
      <c r="A205" s="13"/>
      <c r="B205" s="232"/>
      <c r="C205" s="233"/>
      <c r="D205" s="234" t="s">
        <v>153</v>
      </c>
      <c r="E205" s="235" t="s">
        <v>19</v>
      </c>
      <c r="F205" s="236" t="s">
        <v>790</v>
      </c>
      <c r="G205" s="233"/>
      <c r="H205" s="237">
        <v>107.73</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153</v>
      </c>
      <c r="AU205" s="243" t="s">
        <v>151</v>
      </c>
      <c r="AV205" s="13" t="s">
        <v>151</v>
      </c>
      <c r="AW205" s="13" t="s">
        <v>33</v>
      </c>
      <c r="AX205" s="13" t="s">
        <v>72</v>
      </c>
      <c r="AY205" s="243" t="s">
        <v>142</v>
      </c>
    </row>
    <row r="206" s="15" customFormat="1">
      <c r="A206" s="15"/>
      <c r="B206" s="258"/>
      <c r="C206" s="259"/>
      <c r="D206" s="234" t="s">
        <v>153</v>
      </c>
      <c r="E206" s="260" t="s">
        <v>19</v>
      </c>
      <c r="F206" s="261" t="s">
        <v>791</v>
      </c>
      <c r="G206" s="259"/>
      <c r="H206" s="260" t="s">
        <v>19</v>
      </c>
      <c r="I206" s="262"/>
      <c r="J206" s="259"/>
      <c r="K206" s="259"/>
      <c r="L206" s="263"/>
      <c r="M206" s="264"/>
      <c r="N206" s="265"/>
      <c r="O206" s="265"/>
      <c r="P206" s="265"/>
      <c r="Q206" s="265"/>
      <c r="R206" s="265"/>
      <c r="S206" s="265"/>
      <c r="T206" s="266"/>
      <c r="U206" s="15"/>
      <c r="V206" s="15"/>
      <c r="W206" s="15"/>
      <c r="X206" s="15"/>
      <c r="Y206" s="15"/>
      <c r="Z206" s="15"/>
      <c r="AA206" s="15"/>
      <c r="AB206" s="15"/>
      <c r="AC206" s="15"/>
      <c r="AD206" s="15"/>
      <c r="AE206" s="15"/>
      <c r="AT206" s="267" t="s">
        <v>153</v>
      </c>
      <c r="AU206" s="267" t="s">
        <v>151</v>
      </c>
      <c r="AV206" s="15" t="s">
        <v>80</v>
      </c>
      <c r="AW206" s="15" t="s">
        <v>33</v>
      </c>
      <c r="AX206" s="15" t="s">
        <v>72</v>
      </c>
      <c r="AY206" s="267" t="s">
        <v>142</v>
      </c>
    </row>
    <row r="207" s="13" customFormat="1">
      <c r="A207" s="13"/>
      <c r="B207" s="232"/>
      <c r="C207" s="233"/>
      <c r="D207" s="234" t="s">
        <v>153</v>
      </c>
      <c r="E207" s="235" t="s">
        <v>19</v>
      </c>
      <c r="F207" s="236" t="s">
        <v>792</v>
      </c>
      <c r="G207" s="233"/>
      <c r="H207" s="237">
        <v>6.6150000000000002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153</v>
      </c>
      <c r="AU207" s="243" t="s">
        <v>151</v>
      </c>
      <c r="AV207" s="13" t="s">
        <v>151</v>
      </c>
      <c r="AW207" s="13" t="s">
        <v>33</v>
      </c>
      <c r="AX207" s="13" t="s">
        <v>72</v>
      </c>
      <c r="AY207" s="243" t="s">
        <v>142</v>
      </c>
    </row>
    <row r="208" s="15" customFormat="1">
      <c r="A208" s="15"/>
      <c r="B208" s="258"/>
      <c r="C208" s="259"/>
      <c r="D208" s="234" t="s">
        <v>153</v>
      </c>
      <c r="E208" s="260" t="s">
        <v>19</v>
      </c>
      <c r="F208" s="261" t="s">
        <v>793</v>
      </c>
      <c r="G208" s="259"/>
      <c r="H208" s="260" t="s">
        <v>19</v>
      </c>
      <c r="I208" s="262"/>
      <c r="J208" s="259"/>
      <c r="K208" s="259"/>
      <c r="L208" s="263"/>
      <c r="M208" s="264"/>
      <c r="N208" s="265"/>
      <c r="O208" s="265"/>
      <c r="P208" s="265"/>
      <c r="Q208" s="265"/>
      <c r="R208" s="265"/>
      <c r="S208" s="265"/>
      <c r="T208" s="266"/>
      <c r="U208" s="15"/>
      <c r="V208" s="15"/>
      <c r="W208" s="15"/>
      <c r="X208" s="15"/>
      <c r="Y208" s="15"/>
      <c r="Z208" s="15"/>
      <c r="AA208" s="15"/>
      <c r="AB208" s="15"/>
      <c r="AC208" s="15"/>
      <c r="AD208" s="15"/>
      <c r="AE208" s="15"/>
      <c r="AT208" s="267" t="s">
        <v>153</v>
      </c>
      <c r="AU208" s="267" t="s">
        <v>151</v>
      </c>
      <c r="AV208" s="15" t="s">
        <v>80</v>
      </c>
      <c r="AW208" s="15" t="s">
        <v>33</v>
      </c>
      <c r="AX208" s="15" t="s">
        <v>72</v>
      </c>
      <c r="AY208" s="267" t="s">
        <v>142</v>
      </c>
    </row>
    <row r="209" s="13" customFormat="1">
      <c r="A209" s="13"/>
      <c r="B209" s="232"/>
      <c r="C209" s="233"/>
      <c r="D209" s="234" t="s">
        <v>153</v>
      </c>
      <c r="E209" s="235" t="s">
        <v>19</v>
      </c>
      <c r="F209" s="236" t="s">
        <v>794</v>
      </c>
      <c r="G209" s="233"/>
      <c r="H209" s="237">
        <v>15.255000000000001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153</v>
      </c>
      <c r="AU209" s="243" t="s">
        <v>151</v>
      </c>
      <c r="AV209" s="13" t="s">
        <v>151</v>
      </c>
      <c r="AW209" s="13" t="s">
        <v>33</v>
      </c>
      <c r="AX209" s="13" t="s">
        <v>72</v>
      </c>
      <c r="AY209" s="243" t="s">
        <v>142</v>
      </c>
    </row>
    <row r="210" s="15" customFormat="1">
      <c r="A210" s="15"/>
      <c r="B210" s="258"/>
      <c r="C210" s="259"/>
      <c r="D210" s="234" t="s">
        <v>153</v>
      </c>
      <c r="E210" s="260" t="s">
        <v>19</v>
      </c>
      <c r="F210" s="261" t="s">
        <v>795</v>
      </c>
      <c r="G210" s="259"/>
      <c r="H210" s="260" t="s">
        <v>19</v>
      </c>
      <c r="I210" s="262"/>
      <c r="J210" s="259"/>
      <c r="K210" s="259"/>
      <c r="L210" s="263"/>
      <c r="M210" s="264"/>
      <c r="N210" s="265"/>
      <c r="O210" s="265"/>
      <c r="P210" s="265"/>
      <c r="Q210" s="265"/>
      <c r="R210" s="265"/>
      <c r="S210" s="265"/>
      <c r="T210" s="266"/>
      <c r="U210" s="15"/>
      <c r="V210" s="15"/>
      <c r="W210" s="15"/>
      <c r="X210" s="15"/>
      <c r="Y210" s="15"/>
      <c r="Z210" s="15"/>
      <c r="AA210" s="15"/>
      <c r="AB210" s="15"/>
      <c r="AC210" s="15"/>
      <c r="AD210" s="15"/>
      <c r="AE210" s="15"/>
      <c r="AT210" s="267" t="s">
        <v>153</v>
      </c>
      <c r="AU210" s="267" t="s">
        <v>151</v>
      </c>
      <c r="AV210" s="15" t="s">
        <v>80</v>
      </c>
      <c r="AW210" s="15" t="s">
        <v>33</v>
      </c>
      <c r="AX210" s="15" t="s">
        <v>72</v>
      </c>
      <c r="AY210" s="267" t="s">
        <v>142</v>
      </c>
    </row>
    <row r="211" s="13" customFormat="1">
      <c r="A211" s="13"/>
      <c r="B211" s="232"/>
      <c r="C211" s="233"/>
      <c r="D211" s="234" t="s">
        <v>153</v>
      </c>
      <c r="E211" s="235" t="s">
        <v>19</v>
      </c>
      <c r="F211" s="236" t="s">
        <v>796</v>
      </c>
      <c r="G211" s="233"/>
      <c r="H211" s="237">
        <v>40.634999999999998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153</v>
      </c>
      <c r="AU211" s="243" t="s">
        <v>151</v>
      </c>
      <c r="AV211" s="13" t="s">
        <v>151</v>
      </c>
      <c r="AW211" s="13" t="s">
        <v>33</v>
      </c>
      <c r="AX211" s="13" t="s">
        <v>72</v>
      </c>
      <c r="AY211" s="243" t="s">
        <v>142</v>
      </c>
    </row>
    <row r="212" s="14" customFormat="1">
      <c r="A212" s="14"/>
      <c r="B212" s="244"/>
      <c r="C212" s="245"/>
      <c r="D212" s="234" t="s">
        <v>153</v>
      </c>
      <c r="E212" s="246" t="s">
        <v>19</v>
      </c>
      <c r="F212" s="247" t="s">
        <v>156</v>
      </c>
      <c r="G212" s="245"/>
      <c r="H212" s="248">
        <v>445.99099999999999</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153</v>
      </c>
      <c r="AU212" s="254" t="s">
        <v>151</v>
      </c>
      <c r="AV212" s="14" t="s">
        <v>150</v>
      </c>
      <c r="AW212" s="14" t="s">
        <v>33</v>
      </c>
      <c r="AX212" s="14" t="s">
        <v>80</v>
      </c>
      <c r="AY212" s="254" t="s">
        <v>142</v>
      </c>
    </row>
    <row r="213" s="2" customFormat="1" ht="21.75" customHeight="1">
      <c r="A213" s="39"/>
      <c r="B213" s="40"/>
      <c r="C213" s="219" t="s">
        <v>298</v>
      </c>
      <c r="D213" s="219" t="s">
        <v>145</v>
      </c>
      <c r="E213" s="220" t="s">
        <v>250</v>
      </c>
      <c r="F213" s="221" t="s">
        <v>251</v>
      </c>
      <c r="G213" s="222" t="s">
        <v>185</v>
      </c>
      <c r="H213" s="223">
        <v>40</v>
      </c>
      <c r="I213" s="224"/>
      <c r="J213" s="225">
        <f>ROUND(I213*H213,2)</f>
        <v>0</v>
      </c>
      <c r="K213" s="221" t="s">
        <v>149</v>
      </c>
      <c r="L213" s="45"/>
      <c r="M213" s="226" t="s">
        <v>19</v>
      </c>
      <c r="N213" s="227" t="s">
        <v>44</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150</v>
      </c>
      <c r="AT213" s="230" t="s">
        <v>145</v>
      </c>
      <c r="AU213" s="230" t="s">
        <v>151</v>
      </c>
      <c r="AY213" s="18" t="s">
        <v>142</v>
      </c>
      <c r="BE213" s="231">
        <f>IF(N213="základní",J213,0)</f>
        <v>0</v>
      </c>
      <c r="BF213" s="231">
        <f>IF(N213="snížená",J213,0)</f>
        <v>0</v>
      </c>
      <c r="BG213" s="231">
        <f>IF(N213="zákl. přenesená",J213,0)</f>
        <v>0</v>
      </c>
      <c r="BH213" s="231">
        <f>IF(N213="sníž. přenesená",J213,0)</f>
        <v>0</v>
      </c>
      <c r="BI213" s="231">
        <f>IF(N213="nulová",J213,0)</f>
        <v>0</v>
      </c>
      <c r="BJ213" s="18" t="s">
        <v>151</v>
      </c>
      <c r="BK213" s="231">
        <f>ROUND(I213*H213,2)</f>
        <v>0</v>
      </c>
      <c r="BL213" s="18" t="s">
        <v>150</v>
      </c>
      <c r="BM213" s="230" t="s">
        <v>797</v>
      </c>
    </row>
    <row r="214" s="2" customFormat="1">
      <c r="A214" s="39"/>
      <c r="B214" s="40"/>
      <c r="C214" s="41"/>
      <c r="D214" s="234" t="s">
        <v>174</v>
      </c>
      <c r="E214" s="41"/>
      <c r="F214" s="255" t="s">
        <v>253</v>
      </c>
      <c r="G214" s="41"/>
      <c r="H214" s="41"/>
      <c r="I214" s="137"/>
      <c r="J214" s="41"/>
      <c r="K214" s="41"/>
      <c r="L214" s="45"/>
      <c r="M214" s="256"/>
      <c r="N214" s="257"/>
      <c r="O214" s="85"/>
      <c r="P214" s="85"/>
      <c r="Q214" s="85"/>
      <c r="R214" s="85"/>
      <c r="S214" s="85"/>
      <c r="T214" s="86"/>
      <c r="U214" s="39"/>
      <c r="V214" s="39"/>
      <c r="W214" s="39"/>
      <c r="X214" s="39"/>
      <c r="Y214" s="39"/>
      <c r="Z214" s="39"/>
      <c r="AA214" s="39"/>
      <c r="AB214" s="39"/>
      <c r="AC214" s="39"/>
      <c r="AD214" s="39"/>
      <c r="AE214" s="39"/>
      <c r="AT214" s="18" t="s">
        <v>174</v>
      </c>
      <c r="AU214" s="18" t="s">
        <v>151</v>
      </c>
    </row>
    <row r="215" s="13" customFormat="1">
      <c r="A215" s="13"/>
      <c r="B215" s="232"/>
      <c r="C215" s="233"/>
      <c r="D215" s="234" t="s">
        <v>153</v>
      </c>
      <c r="E215" s="235" t="s">
        <v>19</v>
      </c>
      <c r="F215" s="236" t="s">
        <v>798</v>
      </c>
      <c r="G215" s="233"/>
      <c r="H215" s="237">
        <v>40</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153</v>
      </c>
      <c r="AU215" s="243" t="s">
        <v>151</v>
      </c>
      <c r="AV215" s="13" t="s">
        <v>151</v>
      </c>
      <c r="AW215" s="13" t="s">
        <v>33</v>
      </c>
      <c r="AX215" s="13" t="s">
        <v>72</v>
      </c>
      <c r="AY215" s="243" t="s">
        <v>142</v>
      </c>
    </row>
    <row r="216" s="14" customFormat="1">
      <c r="A216" s="14"/>
      <c r="B216" s="244"/>
      <c r="C216" s="245"/>
      <c r="D216" s="234" t="s">
        <v>153</v>
      </c>
      <c r="E216" s="246" t="s">
        <v>19</v>
      </c>
      <c r="F216" s="247" t="s">
        <v>156</v>
      </c>
      <c r="G216" s="245"/>
      <c r="H216" s="248">
        <v>40</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153</v>
      </c>
      <c r="AU216" s="254" t="s">
        <v>151</v>
      </c>
      <c r="AV216" s="14" t="s">
        <v>150</v>
      </c>
      <c r="AW216" s="14" t="s">
        <v>33</v>
      </c>
      <c r="AX216" s="14" t="s">
        <v>80</v>
      </c>
      <c r="AY216" s="254" t="s">
        <v>142</v>
      </c>
    </row>
    <row r="217" s="2" customFormat="1" ht="16.5" customHeight="1">
      <c r="A217" s="39"/>
      <c r="B217" s="40"/>
      <c r="C217" s="268" t="s">
        <v>304</v>
      </c>
      <c r="D217" s="268" t="s">
        <v>264</v>
      </c>
      <c r="E217" s="269" t="s">
        <v>265</v>
      </c>
      <c r="F217" s="270" t="s">
        <v>266</v>
      </c>
      <c r="G217" s="271" t="s">
        <v>185</v>
      </c>
      <c r="H217" s="272">
        <v>42</v>
      </c>
      <c r="I217" s="273"/>
      <c r="J217" s="274">
        <f>ROUND(I217*H217,2)</f>
        <v>0</v>
      </c>
      <c r="K217" s="270" t="s">
        <v>149</v>
      </c>
      <c r="L217" s="275"/>
      <c r="M217" s="276" t="s">
        <v>19</v>
      </c>
      <c r="N217" s="277" t="s">
        <v>44</v>
      </c>
      <c r="O217" s="85"/>
      <c r="P217" s="228">
        <f>O217*H217</f>
        <v>0</v>
      </c>
      <c r="Q217" s="228">
        <v>5.0000000000000002E-05</v>
      </c>
      <c r="R217" s="228">
        <f>Q217*H217</f>
        <v>0.0021000000000000003</v>
      </c>
      <c r="S217" s="228">
        <v>0</v>
      </c>
      <c r="T217" s="229">
        <f>S217*H217</f>
        <v>0</v>
      </c>
      <c r="U217" s="39"/>
      <c r="V217" s="39"/>
      <c r="W217" s="39"/>
      <c r="X217" s="39"/>
      <c r="Y217" s="39"/>
      <c r="Z217" s="39"/>
      <c r="AA217" s="39"/>
      <c r="AB217" s="39"/>
      <c r="AC217" s="39"/>
      <c r="AD217" s="39"/>
      <c r="AE217" s="39"/>
      <c r="AR217" s="230" t="s">
        <v>200</v>
      </c>
      <c r="AT217" s="230" t="s">
        <v>264</v>
      </c>
      <c r="AU217" s="230" t="s">
        <v>151</v>
      </c>
      <c r="AY217" s="18" t="s">
        <v>142</v>
      </c>
      <c r="BE217" s="231">
        <f>IF(N217="základní",J217,0)</f>
        <v>0</v>
      </c>
      <c r="BF217" s="231">
        <f>IF(N217="snížená",J217,0)</f>
        <v>0</v>
      </c>
      <c r="BG217" s="231">
        <f>IF(N217="zákl. přenesená",J217,0)</f>
        <v>0</v>
      </c>
      <c r="BH217" s="231">
        <f>IF(N217="sníž. přenesená",J217,0)</f>
        <v>0</v>
      </c>
      <c r="BI217" s="231">
        <f>IF(N217="nulová",J217,0)</f>
        <v>0</v>
      </c>
      <c r="BJ217" s="18" t="s">
        <v>151</v>
      </c>
      <c r="BK217" s="231">
        <f>ROUND(I217*H217,2)</f>
        <v>0</v>
      </c>
      <c r="BL217" s="18" t="s">
        <v>150</v>
      </c>
      <c r="BM217" s="230" t="s">
        <v>799</v>
      </c>
    </row>
    <row r="218" s="13" customFormat="1">
      <c r="A218" s="13"/>
      <c r="B218" s="232"/>
      <c r="C218" s="233"/>
      <c r="D218" s="234" t="s">
        <v>153</v>
      </c>
      <c r="E218" s="235" t="s">
        <v>19</v>
      </c>
      <c r="F218" s="236" t="s">
        <v>800</v>
      </c>
      <c r="G218" s="233"/>
      <c r="H218" s="237">
        <v>42</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153</v>
      </c>
      <c r="AU218" s="243" t="s">
        <v>151</v>
      </c>
      <c r="AV218" s="13" t="s">
        <v>151</v>
      </c>
      <c r="AW218" s="13" t="s">
        <v>33</v>
      </c>
      <c r="AX218" s="13" t="s">
        <v>72</v>
      </c>
      <c r="AY218" s="243" t="s">
        <v>142</v>
      </c>
    </row>
    <row r="219" s="14" customFormat="1">
      <c r="A219" s="14"/>
      <c r="B219" s="244"/>
      <c r="C219" s="245"/>
      <c r="D219" s="234" t="s">
        <v>153</v>
      </c>
      <c r="E219" s="246" t="s">
        <v>19</v>
      </c>
      <c r="F219" s="247" t="s">
        <v>156</v>
      </c>
      <c r="G219" s="245"/>
      <c r="H219" s="248">
        <v>42</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153</v>
      </c>
      <c r="AU219" s="254" t="s">
        <v>151</v>
      </c>
      <c r="AV219" s="14" t="s">
        <v>150</v>
      </c>
      <c r="AW219" s="14" t="s">
        <v>33</v>
      </c>
      <c r="AX219" s="14" t="s">
        <v>80</v>
      </c>
      <c r="AY219" s="254" t="s">
        <v>142</v>
      </c>
    </row>
    <row r="220" s="2" customFormat="1" ht="16.5" customHeight="1">
      <c r="A220" s="39"/>
      <c r="B220" s="40"/>
      <c r="C220" s="219" t="s">
        <v>310</v>
      </c>
      <c r="D220" s="219" t="s">
        <v>145</v>
      </c>
      <c r="E220" s="220" t="s">
        <v>275</v>
      </c>
      <c r="F220" s="221" t="s">
        <v>276</v>
      </c>
      <c r="G220" s="222" t="s">
        <v>148</v>
      </c>
      <c r="H220" s="223">
        <v>9.7449999999999992</v>
      </c>
      <c r="I220" s="224"/>
      <c r="J220" s="225">
        <f>ROUND(I220*H220,2)</f>
        <v>0</v>
      </c>
      <c r="K220" s="221" t="s">
        <v>149</v>
      </c>
      <c r="L220" s="45"/>
      <c r="M220" s="226" t="s">
        <v>19</v>
      </c>
      <c r="N220" s="227" t="s">
        <v>44</v>
      </c>
      <c r="O220" s="85"/>
      <c r="P220" s="228">
        <f>O220*H220</f>
        <v>0</v>
      </c>
      <c r="Q220" s="228">
        <v>2.2563399999999998</v>
      </c>
      <c r="R220" s="228">
        <f>Q220*H220</f>
        <v>21.988033299999998</v>
      </c>
      <c r="S220" s="228">
        <v>0</v>
      </c>
      <c r="T220" s="229">
        <f>S220*H220</f>
        <v>0</v>
      </c>
      <c r="U220" s="39"/>
      <c r="V220" s="39"/>
      <c r="W220" s="39"/>
      <c r="X220" s="39"/>
      <c r="Y220" s="39"/>
      <c r="Z220" s="39"/>
      <c r="AA220" s="39"/>
      <c r="AB220" s="39"/>
      <c r="AC220" s="39"/>
      <c r="AD220" s="39"/>
      <c r="AE220" s="39"/>
      <c r="AR220" s="230" t="s">
        <v>150</v>
      </c>
      <c r="AT220" s="230" t="s">
        <v>145</v>
      </c>
      <c r="AU220" s="230" t="s">
        <v>151</v>
      </c>
      <c r="AY220" s="18" t="s">
        <v>142</v>
      </c>
      <c r="BE220" s="231">
        <f>IF(N220="základní",J220,0)</f>
        <v>0</v>
      </c>
      <c r="BF220" s="231">
        <f>IF(N220="snížená",J220,0)</f>
        <v>0</v>
      </c>
      <c r="BG220" s="231">
        <f>IF(N220="zákl. přenesená",J220,0)</f>
        <v>0</v>
      </c>
      <c r="BH220" s="231">
        <f>IF(N220="sníž. přenesená",J220,0)</f>
        <v>0</v>
      </c>
      <c r="BI220" s="231">
        <f>IF(N220="nulová",J220,0)</f>
        <v>0</v>
      </c>
      <c r="BJ220" s="18" t="s">
        <v>151</v>
      </c>
      <c r="BK220" s="231">
        <f>ROUND(I220*H220,2)</f>
        <v>0</v>
      </c>
      <c r="BL220" s="18" t="s">
        <v>150</v>
      </c>
      <c r="BM220" s="230" t="s">
        <v>801</v>
      </c>
    </row>
    <row r="221" s="2" customFormat="1">
      <c r="A221" s="39"/>
      <c r="B221" s="40"/>
      <c r="C221" s="41"/>
      <c r="D221" s="234" t="s">
        <v>174</v>
      </c>
      <c r="E221" s="41"/>
      <c r="F221" s="255" t="s">
        <v>278</v>
      </c>
      <c r="G221" s="41"/>
      <c r="H221" s="41"/>
      <c r="I221" s="137"/>
      <c r="J221" s="41"/>
      <c r="K221" s="41"/>
      <c r="L221" s="45"/>
      <c r="M221" s="256"/>
      <c r="N221" s="257"/>
      <c r="O221" s="85"/>
      <c r="P221" s="85"/>
      <c r="Q221" s="85"/>
      <c r="R221" s="85"/>
      <c r="S221" s="85"/>
      <c r="T221" s="86"/>
      <c r="U221" s="39"/>
      <c r="V221" s="39"/>
      <c r="W221" s="39"/>
      <c r="X221" s="39"/>
      <c r="Y221" s="39"/>
      <c r="Z221" s="39"/>
      <c r="AA221" s="39"/>
      <c r="AB221" s="39"/>
      <c r="AC221" s="39"/>
      <c r="AD221" s="39"/>
      <c r="AE221" s="39"/>
      <c r="AT221" s="18" t="s">
        <v>174</v>
      </c>
      <c r="AU221" s="18" t="s">
        <v>151</v>
      </c>
    </row>
    <row r="222" s="13" customFormat="1">
      <c r="A222" s="13"/>
      <c r="B222" s="232"/>
      <c r="C222" s="233"/>
      <c r="D222" s="234" t="s">
        <v>153</v>
      </c>
      <c r="E222" s="235" t="s">
        <v>19</v>
      </c>
      <c r="F222" s="236" t="s">
        <v>802</v>
      </c>
      <c r="G222" s="233"/>
      <c r="H222" s="237">
        <v>13.597</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153</v>
      </c>
      <c r="AU222" s="243" t="s">
        <v>151</v>
      </c>
      <c r="AV222" s="13" t="s">
        <v>151</v>
      </c>
      <c r="AW222" s="13" t="s">
        <v>33</v>
      </c>
      <c r="AX222" s="13" t="s">
        <v>72</v>
      </c>
      <c r="AY222" s="243" t="s">
        <v>142</v>
      </c>
    </row>
    <row r="223" s="13" customFormat="1">
      <c r="A223" s="13"/>
      <c r="B223" s="232"/>
      <c r="C223" s="233"/>
      <c r="D223" s="234" t="s">
        <v>153</v>
      </c>
      <c r="E223" s="235" t="s">
        <v>19</v>
      </c>
      <c r="F223" s="236" t="s">
        <v>803</v>
      </c>
      <c r="G223" s="233"/>
      <c r="H223" s="237">
        <v>-3.8519999999999999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153</v>
      </c>
      <c r="AU223" s="243" t="s">
        <v>151</v>
      </c>
      <c r="AV223" s="13" t="s">
        <v>151</v>
      </c>
      <c r="AW223" s="13" t="s">
        <v>33</v>
      </c>
      <c r="AX223" s="13" t="s">
        <v>72</v>
      </c>
      <c r="AY223" s="243" t="s">
        <v>142</v>
      </c>
    </row>
    <row r="224" s="14" customFormat="1">
      <c r="A224" s="14"/>
      <c r="B224" s="244"/>
      <c r="C224" s="245"/>
      <c r="D224" s="234" t="s">
        <v>153</v>
      </c>
      <c r="E224" s="246" t="s">
        <v>19</v>
      </c>
      <c r="F224" s="247" t="s">
        <v>156</v>
      </c>
      <c r="G224" s="245"/>
      <c r="H224" s="248">
        <v>9.7449999999999992</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153</v>
      </c>
      <c r="AU224" s="254" t="s">
        <v>151</v>
      </c>
      <c r="AV224" s="14" t="s">
        <v>150</v>
      </c>
      <c r="AW224" s="14" t="s">
        <v>33</v>
      </c>
      <c r="AX224" s="14" t="s">
        <v>80</v>
      </c>
      <c r="AY224" s="254" t="s">
        <v>142</v>
      </c>
    </row>
    <row r="225" s="2" customFormat="1" ht="16.5" customHeight="1">
      <c r="A225" s="39"/>
      <c r="B225" s="40"/>
      <c r="C225" s="219" t="s">
        <v>315</v>
      </c>
      <c r="D225" s="219" t="s">
        <v>145</v>
      </c>
      <c r="E225" s="220" t="s">
        <v>285</v>
      </c>
      <c r="F225" s="221" t="s">
        <v>286</v>
      </c>
      <c r="G225" s="222" t="s">
        <v>148</v>
      </c>
      <c r="H225" s="223">
        <v>9.7449999999999992</v>
      </c>
      <c r="I225" s="224"/>
      <c r="J225" s="225">
        <f>ROUND(I225*H225,2)</f>
        <v>0</v>
      </c>
      <c r="K225" s="221" t="s">
        <v>149</v>
      </c>
      <c r="L225" s="45"/>
      <c r="M225" s="226" t="s">
        <v>19</v>
      </c>
      <c r="N225" s="227" t="s">
        <v>44</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150</v>
      </c>
      <c r="AT225" s="230" t="s">
        <v>145</v>
      </c>
      <c r="AU225" s="230" t="s">
        <v>151</v>
      </c>
      <c r="AY225" s="18" t="s">
        <v>142</v>
      </c>
      <c r="BE225" s="231">
        <f>IF(N225="základní",J225,0)</f>
        <v>0</v>
      </c>
      <c r="BF225" s="231">
        <f>IF(N225="snížená",J225,0)</f>
        <v>0</v>
      </c>
      <c r="BG225" s="231">
        <f>IF(N225="zákl. přenesená",J225,0)</f>
        <v>0</v>
      </c>
      <c r="BH225" s="231">
        <f>IF(N225="sníž. přenesená",J225,0)</f>
        <v>0</v>
      </c>
      <c r="BI225" s="231">
        <f>IF(N225="nulová",J225,0)</f>
        <v>0</v>
      </c>
      <c r="BJ225" s="18" t="s">
        <v>151</v>
      </c>
      <c r="BK225" s="231">
        <f>ROUND(I225*H225,2)</f>
        <v>0</v>
      </c>
      <c r="BL225" s="18" t="s">
        <v>150</v>
      </c>
      <c r="BM225" s="230" t="s">
        <v>804</v>
      </c>
    </row>
    <row r="226" s="2" customFormat="1">
      <c r="A226" s="39"/>
      <c r="B226" s="40"/>
      <c r="C226" s="41"/>
      <c r="D226" s="234" t="s">
        <v>174</v>
      </c>
      <c r="E226" s="41"/>
      <c r="F226" s="255" t="s">
        <v>288</v>
      </c>
      <c r="G226" s="41"/>
      <c r="H226" s="41"/>
      <c r="I226" s="137"/>
      <c r="J226" s="41"/>
      <c r="K226" s="41"/>
      <c r="L226" s="45"/>
      <c r="M226" s="256"/>
      <c r="N226" s="257"/>
      <c r="O226" s="85"/>
      <c r="P226" s="85"/>
      <c r="Q226" s="85"/>
      <c r="R226" s="85"/>
      <c r="S226" s="85"/>
      <c r="T226" s="86"/>
      <c r="U226" s="39"/>
      <c r="V226" s="39"/>
      <c r="W226" s="39"/>
      <c r="X226" s="39"/>
      <c r="Y226" s="39"/>
      <c r="Z226" s="39"/>
      <c r="AA226" s="39"/>
      <c r="AB226" s="39"/>
      <c r="AC226" s="39"/>
      <c r="AD226" s="39"/>
      <c r="AE226" s="39"/>
      <c r="AT226" s="18" t="s">
        <v>174</v>
      </c>
      <c r="AU226" s="18" t="s">
        <v>151</v>
      </c>
    </row>
    <row r="227" s="2" customFormat="1" ht="16.5" customHeight="1">
      <c r="A227" s="39"/>
      <c r="B227" s="40"/>
      <c r="C227" s="219" t="s">
        <v>320</v>
      </c>
      <c r="D227" s="219" t="s">
        <v>145</v>
      </c>
      <c r="E227" s="220" t="s">
        <v>805</v>
      </c>
      <c r="F227" s="221" t="s">
        <v>806</v>
      </c>
      <c r="G227" s="222" t="s">
        <v>159</v>
      </c>
      <c r="H227" s="223">
        <v>38.520000000000003</v>
      </c>
      <c r="I227" s="224"/>
      <c r="J227" s="225">
        <f>ROUND(I227*H227,2)</f>
        <v>0</v>
      </c>
      <c r="K227" s="221" t="s">
        <v>149</v>
      </c>
      <c r="L227" s="45"/>
      <c r="M227" s="226" t="s">
        <v>19</v>
      </c>
      <c r="N227" s="227" t="s">
        <v>44</v>
      </c>
      <c r="O227" s="85"/>
      <c r="P227" s="228">
        <f>O227*H227</f>
        <v>0</v>
      </c>
      <c r="Q227" s="228">
        <v>0.076999999999999999</v>
      </c>
      <c r="R227" s="228">
        <f>Q227*H227</f>
        <v>2.96604</v>
      </c>
      <c r="S227" s="228">
        <v>0</v>
      </c>
      <c r="T227" s="229">
        <f>S227*H227</f>
        <v>0</v>
      </c>
      <c r="U227" s="39"/>
      <c r="V227" s="39"/>
      <c r="W227" s="39"/>
      <c r="X227" s="39"/>
      <c r="Y227" s="39"/>
      <c r="Z227" s="39"/>
      <c r="AA227" s="39"/>
      <c r="AB227" s="39"/>
      <c r="AC227" s="39"/>
      <c r="AD227" s="39"/>
      <c r="AE227" s="39"/>
      <c r="AR227" s="230" t="s">
        <v>150</v>
      </c>
      <c r="AT227" s="230" t="s">
        <v>145</v>
      </c>
      <c r="AU227" s="230" t="s">
        <v>151</v>
      </c>
      <c r="AY227" s="18" t="s">
        <v>142</v>
      </c>
      <c r="BE227" s="231">
        <f>IF(N227="základní",J227,0)</f>
        <v>0</v>
      </c>
      <c r="BF227" s="231">
        <f>IF(N227="snížená",J227,0)</f>
        <v>0</v>
      </c>
      <c r="BG227" s="231">
        <f>IF(N227="zákl. přenesená",J227,0)</f>
        <v>0</v>
      </c>
      <c r="BH227" s="231">
        <f>IF(N227="sníž. přenesená",J227,0)</f>
        <v>0</v>
      </c>
      <c r="BI227" s="231">
        <f>IF(N227="nulová",J227,0)</f>
        <v>0</v>
      </c>
      <c r="BJ227" s="18" t="s">
        <v>151</v>
      </c>
      <c r="BK227" s="231">
        <f>ROUND(I227*H227,2)</f>
        <v>0</v>
      </c>
      <c r="BL227" s="18" t="s">
        <v>150</v>
      </c>
      <c r="BM227" s="230" t="s">
        <v>807</v>
      </c>
    </row>
    <row r="228" s="13" customFormat="1">
      <c r="A228" s="13"/>
      <c r="B228" s="232"/>
      <c r="C228" s="233"/>
      <c r="D228" s="234" t="s">
        <v>153</v>
      </c>
      <c r="E228" s="235" t="s">
        <v>19</v>
      </c>
      <c r="F228" s="236" t="s">
        <v>733</v>
      </c>
      <c r="G228" s="233"/>
      <c r="H228" s="237">
        <v>32.594999999999999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153</v>
      </c>
      <c r="AU228" s="243" t="s">
        <v>151</v>
      </c>
      <c r="AV228" s="13" t="s">
        <v>151</v>
      </c>
      <c r="AW228" s="13" t="s">
        <v>33</v>
      </c>
      <c r="AX228" s="13" t="s">
        <v>72</v>
      </c>
      <c r="AY228" s="243" t="s">
        <v>142</v>
      </c>
    </row>
    <row r="229" s="13" customFormat="1">
      <c r="A229" s="13"/>
      <c r="B229" s="232"/>
      <c r="C229" s="233"/>
      <c r="D229" s="234" t="s">
        <v>153</v>
      </c>
      <c r="E229" s="235" t="s">
        <v>19</v>
      </c>
      <c r="F229" s="236" t="s">
        <v>734</v>
      </c>
      <c r="G229" s="233"/>
      <c r="H229" s="237">
        <v>1.325</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153</v>
      </c>
      <c r="AU229" s="243" t="s">
        <v>151</v>
      </c>
      <c r="AV229" s="13" t="s">
        <v>151</v>
      </c>
      <c r="AW229" s="13" t="s">
        <v>33</v>
      </c>
      <c r="AX229" s="13" t="s">
        <v>72</v>
      </c>
      <c r="AY229" s="243" t="s">
        <v>142</v>
      </c>
    </row>
    <row r="230" s="13" customFormat="1">
      <c r="A230" s="13"/>
      <c r="B230" s="232"/>
      <c r="C230" s="233"/>
      <c r="D230" s="234" t="s">
        <v>153</v>
      </c>
      <c r="E230" s="235" t="s">
        <v>19</v>
      </c>
      <c r="F230" s="236" t="s">
        <v>735</v>
      </c>
      <c r="G230" s="233"/>
      <c r="H230" s="237">
        <v>4.5999999999999996</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153</v>
      </c>
      <c r="AU230" s="243" t="s">
        <v>151</v>
      </c>
      <c r="AV230" s="13" t="s">
        <v>151</v>
      </c>
      <c r="AW230" s="13" t="s">
        <v>33</v>
      </c>
      <c r="AX230" s="13" t="s">
        <v>72</v>
      </c>
      <c r="AY230" s="243" t="s">
        <v>142</v>
      </c>
    </row>
    <row r="231" s="14" customFormat="1">
      <c r="A231" s="14"/>
      <c r="B231" s="244"/>
      <c r="C231" s="245"/>
      <c r="D231" s="234" t="s">
        <v>153</v>
      </c>
      <c r="E231" s="246" t="s">
        <v>19</v>
      </c>
      <c r="F231" s="247" t="s">
        <v>156</v>
      </c>
      <c r="G231" s="245"/>
      <c r="H231" s="248">
        <v>38.520000000000003</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153</v>
      </c>
      <c r="AU231" s="254" t="s">
        <v>151</v>
      </c>
      <c r="AV231" s="14" t="s">
        <v>150</v>
      </c>
      <c r="AW231" s="14" t="s">
        <v>33</v>
      </c>
      <c r="AX231" s="14" t="s">
        <v>80</v>
      </c>
      <c r="AY231" s="254" t="s">
        <v>142</v>
      </c>
    </row>
    <row r="232" s="2" customFormat="1" ht="16.5" customHeight="1">
      <c r="A232" s="39"/>
      <c r="B232" s="40"/>
      <c r="C232" s="219" t="s">
        <v>324</v>
      </c>
      <c r="D232" s="219" t="s">
        <v>145</v>
      </c>
      <c r="E232" s="220" t="s">
        <v>305</v>
      </c>
      <c r="F232" s="221" t="s">
        <v>306</v>
      </c>
      <c r="G232" s="222" t="s">
        <v>185</v>
      </c>
      <c r="H232" s="223">
        <v>25.75</v>
      </c>
      <c r="I232" s="224"/>
      <c r="J232" s="225">
        <f>ROUND(I232*H232,2)</f>
        <v>0</v>
      </c>
      <c r="K232" s="221" t="s">
        <v>149</v>
      </c>
      <c r="L232" s="45"/>
      <c r="M232" s="226" t="s">
        <v>19</v>
      </c>
      <c r="N232" s="227" t="s">
        <v>44</v>
      </c>
      <c r="O232" s="85"/>
      <c r="P232" s="228">
        <f>O232*H232</f>
        <v>0</v>
      </c>
      <c r="Q232" s="228">
        <v>0.00023000000000000001</v>
      </c>
      <c r="R232" s="228">
        <f>Q232*H232</f>
        <v>0.0059224999999999998</v>
      </c>
      <c r="S232" s="228">
        <v>0</v>
      </c>
      <c r="T232" s="229">
        <f>S232*H232</f>
        <v>0</v>
      </c>
      <c r="U232" s="39"/>
      <c r="V232" s="39"/>
      <c r="W232" s="39"/>
      <c r="X232" s="39"/>
      <c r="Y232" s="39"/>
      <c r="Z232" s="39"/>
      <c r="AA232" s="39"/>
      <c r="AB232" s="39"/>
      <c r="AC232" s="39"/>
      <c r="AD232" s="39"/>
      <c r="AE232" s="39"/>
      <c r="AR232" s="230" t="s">
        <v>150</v>
      </c>
      <c r="AT232" s="230" t="s">
        <v>145</v>
      </c>
      <c r="AU232" s="230" t="s">
        <v>151</v>
      </c>
      <c r="AY232" s="18" t="s">
        <v>142</v>
      </c>
      <c r="BE232" s="231">
        <f>IF(N232="základní",J232,0)</f>
        <v>0</v>
      </c>
      <c r="BF232" s="231">
        <f>IF(N232="snížená",J232,0)</f>
        <v>0</v>
      </c>
      <c r="BG232" s="231">
        <f>IF(N232="zákl. přenesená",J232,0)</f>
        <v>0</v>
      </c>
      <c r="BH232" s="231">
        <f>IF(N232="sníž. přenesená",J232,0)</f>
        <v>0</v>
      </c>
      <c r="BI232" s="231">
        <f>IF(N232="nulová",J232,0)</f>
        <v>0</v>
      </c>
      <c r="BJ232" s="18" t="s">
        <v>151</v>
      </c>
      <c r="BK232" s="231">
        <f>ROUND(I232*H232,2)</f>
        <v>0</v>
      </c>
      <c r="BL232" s="18" t="s">
        <v>150</v>
      </c>
      <c r="BM232" s="230" t="s">
        <v>808</v>
      </c>
    </row>
    <row r="233" s="2" customFormat="1">
      <c r="A233" s="39"/>
      <c r="B233" s="40"/>
      <c r="C233" s="41"/>
      <c r="D233" s="234" t="s">
        <v>174</v>
      </c>
      <c r="E233" s="41"/>
      <c r="F233" s="255" t="s">
        <v>308</v>
      </c>
      <c r="G233" s="41"/>
      <c r="H233" s="41"/>
      <c r="I233" s="137"/>
      <c r="J233" s="41"/>
      <c r="K233" s="41"/>
      <c r="L233" s="45"/>
      <c r="M233" s="256"/>
      <c r="N233" s="257"/>
      <c r="O233" s="85"/>
      <c r="P233" s="85"/>
      <c r="Q233" s="85"/>
      <c r="R233" s="85"/>
      <c r="S233" s="85"/>
      <c r="T233" s="86"/>
      <c r="U233" s="39"/>
      <c r="V233" s="39"/>
      <c r="W233" s="39"/>
      <c r="X233" s="39"/>
      <c r="Y233" s="39"/>
      <c r="Z233" s="39"/>
      <c r="AA233" s="39"/>
      <c r="AB233" s="39"/>
      <c r="AC233" s="39"/>
      <c r="AD233" s="39"/>
      <c r="AE233" s="39"/>
      <c r="AT233" s="18" t="s">
        <v>174</v>
      </c>
      <c r="AU233" s="18" t="s">
        <v>151</v>
      </c>
    </row>
    <row r="234" s="2" customFormat="1" ht="21.75" customHeight="1">
      <c r="A234" s="39"/>
      <c r="B234" s="40"/>
      <c r="C234" s="219" t="s">
        <v>328</v>
      </c>
      <c r="D234" s="219" t="s">
        <v>145</v>
      </c>
      <c r="E234" s="220" t="s">
        <v>311</v>
      </c>
      <c r="F234" s="221" t="s">
        <v>312</v>
      </c>
      <c r="G234" s="222" t="s">
        <v>185</v>
      </c>
      <c r="H234" s="223">
        <v>25.75</v>
      </c>
      <c r="I234" s="224"/>
      <c r="J234" s="225">
        <f>ROUND(I234*H234,2)</f>
        <v>0</v>
      </c>
      <c r="K234" s="221" t="s">
        <v>149</v>
      </c>
      <c r="L234" s="45"/>
      <c r="M234" s="226" t="s">
        <v>19</v>
      </c>
      <c r="N234" s="227" t="s">
        <v>44</v>
      </c>
      <c r="O234" s="85"/>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150</v>
      </c>
      <c r="AT234" s="230" t="s">
        <v>145</v>
      </c>
      <c r="AU234" s="230" t="s">
        <v>151</v>
      </c>
      <c r="AY234" s="18" t="s">
        <v>142</v>
      </c>
      <c r="BE234" s="231">
        <f>IF(N234="základní",J234,0)</f>
        <v>0</v>
      </c>
      <c r="BF234" s="231">
        <f>IF(N234="snížená",J234,0)</f>
        <v>0</v>
      </c>
      <c r="BG234" s="231">
        <f>IF(N234="zákl. přenesená",J234,0)</f>
        <v>0</v>
      </c>
      <c r="BH234" s="231">
        <f>IF(N234="sníž. přenesená",J234,0)</f>
        <v>0</v>
      </c>
      <c r="BI234" s="231">
        <f>IF(N234="nulová",J234,0)</f>
        <v>0</v>
      </c>
      <c r="BJ234" s="18" t="s">
        <v>151</v>
      </c>
      <c r="BK234" s="231">
        <f>ROUND(I234*H234,2)</f>
        <v>0</v>
      </c>
      <c r="BL234" s="18" t="s">
        <v>150</v>
      </c>
      <c r="BM234" s="230" t="s">
        <v>809</v>
      </c>
    </row>
    <row r="235" s="2" customFormat="1">
      <c r="A235" s="39"/>
      <c r="B235" s="40"/>
      <c r="C235" s="41"/>
      <c r="D235" s="234" t="s">
        <v>174</v>
      </c>
      <c r="E235" s="41"/>
      <c r="F235" s="255" t="s">
        <v>314</v>
      </c>
      <c r="G235" s="41"/>
      <c r="H235" s="41"/>
      <c r="I235" s="137"/>
      <c r="J235" s="41"/>
      <c r="K235" s="41"/>
      <c r="L235" s="45"/>
      <c r="M235" s="256"/>
      <c r="N235" s="257"/>
      <c r="O235" s="85"/>
      <c r="P235" s="85"/>
      <c r="Q235" s="85"/>
      <c r="R235" s="85"/>
      <c r="S235" s="85"/>
      <c r="T235" s="86"/>
      <c r="U235" s="39"/>
      <c r="V235" s="39"/>
      <c r="W235" s="39"/>
      <c r="X235" s="39"/>
      <c r="Y235" s="39"/>
      <c r="Z235" s="39"/>
      <c r="AA235" s="39"/>
      <c r="AB235" s="39"/>
      <c r="AC235" s="39"/>
      <c r="AD235" s="39"/>
      <c r="AE235" s="39"/>
      <c r="AT235" s="18" t="s">
        <v>174</v>
      </c>
      <c r="AU235" s="18" t="s">
        <v>151</v>
      </c>
    </row>
    <row r="236" s="2" customFormat="1" ht="16.5" customHeight="1">
      <c r="A236" s="39"/>
      <c r="B236" s="40"/>
      <c r="C236" s="219" t="s">
        <v>332</v>
      </c>
      <c r="D236" s="219" t="s">
        <v>145</v>
      </c>
      <c r="E236" s="220" t="s">
        <v>810</v>
      </c>
      <c r="F236" s="221" t="s">
        <v>811</v>
      </c>
      <c r="G236" s="222" t="s">
        <v>148</v>
      </c>
      <c r="H236" s="223">
        <v>9.7449999999999992</v>
      </c>
      <c r="I236" s="224"/>
      <c r="J236" s="225">
        <f>ROUND(I236*H236,2)</f>
        <v>0</v>
      </c>
      <c r="K236" s="221" t="s">
        <v>149</v>
      </c>
      <c r="L236" s="45"/>
      <c r="M236" s="226" t="s">
        <v>19</v>
      </c>
      <c r="N236" s="227" t="s">
        <v>44</v>
      </c>
      <c r="O236" s="85"/>
      <c r="P236" s="228">
        <f>O236*H236</f>
        <v>0</v>
      </c>
      <c r="Q236" s="228">
        <v>0.20250000000000001</v>
      </c>
      <c r="R236" s="228">
        <f>Q236*H236</f>
        <v>1.9733624999999999</v>
      </c>
      <c r="S236" s="228">
        <v>0</v>
      </c>
      <c r="T236" s="229">
        <f>S236*H236</f>
        <v>0</v>
      </c>
      <c r="U236" s="39"/>
      <c r="V236" s="39"/>
      <c r="W236" s="39"/>
      <c r="X236" s="39"/>
      <c r="Y236" s="39"/>
      <c r="Z236" s="39"/>
      <c r="AA236" s="39"/>
      <c r="AB236" s="39"/>
      <c r="AC236" s="39"/>
      <c r="AD236" s="39"/>
      <c r="AE236" s="39"/>
      <c r="AR236" s="230" t="s">
        <v>150</v>
      </c>
      <c r="AT236" s="230" t="s">
        <v>145</v>
      </c>
      <c r="AU236" s="230" t="s">
        <v>151</v>
      </c>
      <c r="AY236" s="18" t="s">
        <v>142</v>
      </c>
      <c r="BE236" s="231">
        <f>IF(N236="základní",J236,0)</f>
        <v>0</v>
      </c>
      <c r="BF236" s="231">
        <f>IF(N236="snížená",J236,0)</f>
        <v>0</v>
      </c>
      <c r="BG236" s="231">
        <f>IF(N236="zákl. přenesená",J236,0)</f>
        <v>0</v>
      </c>
      <c r="BH236" s="231">
        <f>IF(N236="sníž. přenesená",J236,0)</f>
        <v>0</v>
      </c>
      <c r="BI236" s="231">
        <f>IF(N236="nulová",J236,0)</f>
        <v>0</v>
      </c>
      <c r="BJ236" s="18" t="s">
        <v>151</v>
      </c>
      <c r="BK236" s="231">
        <f>ROUND(I236*H236,2)</f>
        <v>0</v>
      </c>
      <c r="BL236" s="18" t="s">
        <v>150</v>
      </c>
      <c r="BM236" s="230" t="s">
        <v>812</v>
      </c>
    </row>
    <row r="237" s="2" customFormat="1">
      <c r="A237" s="39"/>
      <c r="B237" s="40"/>
      <c r="C237" s="41"/>
      <c r="D237" s="234" t="s">
        <v>174</v>
      </c>
      <c r="E237" s="41"/>
      <c r="F237" s="255" t="s">
        <v>813</v>
      </c>
      <c r="G237" s="41"/>
      <c r="H237" s="41"/>
      <c r="I237" s="137"/>
      <c r="J237" s="41"/>
      <c r="K237" s="41"/>
      <c r="L237" s="45"/>
      <c r="M237" s="256"/>
      <c r="N237" s="257"/>
      <c r="O237" s="85"/>
      <c r="P237" s="85"/>
      <c r="Q237" s="85"/>
      <c r="R237" s="85"/>
      <c r="S237" s="85"/>
      <c r="T237" s="86"/>
      <c r="U237" s="39"/>
      <c r="V237" s="39"/>
      <c r="W237" s="39"/>
      <c r="X237" s="39"/>
      <c r="Y237" s="39"/>
      <c r="Z237" s="39"/>
      <c r="AA237" s="39"/>
      <c r="AB237" s="39"/>
      <c r="AC237" s="39"/>
      <c r="AD237" s="39"/>
      <c r="AE237" s="39"/>
      <c r="AT237" s="18" t="s">
        <v>174</v>
      </c>
      <c r="AU237" s="18" t="s">
        <v>151</v>
      </c>
    </row>
    <row r="238" s="13" customFormat="1">
      <c r="A238" s="13"/>
      <c r="B238" s="232"/>
      <c r="C238" s="233"/>
      <c r="D238" s="234" t="s">
        <v>153</v>
      </c>
      <c r="E238" s="235" t="s">
        <v>19</v>
      </c>
      <c r="F238" s="236" t="s">
        <v>802</v>
      </c>
      <c r="G238" s="233"/>
      <c r="H238" s="237">
        <v>13.597</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153</v>
      </c>
      <c r="AU238" s="243" t="s">
        <v>151</v>
      </c>
      <c r="AV238" s="13" t="s">
        <v>151</v>
      </c>
      <c r="AW238" s="13" t="s">
        <v>33</v>
      </c>
      <c r="AX238" s="13" t="s">
        <v>72</v>
      </c>
      <c r="AY238" s="243" t="s">
        <v>142</v>
      </c>
    </row>
    <row r="239" s="13" customFormat="1">
      <c r="A239" s="13"/>
      <c r="B239" s="232"/>
      <c r="C239" s="233"/>
      <c r="D239" s="234" t="s">
        <v>153</v>
      </c>
      <c r="E239" s="235" t="s">
        <v>19</v>
      </c>
      <c r="F239" s="236" t="s">
        <v>803</v>
      </c>
      <c r="G239" s="233"/>
      <c r="H239" s="237">
        <v>-3.8519999999999999</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153</v>
      </c>
      <c r="AU239" s="243" t="s">
        <v>151</v>
      </c>
      <c r="AV239" s="13" t="s">
        <v>151</v>
      </c>
      <c r="AW239" s="13" t="s">
        <v>33</v>
      </c>
      <c r="AX239" s="13" t="s">
        <v>72</v>
      </c>
      <c r="AY239" s="243" t="s">
        <v>142</v>
      </c>
    </row>
    <row r="240" s="14" customFormat="1">
      <c r="A240" s="14"/>
      <c r="B240" s="244"/>
      <c r="C240" s="245"/>
      <c r="D240" s="234" t="s">
        <v>153</v>
      </c>
      <c r="E240" s="246" t="s">
        <v>19</v>
      </c>
      <c r="F240" s="247" t="s">
        <v>156</v>
      </c>
      <c r="G240" s="245"/>
      <c r="H240" s="248">
        <v>9.7449999999999992</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153</v>
      </c>
      <c r="AU240" s="254" t="s">
        <v>151</v>
      </c>
      <c r="AV240" s="14" t="s">
        <v>150</v>
      </c>
      <c r="AW240" s="14" t="s">
        <v>33</v>
      </c>
      <c r="AX240" s="14" t="s">
        <v>80</v>
      </c>
      <c r="AY240" s="254" t="s">
        <v>142</v>
      </c>
    </row>
    <row r="241" s="2" customFormat="1" ht="21.75" customHeight="1">
      <c r="A241" s="39"/>
      <c r="B241" s="40"/>
      <c r="C241" s="219" t="s">
        <v>340</v>
      </c>
      <c r="D241" s="219" t="s">
        <v>145</v>
      </c>
      <c r="E241" s="220" t="s">
        <v>316</v>
      </c>
      <c r="F241" s="221" t="s">
        <v>317</v>
      </c>
      <c r="G241" s="222" t="s">
        <v>179</v>
      </c>
      <c r="H241" s="223">
        <v>10</v>
      </c>
      <c r="I241" s="224"/>
      <c r="J241" s="225">
        <f>ROUND(I241*H241,2)</f>
        <v>0</v>
      </c>
      <c r="K241" s="221" t="s">
        <v>149</v>
      </c>
      <c r="L241" s="45"/>
      <c r="M241" s="226" t="s">
        <v>19</v>
      </c>
      <c r="N241" s="227" t="s">
        <v>44</v>
      </c>
      <c r="O241" s="85"/>
      <c r="P241" s="228">
        <f>O241*H241</f>
        <v>0</v>
      </c>
      <c r="Q241" s="228">
        <v>0.00048000000000000001</v>
      </c>
      <c r="R241" s="228">
        <f>Q241*H241</f>
        <v>0.0048000000000000004</v>
      </c>
      <c r="S241" s="228">
        <v>0</v>
      </c>
      <c r="T241" s="229">
        <f>S241*H241</f>
        <v>0</v>
      </c>
      <c r="U241" s="39"/>
      <c r="V241" s="39"/>
      <c r="W241" s="39"/>
      <c r="X241" s="39"/>
      <c r="Y241" s="39"/>
      <c r="Z241" s="39"/>
      <c r="AA241" s="39"/>
      <c r="AB241" s="39"/>
      <c r="AC241" s="39"/>
      <c r="AD241" s="39"/>
      <c r="AE241" s="39"/>
      <c r="AR241" s="230" t="s">
        <v>150</v>
      </c>
      <c r="AT241" s="230" t="s">
        <v>145</v>
      </c>
      <c r="AU241" s="230" t="s">
        <v>151</v>
      </c>
      <c r="AY241" s="18" t="s">
        <v>142</v>
      </c>
      <c r="BE241" s="231">
        <f>IF(N241="základní",J241,0)</f>
        <v>0</v>
      </c>
      <c r="BF241" s="231">
        <f>IF(N241="snížená",J241,0)</f>
        <v>0</v>
      </c>
      <c r="BG241" s="231">
        <f>IF(N241="zákl. přenesená",J241,0)</f>
        <v>0</v>
      </c>
      <c r="BH241" s="231">
        <f>IF(N241="sníž. přenesená",J241,0)</f>
        <v>0</v>
      </c>
      <c r="BI241" s="231">
        <f>IF(N241="nulová",J241,0)</f>
        <v>0</v>
      </c>
      <c r="BJ241" s="18" t="s">
        <v>151</v>
      </c>
      <c r="BK241" s="231">
        <f>ROUND(I241*H241,2)</f>
        <v>0</v>
      </c>
      <c r="BL241" s="18" t="s">
        <v>150</v>
      </c>
      <c r="BM241" s="230" t="s">
        <v>814</v>
      </c>
    </row>
    <row r="242" s="2" customFormat="1">
      <c r="A242" s="39"/>
      <c r="B242" s="40"/>
      <c r="C242" s="41"/>
      <c r="D242" s="234" t="s">
        <v>174</v>
      </c>
      <c r="E242" s="41"/>
      <c r="F242" s="255" t="s">
        <v>319</v>
      </c>
      <c r="G242" s="41"/>
      <c r="H242" s="41"/>
      <c r="I242" s="137"/>
      <c r="J242" s="41"/>
      <c r="K242" s="41"/>
      <c r="L242" s="45"/>
      <c r="M242" s="256"/>
      <c r="N242" s="257"/>
      <c r="O242" s="85"/>
      <c r="P242" s="85"/>
      <c r="Q242" s="85"/>
      <c r="R242" s="85"/>
      <c r="S242" s="85"/>
      <c r="T242" s="86"/>
      <c r="U242" s="39"/>
      <c r="V242" s="39"/>
      <c r="W242" s="39"/>
      <c r="X242" s="39"/>
      <c r="Y242" s="39"/>
      <c r="Z242" s="39"/>
      <c r="AA242" s="39"/>
      <c r="AB242" s="39"/>
      <c r="AC242" s="39"/>
      <c r="AD242" s="39"/>
      <c r="AE242" s="39"/>
      <c r="AT242" s="18" t="s">
        <v>174</v>
      </c>
      <c r="AU242" s="18" t="s">
        <v>151</v>
      </c>
    </row>
    <row r="243" s="2" customFormat="1" ht="16.5" customHeight="1">
      <c r="A243" s="39"/>
      <c r="B243" s="40"/>
      <c r="C243" s="268" t="s">
        <v>345</v>
      </c>
      <c r="D243" s="268" t="s">
        <v>264</v>
      </c>
      <c r="E243" s="269" t="s">
        <v>321</v>
      </c>
      <c r="F243" s="270" t="s">
        <v>322</v>
      </c>
      <c r="G243" s="271" t="s">
        <v>179</v>
      </c>
      <c r="H243" s="272">
        <v>4</v>
      </c>
      <c r="I243" s="273"/>
      <c r="J243" s="274">
        <f>ROUND(I243*H243,2)</f>
        <v>0</v>
      </c>
      <c r="K243" s="270" t="s">
        <v>149</v>
      </c>
      <c r="L243" s="275"/>
      <c r="M243" s="276" t="s">
        <v>19</v>
      </c>
      <c r="N243" s="277" t="s">
        <v>44</v>
      </c>
      <c r="O243" s="85"/>
      <c r="P243" s="228">
        <f>O243*H243</f>
        <v>0</v>
      </c>
      <c r="Q243" s="228">
        <v>0.010800000000000001</v>
      </c>
      <c r="R243" s="228">
        <f>Q243*H243</f>
        <v>0.043200000000000002</v>
      </c>
      <c r="S243" s="228">
        <v>0</v>
      </c>
      <c r="T243" s="229">
        <f>S243*H243</f>
        <v>0</v>
      </c>
      <c r="U243" s="39"/>
      <c r="V243" s="39"/>
      <c r="W243" s="39"/>
      <c r="X243" s="39"/>
      <c r="Y243" s="39"/>
      <c r="Z243" s="39"/>
      <c r="AA243" s="39"/>
      <c r="AB243" s="39"/>
      <c r="AC243" s="39"/>
      <c r="AD243" s="39"/>
      <c r="AE243" s="39"/>
      <c r="AR243" s="230" t="s">
        <v>200</v>
      </c>
      <c r="AT243" s="230" t="s">
        <v>264</v>
      </c>
      <c r="AU243" s="230" t="s">
        <v>151</v>
      </c>
      <c r="AY243" s="18" t="s">
        <v>142</v>
      </c>
      <c r="BE243" s="231">
        <f>IF(N243="základní",J243,0)</f>
        <v>0</v>
      </c>
      <c r="BF243" s="231">
        <f>IF(N243="snížená",J243,0)</f>
        <v>0</v>
      </c>
      <c r="BG243" s="231">
        <f>IF(N243="zákl. přenesená",J243,0)</f>
        <v>0</v>
      </c>
      <c r="BH243" s="231">
        <f>IF(N243="sníž. přenesená",J243,0)</f>
        <v>0</v>
      </c>
      <c r="BI243" s="231">
        <f>IF(N243="nulová",J243,0)</f>
        <v>0</v>
      </c>
      <c r="BJ243" s="18" t="s">
        <v>151</v>
      </c>
      <c r="BK243" s="231">
        <f>ROUND(I243*H243,2)</f>
        <v>0</v>
      </c>
      <c r="BL243" s="18" t="s">
        <v>150</v>
      </c>
      <c r="BM243" s="230" t="s">
        <v>815</v>
      </c>
    </row>
    <row r="244" s="2" customFormat="1" ht="16.5" customHeight="1">
      <c r="A244" s="39"/>
      <c r="B244" s="40"/>
      <c r="C244" s="268" t="s">
        <v>351</v>
      </c>
      <c r="D244" s="268" t="s">
        <v>264</v>
      </c>
      <c r="E244" s="269" t="s">
        <v>329</v>
      </c>
      <c r="F244" s="270" t="s">
        <v>330</v>
      </c>
      <c r="G244" s="271" t="s">
        <v>179</v>
      </c>
      <c r="H244" s="272">
        <v>6</v>
      </c>
      <c r="I244" s="273"/>
      <c r="J244" s="274">
        <f>ROUND(I244*H244,2)</f>
        <v>0</v>
      </c>
      <c r="K244" s="270" t="s">
        <v>149</v>
      </c>
      <c r="L244" s="275"/>
      <c r="M244" s="276" t="s">
        <v>19</v>
      </c>
      <c r="N244" s="277" t="s">
        <v>44</v>
      </c>
      <c r="O244" s="85"/>
      <c r="P244" s="228">
        <f>O244*H244</f>
        <v>0</v>
      </c>
      <c r="Q244" s="228">
        <v>0.0112</v>
      </c>
      <c r="R244" s="228">
        <f>Q244*H244</f>
        <v>0.067199999999999996</v>
      </c>
      <c r="S244" s="228">
        <v>0</v>
      </c>
      <c r="T244" s="229">
        <f>S244*H244</f>
        <v>0</v>
      </c>
      <c r="U244" s="39"/>
      <c r="V244" s="39"/>
      <c r="W244" s="39"/>
      <c r="X244" s="39"/>
      <c r="Y244" s="39"/>
      <c r="Z244" s="39"/>
      <c r="AA244" s="39"/>
      <c r="AB244" s="39"/>
      <c r="AC244" s="39"/>
      <c r="AD244" s="39"/>
      <c r="AE244" s="39"/>
      <c r="AR244" s="230" t="s">
        <v>200</v>
      </c>
      <c r="AT244" s="230" t="s">
        <v>264</v>
      </c>
      <c r="AU244" s="230" t="s">
        <v>151</v>
      </c>
      <c r="AY244" s="18" t="s">
        <v>142</v>
      </c>
      <c r="BE244" s="231">
        <f>IF(N244="základní",J244,0)</f>
        <v>0</v>
      </c>
      <c r="BF244" s="231">
        <f>IF(N244="snížená",J244,0)</f>
        <v>0</v>
      </c>
      <c r="BG244" s="231">
        <f>IF(N244="zákl. přenesená",J244,0)</f>
        <v>0</v>
      </c>
      <c r="BH244" s="231">
        <f>IF(N244="sníž. přenesená",J244,0)</f>
        <v>0</v>
      </c>
      <c r="BI244" s="231">
        <f>IF(N244="nulová",J244,0)</f>
        <v>0</v>
      </c>
      <c r="BJ244" s="18" t="s">
        <v>151</v>
      </c>
      <c r="BK244" s="231">
        <f>ROUND(I244*H244,2)</f>
        <v>0</v>
      </c>
      <c r="BL244" s="18" t="s">
        <v>150</v>
      </c>
      <c r="BM244" s="230" t="s">
        <v>816</v>
      </c>
    </row>
    <row r="245" s="2" customFormat="1" ht="21.75" customHeight="1">
      <c r="A245" s="39"/>
      <c r="B245" s="40"/>
      <c r="C245" s="219" t="s">
        <v>356</v>
      </c>
      <c r="D245" s="219" t="s">
        <v>145</v>
      </c>
      <c r="E245" s="220" t="s">
        <v>333</v>
      </c>
      <c r="F245" s="221" t="s">
        <v>334</v>
      </c>
      <c r="G245" s="222" t="s">
        <v>179</v>
      </c>
      <c r="H245" s="223">
        <v>2</v>
      </c>
      <c r="I245" s="224"/>
      <c r="J245" s="225">
        <f>ROUND(I245*H245,2)</f>
        <v>0</v>
      </c>
      <c r="K245" s="221" t="s">
        <v>149</v>
      </c>
      <c r="L245" s="45"/>
      <c r="M245" s="226" t="s">
        <v>19</v>
      </c>
      <c r="N245" s="227" t="s">
        <v>44</v>
      </c>
      <c r="O245" s="85"/>
      <c r="P245" s="228">
        <f>O245*H245</f>
        <v>0</v>
      </c>
      <c r="Q245" s="228">
        <v>0.44169999999999998</v>
      </c>
      <c r="R245" s="228">
        <f>Q245*H245</f>
        <v>0.88339999999999996</v>
      </c>
      <c r="S245" s="228">
        <v>0</v>
      </c>
      <c r="T245" s="229">
        <f>S245*H245</f>
        <v>0</v>
      </c>
      <c r="U245" s="39"/>
      <c r="V245" s="39"/>
      <c r="W245" s="39"/>
      <c r="X245" s="39"/>
      <c r="Y245" s="39"/>
      <c r="Z245" s="39"/>
      <c r="AA245" s="39"/>
      <c r="AB245" s="39"/>
      <c r="AC245" s="39"/>
      <c r="AD245" s="39"/>
      <c r="AE245" s="39"/>
      <c r="AR245" s="230" t="s">
        <v>150</v>
      </c>
      <c r="AT245" s="230" t="s">
        <v>145</v>
      </c>
      <c r="AU245" s="230" t="s">
        <v>151</v>
      </c>
      <c r="AY245" s="18" t="s">
        <v>142</v>
      </c>
      <c r="BE245" s="231">
        <f>IF(N245="základní",J245,0)</f>
        <v>0</v>
      </c>
      <c r="BF245" s="231">
        <f>IF(N245="snížená",J245,0)</f>
        <v>0</v>
      </c>
      <c r="BG245" s="231">
        <f>IF(N245="zákl. přenesená",J245,0)</f>
        <v>0</v>
      </c>
      <c r="BH245" s="231">
        <f>IF(N245="sníž. přenesená",J245,0)</f>
        <v>0</v>
      </c>
      <c r="BI245" s="231">
        <f>IF(N245="nulová",J245,0)</f>
        <v>0</v>
      </c>
      <c r="BJ245" s="18" t="s">
        <v>151</v>
      </c>
      <c r="BK245" s="231">
        <f>ROUND(I245*H245,2)</f>
        <v>0</v>
      </c>
      <c r="BL245" s="18" t="s">
        <v>150</v>
      </c>
      <c r="BM245" s="230" t="s">
        <v>817</v>
      </c>
    </row>
    <row r="246" s="2" customFormat="1">
      <c r="A246" s="39"/>
      <c r="B246" s="40"/>
      <c r="C246" s="41"/>
      <c r="D246" s="234" t="s">
        <v>174</v>
      </c>
      <c r="E246" s="41"/>
      <c r="F246" s="255" t="s">
        <v>336</v>
      </c>
      <c r="G246" s="41"/>
      <c r="H246" s="41"/>
      <c r="I246" s="137"/>
      <c r="J246" s="41"/>
      <c r="K246" s="41"/>
      <c r="L246" s="45"/>
      <c r="M246" s="256"/>
      <c r="N246" s="257"/>
      <c r="O246" s="85"/>
      <c r="P246" s="85"/>
      <c r="Q246" s="85"/>
      <c r="R246" s="85"/>
      <c r="S246" s="85"/>
      <c r="T246" s="86"/>
      <c r="U246" s="39"/>
      <c r="V246" s="39"/>
      <c r="W246" s="39"/>
      <c r="X246" s="39"/>
      <c r="Y246" s="39"/>
      <c r="Z246" s="39"/>
      <c r="AA246" s="39"/>
      <c r="AB246" s="39"/>
      <c r="AC246" s="39"/>
      <c r="AD246" s="39"/>
      <c r="AE246" s="39"/>
      <c r="AT246" s="18" t="s">
        <v>174</v>
      </c>
      <c r="AU246" s="18" t="s">
        <v>151</v>
      </c>
    </row>
    <row r="247" s="2" customFormat="1">
      <c r="A247" s="39"/>
      <c r="B247" s="40"/>
      <c r="C247" s="41"/>
      <c r="D247" s="234" t="s">
        <v>337</v>
      </c>
      <c r="E247" s="41"/>
      <c r="F247" s="255" t="s">
        <v>338</v>
      </c>
      <c r="G247" s="41"/>
      <c r="H247" s="41"/>
      <c r="I247" s="137"/>
      <c r="J247" s="41"/>
      <c r="K247" s="41"/>
      <c r="L247" s="45"/>
      <c r="M247" s="256"/>
      <c r="N247" s="257"/>
      <c r="O247" s="85"/>
      <c r="P247" s="85"/>
      <c r="Q247" s="85"/>
      <c r="R247" s="85"/>
      <c r="S247" s="85"/>
      <c r="T247" s="86"/>
      <c r="U247" s="39"/>
      <c r="V247" s="39"/>
      <c r="W247" s="39"/>
      <c r="X247" s="39"/>
      <c r="Y247" s="39"/>
      <c r="Z247" s="39"/>
      <c r="AA247" s="39"/>
      <c r="AB247" s="39"/>
      <c r="AC247" s="39"/>
      <c r="AD247" s="39"/>
      <c r="AE247" s="39"/>
      <c r="AT247" s="18" t="s">
        <v>337</v>
      </c>
      <c r="AU247" s="18" t="s">
        <v>151</v>
      </c>
    </row>
    <row r="248" s="12" customFormat="1" ht="22.8" customHeight="1">
      <c r="A248" s="12"/>
      <c r="B248" s="203"/>
      <c r="C248" s="204"/>
      <c r="D248" s="205" t="s">
        <v>71</v>
      </c>
      <c r="E248" s="217" t="s">
        <v>204</v>
      </c>
      <c r="F248" s="217" t="s">
        <v>339</v>
      </c>
      <c r="G248" s="204"/>
      <c r="H248" s="204"/>
      <c r="I248" s="207"/>
      <c r="J248" s="218">
        <f>BK248</f>
        <v>0</v>
      </c>
      <c r="K248" s="204"/>
      <c r="L248" s="209"/>
      <c r="M248" s="210"/>
      <c r="N248" s="211"/>
      <c r="O248" s="211"/>
      <c r="P248" s="212">
        <f>SUM(P249:P265)</f>
        <v>0</v>
      </c>
      <c r="Q248" s="211"/>
      <c r="R248" s="212">
        <f>SUM(R249:R265)</f>
        <v>0.0279855</v>
      </c>
      <c r="S248" s="211"/>
      <c r="T248" s="213">
        <f>SUM(T249:T265)</f>
        <v>48.4696</v>
      </c>
      <c r="U248" s="12"/>
      <c r="V248" s="12"/>
      <c r="W248" s="12"/>
      <c r="X248" s="12"/>
      <c r="Y248" s="12"/>
      <c r="Z248" s="12"/>
      <c r="AA248" s="12"/>
      <c r="AB248" s="12"/>
      <c r="AC248" s="12"/>
      <c r="AD248" s="12"/>
      <c r="AE248" s="12"/>
      <c r="AR248" s="214" t="s">
        <v>80</v>
      </c>
      <c r="AT248" s="215" t="s">
        <v>71</v>
      </c>
      <c r="AU248" s="215" t="s">
        <v>80</v>
      </c>
      <c r="AY248" s="214" t="s">
        <v>142</v>
      </c>
      <c r="BK248" s="216">
        <f>SUM(BK249:BK265)</f>
        <v>0</v>
      </c>
    </row>
    <row r="249" s="2" customFormat="1" ht="21.75" customHeight="1">
      <c r="A249" s="39"/>
      <c r="B249" s="40"/>
      <c r="C249" s="219" t="s">
        <v>360</v>
      </c>
      <c r="D249" s="219" t="s">
        <v>145</v>
      </c>
      <c r="E249" s="220" t="s">
        <v>341</v>
      </c>
      <c r="F249" s="221" t="s">
        <v>342</v>
      </c>
      <c r="G249" s="222" t="s">
        <v>159</v>
      </c>
      <c r="H249" s="223">
        <v>99.849999999999994</v>
      </c>
      <c r="I249" s="224"/>
      <c r="J249" s="225">
        <f>ROUND(I249*H249,2)</f>
        <v>0</v>
      </c>
      <c r="K249" s="221" t="s">
        <v>149</v>
      </c>
      <c r="L249" s="45"/>
      <c r="M249" s="226" t="s">
        <v>19</v>
      </c>
      <c r="N249" s="227" t="s">
        <v>44</v>
      </c>
      <c r="O249" s="85"/>
      <c r="P249" s="228">
        <f>O249*H249</f>
        <v>0</v>
      </c>
      <c r="Q249" s="228">
        <v>0.00021000000000000001</v>
      </c>
      <c r="R249" s="228">
        <f>Q249*H249</f>
        <v>0.020968500000000001</v>
      </c>
      <c r="S249" s="228">
        <v>0</v>
      </c>
      <c r="T249" s="229">
        <f>S249*H249</f>
        <v>0</v>
      </c>
      <c r="U249" s="39"/>
      <c r="V249" s="39"/>
      <c r="W249" s="39"/>
      <c r="X249" s="39"/>
      <c r="Y249" s="39"/>
      <c r="Z249" s="39"/>
      <c r="AA249" s="39"/>
      <c r="AB249" s="39"/>
      <c r="AC249" s="39"/>
      <c r="AD249" s="39"/>
      <c r="AE249" s="39"/>
      <c r="AR249" s="230" t="s">
        <v>150</v>
      </c>
      <c r="AT249" s="230" t="s">
        <v>145</v>
      </c>
      <c r="AU249" s="230" t="s">
        <v>151</v>
      </c>
      <c r="AY249" s="18" t="s">
        <v>142</v>
      </c>
      <c r="BE249" s="231">
        <f>IF(N249="základní",J249,0)</f>
        <v>0</v>
      </c>
      <c r="BF249" s="231">
        <f>IF(N249="snížená",J249,0)</f>
        <v>0</v>
      </c>
      <c r="BG249" s="231">
        <f>IF(N249="zákl. přenesená",J249,0)</f>
        <v>0</v>
      </c>
      <c r="BH249" s="231">
        <f>IF(N249="sníž. přenesená",J249,0)</f>
        <v>0</v>
      </c>
      <c r="BI249" s="231">
        <f>IF(N249="nulová",J249,0)</f>
        <v>0</v>
      </c>
      <c r="BJ249" s="18" t="s">
        <v>151</v>
      </c>
      <c r="BK249" s="231">
        <f>ROUND(I249*H249,2)</f>
        <v>0</v>
      </c>
      <c r="BL249" s="18" t="s">
        <v>150</v>
      </c>
      <c r="BM249" s="230" t="s">
        <v>818</v>
      </c>
    </row>
    <row r="250" s="2" customFormat="1">
      <c r="A250" s="39"/>
      <c r="B250" s="40"/>
      <c r="C250" s="41"/>
      <c r="D250" s="234" t="s">
        <v>174</v>
      </c>
      <c r="E250" s="41"/>
      <c r="F250" s="255" t="s">
        <v>344</v>
      </c>
      <c r="G250" s="41"/>
      <c r="H250" s="41"/>
      <c r="I250" s="137"/>
      <c r="J250" s="41"/>
      <c r="K250" s="41"/>
      <c r="L250" s="45"/>
      <c r="M250" s="256"/>
      <c r="N250" s="257"/>
      <c r="O250" s="85"/>
      <c r="P250" s="85"/>
      <c r="Q250" s="85"/>
      <c r="R250" s="85"/>
      <c r="S250" s="85"/>
      <c r="T250" s="86"/>
      <c r="U250" s="39"/>
      <c r="V250" s="39"/>
      <c r="W250" s="39"/>
      <c r="X250" s="39"/>
      <c r="Y250" s="39"/>
      <c r="Z250" s="39"/>
      <c r="AA250" s="39"/>
      <c r="AB250" s="39"/>
      <c r="AC250" s="39"/>
      <c r="AD250" s="39"/>
      <c r="AE250" s="39"/>
      <c r="AT250" s="18" t="s">
        <v>174</v>
      </c>
      <c r="AU250" s="18" t="s">
        <v>151</v>
      </c>
    </row>
    <row r="251" s="2" customFormat="1" ht="21.75" customHeight="1">
      <c r="A251" s="39"/>
      <c r="B251" s="40"/>
      <c r="C251" s="219" t="s">
        <v>367</v>
      </c>
      <c r="D251" s="219" t="s">
        <v>145</v>
      </c>
      <c r="E251" s="220" t="s">
        <v>346</v>
      </c>
      <c r="F251" s="221" t="s">
        <v>347</v>
      </c>
      <c r="G251" s="222" t="s">
        <v>159</v>
      </c>
      <c r="H251" s="223">
        <v>137.97499999999999</v>
      </c>
      <c r="I251" s="224"/>
      <c r="J251" s="225">
        <f>ROUND(I251*H251,2)</f>
        <v>0</v>
      </c>
      <c r="K251" s="221" t="s">
        <v>149</v>
      </c>
      <c r="L251" s="45"/>
      <c r="M251" s="226" t="s">
        <v>19</v>
      </c>
      <c r="N251" s="227" t="s">
        <v>44</v>
      </c>
      <c r="O251" s="85"/>
      <c r="P251" s="228">
        <f>O251*H251</f>
        <v>0</v>
      </c>
      <c r="Q251" s="228">
        <v>4.0000000000000003E-05</v>
      </c>
      <c r="R251" s="228">
        <f>Q251*H251</f>
        <v>0.0055190000000000005</v>
      </c>
      <c r="S251" s="228">
        <v>0</v>
      </c>
      <c r="T251" s="229">
        <f>S251*H251</f>
        <v>0</v>
      </c>
      <c r="U251" s="39"/>
      <c r="V251" s="39"/>
      <c r="W251" s="39"/>
      <c r="X251" s="39"/>
      <c r="Y251" s="39"/>
      <c r="Z251" s="39"/>
      <c r="AA251" s="39"/>
      <c r="AB251" s="39"/>
      <c r="AC251" s="39"/>
      <c r="AD251" s="39"/>
      <c r="AE251" s="39"/>
      <c r="AR251" s="230" t="s">
        <v>150</v>
      </c>
      <c r="AT251" s="230" t="s">
        <v>145</v>
      </c>
      <c r="AU251" s="230" t="s">
        <v>151</v>
      </c>
      <c r="AY251" s="18" t="s">
        <v>142</v>
      </c>
      <c r="BE251" s="231">
        <f>IF(N251="základní",J251,0)</f>
        <v>0</v>
      </c>
      <c r="BF251" s="231">
        <f>IF(N251="snížená",J251,0)</f>
        <v>0</v>
      </c>
      <c r="BG251" s="231">
        <f>IF(N251="zákl. přenesená",J251,0)</f>
        <v>0</v>
      </c>
      <c r="BH251" s="231">
        <f>IF(N251="sníž. přenesená",J251,0)</f>
        <v>0</v>
      </c>
      <c r="BI251" s="231">
        <f>IF(N251="nulová",J251,0)</f>
        <v>0</v>
      </c>
      <c r="BJ251" s="18" t="s">
        <v>151</v>
      </c>
      <c r="BK251" s="231">
        <f>ROUND(I251*H251,2)</f>
        <v>0</v>
      </c>
      <c r="BL251" s="18" t="s">
        <v>150</v>
      </c>
      <c r="BM251" s="230" t="s">
        <v>819</v>
      </c>
    </row>
    <row r="252" s="2" customFormat="1">
      <c r="A252" s="39"/>
      <c r="B252" s="40"/>
      <c r="C252" s="41"/>
      <c r="D252" s="234" t="s">
        <v>174</v>
      </c>
      <c r="E252" s="41"/>
      <c r="F252" s="255" t="s">
        <v>349</v>
      </c>
      <c r="G252" s="41"/>
      <c r="H252" s="41"/>
      <c r="I252" s="137"/>
      <c r="J252" s="41"/>
      <c r="K252" s="41"/>
      <c r="L252" s="45"/>
      <c r="M252" s="256"/>
      <c r="N252" s="257"/>
      <c r="O252" s="85"/>
      <c r="P252" s="85"/>
      <c r="Q252" s="85"/>
      <c r="R252" s="85"/>
      <c r="S252" s="85"/>
      <c r="T252" s="86"/>
      <c r="U252" s="39"/>
      <c r="V252" s="39"/>
      <c r="W252" s="39"/>
      <c r="X252" s="39"/>
      <c r="Y252" s="39"/>
      <c r="Z252" s="39"/>
      <c r="AA252" s="39"/>
      <c r="AB252" s="39"/>
      <c r="AC252" s="39"/>
      <c r="AD252" s="39"/>
      <c r="AE252" s="39"/>
      <c r="AT252" s="18" t="s">
        <v>174</v>
      </c>
      <c r="AU252" s="18" t="s">
        <v>151</v>
      </c>
    </row>
    <row r="253" s="2" customFormat="1" ht="21.75" customHeight="1">
      <c r="A253" s="39"/>
      <c r="B253" s="40"/>
      <c r="C253" s="219" t="s">
        <v>373</v>
      </c>
      <c r="D253" s="219" t="s">
        <v>145</v>
      </c>
      <c r="E253" s="220" t="s">
        <v>820</v>
      </c>
      <c r="F253" s="221" t="s">
        <v>821</v>
      </c>
      <c r="G253" s="222" t="s">
        <v>148</v>
      </c>
      <c r="H253" s="223">
        <v>24.657</v>
      </c>
      <c r="I253" s="224"/>
      <c r="J253" s="225">
        <f>ROUND(I253*H253,2)</f>
        <v>0</v>
      </c>
      <c r="K253" s="221" t="s">
        <v>149</v>
      </c>
      <c r="L253" s="45"/>
      <c r="M253" s="226" t="s">
        <v>19</v>
      </c>
      <c r="N253" s="227" t="s">
        <v>44</v>
      </c>
      <c r="O253" s="85"/>
      <c r="P253" s="228">
        <f>O253*H253</f>
        <v>0</v>
      </c>
      <c r="Q253" s="228">
        <v>0</v>
      </c>
      <c r="R253" s="228">
        <f>Q253*H253</f>
        <v>0</v>
      </c>
      <c r="S253" s="228">
        <v>1.8</v>
      </c>
      <c r="T253" s="229">
        <f>S253*H253</f>
        <v>44.382600000000004</v>
      </c>
      <c r="U253" s="39"/>
      <c r="V253" s="39"/>
      <c r="W253" s="39"/>
      <c r="X253" s="39"/>
      <c r="Y253" s="39"/>
      <c r="Z253" s="39"/>
      <c r="AA253" s="39"/>
      <c r="AB253" s="39"/>
      <c r="AC253" s="39"/>
      <c r="AD253" s="39"/>
      <c r="AE253" s="39"/>
      <c r="AR253" s="230" t="s">
        <v>150</v>
      </c>
      <c r="AT253" s="230" t="s">
        <v>145</v>
      </c>
      <c r="AU253" s="230" t="s">
        <v>151</v>
      </c>
      <c r="AY253" s="18" t="s">
        <v>142</v>
      </c>
      <c r="BE253" s="231">
        <f>IF(N253="základní",J253,0)</f>
        <v>0</v>
      </c>
      <c r="BF253" s="231">
        <f>IF(N253="snížená",J253,0)</f>
        <v>0</v>
      </c>
      <c r="BG253" s="231">
        <f>IF(N253="zákl. přenesená",J253,0)</f>
        <v>0</v>
      </c>
      <c r="BH253" s="231">
        <f>IF(N253="sníž. přenesená",J253,0)</f>
        <v>0</v>
      </c>
      <c r="BI253" s="231">
        <f>IF(N253="nulová",J253,0)</f>
        <v>0</v>
      </c>
      <c r="BJ253" s="18" t="s">
        <v>151</v>
      </c>
      <c r="BK253" s="231">
        <f>ROUND(I253*H253,2)</f>
        <v>0</v>
      </c>
      <c r="BL253" s="18" t="s">
        <v>150</v>
      </c>
      <c r="BM253" s="230" t="s">
        <v>822</v>
      </c>
    </row>
    <row r="254" s="2" customFormat="1">
      <c r="A254" s="39"/>
      <c r="B254" s="40"/>
      <c r="C254" s="41"/>
      <c r="D254" s="234" t="s">
        <v>174</v>
      </c>
      <c r="E254" s="41"/>
      <c r="F254" s="255" t="s">
        <v>823</v>
      </c>
      <c r="G254" s="41"/>
      <c r="H254" s="41"/>
      <c r="I254" s="137"/>
      <c r="J254" s="41"/>
      <c r="K254" s="41"/>
      <c r="L254" s="45"/>
      <c r="M254" s="256"/>
      <c r="N254" s="257"/>
      <c r="O254" s="85"/>
      <c r="P254" s="85"/>
      <c r="Q254" s="85"/>
      <c r="R254" s="85"/>
      <c r="S254" s="85"/>
      <c r="T254" s="86"/>
      <c r="U254" s="39"/>
      <c r="V254" s="39"/>
      <c r="W254" s="39"/>
      <c r="X254" s="39"/>
      <c r="Y254" s="39"/>
      <c r="Z254" s="39"/>
      <c r="AA254" s="39"/>
      <c r="AB254" s="39"/>
      <c r="AC254" s="39"/>
      <c r="AD254" s="39"/>
      <c r="AE254" s="39"/>
      <c r="AT254" s="18" t="s">
        <v>174</v>
      </c>
      <c r="AU254" s="18" t="s">
        <v>151</v>
      </c>
    </row>
    <row r="255" s="13" customFormat="1">
      <c r="A255" s="13"/>
      <c r="B255" s="232"/>
      <c r="C255" s="233"/>
      <c r="D255" s="234" t="s">
        <v>153</v>
      </c>
      <c r="E255" s="235" t="s">
        <v>19</v>
      </c>
      <c r="F255" s="236" t="s">
        <v>824</v>
      </c>
      <c r="G255" s="233"/>
      <c r="H255" s="237">
        <v>18.428000000000001</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153</v>
      </c>
      <c r="AU255" s="243" t="s">
        <v>151</v>
      </c>
      <c r="AV255" s="13" t="s">
        <v>151</v>
      </c>
      <c r="AW255" s="13" t="s">
        <v>33</v>
      </c>
      <c r="AX255" s="13" t="s">
        <v>72</v>
      </c>
      <c r="AY255" s="243" t="s">
        <v>142</v>
      </c>
    </row>
    <row r="256" s="13" customFormat="1">
      <c r="A256" s="13"/>
      <c r="B256" s="232"/>
      <c r="C256" s="233"/>
      <c r="D256" s="234" t="s">
        <v>153</v>
      </c>
      <c r="E256" s="235" t="s">
        <v>19</v>
      </c>
      <c r="F256" s="236" t="s">
        <v>825</v>
      </c>
      <c r="G256" s="233"/>
      <c r="H256" s="237">
        <v>6.2290000000000001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153</v>
      </c>
      <c r="AU256" s="243" t="s">
        <v>151</v>
      </c>
      <c r="AV256" s="13" t="s">
        <v>151</v>
      </c>
      <c r="AW256" s="13" t="s">
        <v>33</v>
      </c>
      <c r="AX256" s="13" t="s">
        <v>72</v>
      </c>
      <c r="AY256" s="243" t="s">
        <v>142</v>
      </c>
    </row>
    <row r="257" s="14" customFormat="1">
      <c r="A257" s="14"/>
      <c r="B257" s="244"/>
      <c r="C257" s="245"/>
      <c r="D257" s="234" t="s">
        <v>153</v>
      </c>
      <c r="E257" s="246" t="s">
        <v>19</v>
      </c>
      <c r="F257" s="247" t="s">
        <v>156</v>
      </c>
      <c r="G257" s="245"/>
      <c r="H257" s="248">
        <v>24.657</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153</v>
      </c>
      <c r="AU257" s="254" t="s">
        <v>151</v>
      </c>
      <c r="AV257" s="14" t="s">
        <v>150</v>
      </c>
      <c r="AW257" s="14" t="s">
        <v>33</v>
      </c>
      <c r="AX257" s="14" t="s">
        <v>80</v>
      </c>
      <c r="AY257" s="254" t="s">
        <v>142</v>
      </c>
    </row>
    <row r="258" s="2" customFormat="1" ht="21.75" customHeight="1">
      <c r="A258" s="39"/>
      <c r="B258" s="40"/>
      <c r="C258" s="219" t="s">
        <v>378</v>
      </c>
      <c r="D258" s="219" t="s">
        <v>145</v>
      </c>
      <c r="E258" s="220" t="s">
        <v>826</v>
      </c>
      <c r="F258" s="221" t="s">
        <v>827</v>
      </c>
      <c r="G258" s="222" t="s">
        <v>148</v>
      </c>
      <c r="H258" s="223">
        <v>1.8</v>
      </c>
      <c r="I258" s="224"/>
      <c r="J258" s="225">
        <f>ROUND(I258*H258,2)</f>
        <v>0</v>
      </c>
      <c r="K258" s="221" t="s">
        <v>149</v>
      </c>
      <c r="L258" s="45"/>
      <c r="M258" s="226" t="s">
        <v>19</v>
      </c>
      <c r="N258" s="227" t="s">
        <v>44</v>
      </c>
      <c r="O258" s="85"/>
      <c r="P258" s="228">
        <f>O258*H258</f>
        <v>0</v>
      </c>
      <c r="Q258" s="228">
        <v>0</v>
      </c>
      <c r="R258" s="228">
        <f>Q258*H258</f>
        <v>0</v>
      </c>
      <c r="S258" s="228">
        <v>1.8</v>
      </c>
      <c r="T258" s="229">
        <f>S258*H258</f>
        <v>3.2400000000000002</v>
      </c>
      <c r="U258" s="39"/>
      <c r="V258" s="39"/>
      <c r="W258" s="39"/>
      <c r="X258" s="39"/>
      <c r="Y258" s="39"/>
      <c r="Z258" s="39"/>
      <c r="AA258" s="39"/>
      <c r="AB258" s="39"/>
      <c r="AC258" s="39"/>
      <c r="AD258" s="39"/>
      <c r="AE258" s="39"/>
      <c r="AR258" s="230" t="s">
        <v>150</v>
      </c>
      <c r="AT258" s="230" t="s">
        <v>145</v>
      </c>
      <c r="AU258" s="230" t="s">
        <v>151</v>
      </c>
      <c r="AY258" s="18" t="s">
        <v>142</v>
      </c>
      <c r="BE258" s="231">
        <f>IF(N258="základní",J258,0)</f>
        <v>0</v>
      </c>
      <c r="BF258" s="231">
        <f>IF(N258="snížená",J258,0)</f>
        <v>0</v>
      </c>
      <c r="BG258" s="231">
        <f>IF(N258="zákl. přenesená",J258,0)</f>
        <v>0</v>
      </c>
      <c r="BH258" s="231">
        <f>IF(N258="sníž. přenesená",J258,0)</f>
        <v>0</v>
      </c>
      <c r="BI258" s="231">
        <f>IF(N258="nulová",J258,0)</f>
        <v>0</v>
      </c>
      <c r="BJ258" s="18" t="s">
        <v>151</v>
      </c>
      <c r="BK258" s="231">
        <f>ROUND(I258*H258,2)</f>
        <v>0</v>
      </c>
      <c r="BL258" s="18" t="s">
        <v>150</v>
      </c>
      <c r="BM258" s="230" t="s">
        <v>828</v>
      </c>
    </row>
    <row r="259" s="13" customFormat="1">
      <c r="A259" s="13"/>
      <c r="B259" s="232"/>
      <c r="C259" s="233"/>
      <c r="D259" s="234" t="s">
        <v>153</v>
      </c>
      <c r="E259" s="235" t="s">
        <v>19</v>
      </c>
      <c r="F259" s="236" t="s">
        <v>829</v>
      </c>
      <c r="G259" s="233"/>
      <c r="H259" s="237">
        <v>1.8</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153</v>
      </c>
      <c r="AU259" s="243" t="s">
        <v>151</v>
      </c>
      <c r="AV259" s="13" t="s">
        <v>151</v>
      </c>
      <c r="AW259" s="13" t="s">
        <v>33</v>
      </c>
      <c r="AX259" s="13" t="s">
        <v>72</v>
      </c>
      <c r="AY259" s="243" t="s">
        <v>142</v>
      </c>
    </row>
    <row r="260" s="14" customFormat="1">
      <c r="A260" s="14"/>
      <c r="B260" s="244"/>
      <c r="C260" s="245"/>
      <c r="D260" s="234" t="s">
        <v>153</v>
      </c>
      <c r="E260" s="246" t="s">
        <v>19</v>
      </c>
      <c r="F260" s="247" t="s">
        <v>156</v>
      </c>
      <c r="G260" s="245"/>
      <c r="H260" s="248">
        <v>1.8</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153</v>
      </c>
      <c r="AU260" s="254" t="s">
        <v>151</v>
      </c>
      <c r="AV260" s="14" t="s">
        <v>150</v>
      </c>
      <c r="AW260" s="14" t="s">
        <v>33</v>
      </c>
      <c r="AX260" s="14" t="s">
        <v>80</v>
      </c>
      <c r="AY260" s="254" t="s">
        <v>142</v>
      </c>
    </row>
    <row r="261" s="2" customFormat="1" ht="21.75" customHeight="1">
      <c r="A261" s="39"/>
      <c r="B261" s="40"/>
      <c r="C261" s="219" t="s">
        <v>382</v>
      </c>
      <c r="D261" s="219" t="s">
        <v>145</v>
      </c>
      <c r="E261" s="220" t="s">
        <v>357</v>
      </c>
      <c r="F261" s="221" t="s">
        <v>358</v>
      </c>
      <c r="G261" s="222" t="s">
        <v>179</v>
      </c>
      <c r="H261" s="223">
        <v>16</v>
      </c>
      <c r="I261" s="224"/>
      <c r="J261" s="225">
        <f>ROUND(I261*H261,2)</f>
        <v>0</v>
      </c>
      <c r="K261" s="221" t="s">
        <v>149</v>
      </c>
      <c r="L261" s="45"/>
      <c r="M261" s="226" t="s">
        <v>19</v>
      </c>
      <c r="N261" s="227" t="s">
        <v>44</v>
      </c>
      <c r="O261" s="85"/>
      <c r="P261" s="228">
        <f>O261*H261</f>
        <v>0</v>
      </c>
      <c r="Q261" s="228">
        <v>0</v>
      </c>
      <c r="R261" s="228">
        <f>Q261*H261</f>
        <v>0</v>
      </c>
      <c r="S261" s="228">
        <v>0.049000000000000002</v>
      </c>
      <c r="T261" s="229">
        <f>S261*H261</f>
        <v>0.78400000000000003</v>
      </c>
      <c r="U261" s="39"/>
      <c r="V261" s="39"/>
      <c r="W261" s="39"/>
      <c r="X261" s="39"/>
      <c r="Y261" s="39"/>
      <c r="Z261" s="39"/>
      <c r="AA261" s="39"/>
      <c r="AB261" s="39"/>
      <c r="AC261" s="39"/>
      <c r="AD261" s="39"/>
      <c r="AE261" s="39"/>
      <c r="AR261" s="230" t="s">
        <v>150</v>
      </c>
      <c r="AT261" s="230" t="s">
        <v>145</v>
      </c>
      <c r="AU261" s="230" t="s">
        <v>151</v>
      </c>
      <c r="AY261" s="18" t="s">
        <v>142</v>
      </c>
      <c r="BE261" s="231">
        <f>IF(N261="základní",J261,0)</f>
        <v>0</v>
      </c>
      <c r="BF261" s="231">
        <f>IF(N261="snížená",J261,0)</f>
        <v>0</v>
      </c>
      <c r="BG261" s="231">
        <f>IF(N261="zákl. přenesená",J261,0)</f>
        <v>0</v>
      </c>
      <c r="BH261" s="231">
        <f>IF(N261="sníž. přenesená",J261,0)</f>
        <v>0</v>
      </c>
      <c r="BI261" s="231">
        <f>IF(N261="nulová",J261,0)</f>
        <v>0</v>
      </c>
      <c r="BJ261" s="18" t="s">
        <v>151</v>
      </c>
      <c r="BK261" s="231">
        <f>ROUND(I261*H261,2)</f>
        <v>0</v>
      </c>
      <c r="BL261" s="18" t="s">
        <v>150</v>
      </c>
      <c r="BM261" s="230" t="s">
        <v>830</v>
      </c>
    </row>
    <row r="262" s="2" customFormat="1" ht="21.75" customHeight="1">
      <c r="A262" s="39"/>
      <c r="B262" s="40"/>
      <c r="C262" s="219" t="s">
        <v>387</v>
      </c>
      <c r="D262" s="219" t="s">
        <v>145</v>
      </c>
      <c r="E262" s="220" t="s">
        <v>361</v>
      </c>
      <c r="F262" s="221" t="s">
        <v>362</v>
      </c>
      <c r="G262" s="222" t="s">
        <v>185</v>
      </c>
      <c r="H262" s="223">
        <v>1.3999999999999999</v>
      </c>
      <c r="I262" s="224"/>
      <c r="J262" s="225">
        <f>ROUND(I262*H262,2)</f>
        <v>0</v>
      </c>
      <c r="K262" s="221" t="s">
        <v>149</v>
      </c>
      <c r="L262" s="45"/>
      <c r="M262" s="226" t="s">
        <v>19</v>
      </c>
      <c r="N262" s="227" t="s">
        <v>44</v>
      </c>
      <c r="O262" s="85"/>
      <c r="P262" s="228">
        <f>O262*H262</f>
        <v>0</v>
      </c>
      <c r="Q262" s="228">
        <v>0.00107</v>
      </c>
      <c r="R262" s="228">
        <f>Q262*H262</f>
        <v>0.001498</v>
      </c>
      <c r="S262" s="228">
        <v>0.044999999999999998</v>
      </c>
      <c r="T262" s="229">
        <f>S262*H262</f>
        <v>0.063</v>
      </c>
      <c r="U262" s="39"/>
      <c r="V262" s="39"/>
      <c r="W262" s="39"/>
      <c r="X262" s="39"/>
      <c r="Y262" s="39"/>
      <c r="Z262" s="39"/>
      <c r="AA262" s="39"/>
      <c r="AB262" s="39"/>
      <c r="AC262" s="39"/>
      <c r="AD262" s="39"/>
      <c r="AE262" s="39"/>
      <c r="AR262" s="230" t="s">
        <v>150</v>
      </c>
      <c r="AT262" s="230" t="s">
        <v>145</v>
      </c>
      <c r="AU262" s="230" t="s">
        <v>151</v>
      </c>
      <c r="AY262" s="18" t="s">
        <v>142</v>
      </c>
      <c r="BE262" s="231">
        <f>IF(N262="základní",J262,0)</f>
        <v>0</v>
      </c>
      <c r="BF262" s="231">
        <f>IF(N262="snížená",J262,0)</f>
        <v>0</v>
      </c>
      <c r="BG262" s="231">
        <f>IF(N262="zákl. přenesená",J262,0)</f>
        <v>0</v>
      </c>
      <c r="BH262" s="231">
        <f>IF(N262="sníž. přenesená",J262,0)</f>
        <v>0</v>
      </c>
      <c r="BI262" s="231">
        <f>IF(N262="nulová",J262,0)</f>
        <v>0</v>
      </c>
      <c r="BJ262" s="18" t="s">
        <v>151</v>
      </c>
      <c r="BK262" s="231">
        <f>ROUND(I262*H262,2)</f>
        <v>0</v>
      </c>
      <c r="BL262" s="18" t="s">
        <v>150</v>
      </c>
      <c r="BM262" s="230" t="s">
        <v>831</v>
      </c>
    </row>
    <row r="263" s="2" customFormat="1">
      <c r="A263" s="39"/>
      <c r="B263" s="40"/>
      <c r="C263" s="41"/>
      <c r="D263" s="234" t="s">
        <v>174</v>
      </c>
      <c r="E263" s="41"/>
      <c r="F263" s="255" t="s">
        <v>364</v>
      </c>
      <c r="G263" s="41"/>
      <c r="H263" s="41"/>
      <c r="I263" s="137"/>
      <c r="J263" s="41"/>
      <c r="K263" s="41"/>
      <c r="L263" s="45"/>
      <c r="M263" s="256"/>
      <c r="N263" s="257"/>
      <c r="O263" s="85"/>
      <c r="P263" s="85"/>
      <c r="Q263" s="85"/>
      <c r="R263" s="85"/>
      <c r="S263" s="85"/>
      <c r="T263" s="86"/>
      <c r="U263" s="39"/>
      <c r="V263" s="39"/>
      <c r="W263" s="39"/>
      <c r="X263" s="39"/>
      <c r="Y263" s="39"/>
      <c r="Z263" s="39"/>
      <c r="AA263" s="39"/>
      <c r="AB263" s="39"/>
      <c r="AC263" s="39"/>
      <c r="AD263" s="39"/>
      <c r="AE263" s="39"/>
      <c r="AT263" s="18" t="s">
        <v>174</v>
      </c>
      <c r="AU263" s="18" t="s">
        <v>151</v>
      </c>
    </row>
    <row r="264" s="13" customFormat="1">
      <c r="A264" s="13"/>
      <c r="B264" s="232"/>
      <c r="C264" s="233"/>
      <c r="D264" s="234" t="s">
        <v>153</v>
      </c>
      <c r="E264" s="235" t="s">
        <v>19</v>
      </c>
      <c r="F264" s="236" t="s">
        <v>365</v>
      </c>
      <c r="G264" s="233"/>
      <c r="H264" s="237">
        <v>1.3999999999999999</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153</v>
      </c>
      <c r="AU264" s="243" t="s">
        <v>151</v>
      </c>
      <c r="AV264" s="13" t="s">
        <v>151</v>
      </c>
      <c r="AW264" s="13" t="s">
        <v>33</v>
      </c>
      <c r="AX264" s="13" t="s">
        <v>72</v>
      </c>
      <c r="AY264" s="243" t="s">
        <v>142</v>
      </c>
    </row>
    <row r="265" s="14" customFormat="1">
      <c r="A265" s="14"/>
      <c r="B265" s="244"/>
      <c r="C265" s="245"/>
      <c r="D265" s="234" t="s">
        <v>153</v>
      </c>
      <c r="E265" s="246" t="s">
        <v>19</v>
      </c>
      <c r="F265" s="247" t="s">
        <v>156</v>
      </c>
      <c r="G265" s="245"/>
      <c r="H265" s="248">
        <v>1.3999999999999999</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153</v>
      </c>
      <c r="AU265" s="254" t="s">
        <v>151</v>
      </c>
      <c r="AV265" s="14" t="s">
        <v>150</v>
      </c>
      <c r="AW265" s="14" t="s">
        <v>33</v>
      </c>
      <c r="AX265" s="14" t="s">
        <v>80</v>
      </c>
      <c r="AY265" s="254" t="s">
        <v>142</v>
      </c>
    </row>
    <row r="266" s="12" customFormat="1" ht="22.8" customHeight="1">
      <c r="A266" s="12"/>
      <c r="B266" s="203"/>
      <c r="C266" s="204"/>
      <c r="D266" s="205" t="s">
        <v>71</v>
      </c>
      <c r="E266" s="217" t="s">
        <v>371</v>
      </c>
      <c r="F266" s="217" t="s">
        <v>372</v>
      </c>
      <c r="G266" s="204"/>
      <c r="H266" s="204"/>
      <c r="I266" s="207"/>
      <c r="J266" s="218">
        <f>BK266</f>
        <v>0</v>
      </c>
      <c r="K266" s="204"/>
      <c r="L266" s="209"/>
      <c r="M266" s="210"/>
      <c r="N266" s="211"/>
      <c r="O266" s="211"/>
      <c r="P266" s="212">
        <f>SUM(P267:P278)</f>
        <v>0</v>
      </c>
      <c r="Q266" s="211"/>
      <c r="R266" s="212">
        <f>SUM(R267:R278)</f>
        <v>0</v>
      </c>
      <c r="S266" s="211"/>
      <c r="T266" s="213">
        <f>SUM(T267:T278)</f>
        <v>0</v>
      </c>
      <c r="U266" s="12"/>
      <c r="V266" s="12"/>
      <c r="W266" s="12"/>
      <c r="X266" s="12"/>
      <c r="Y266" s="12"/>
      <c r="Z266" s="12"/>
      <c r="AA266" s="12"/>
      <c r="AB266" s="12"/>
      <c r="AC266" s="12"/>
      <c r="AD266" s="12"/>
      <c r="AE266" s="12"/>
      <c r="AR266" s="214" t="s">
        <v>80</v>
      </c>
      <c r="AT266" s="215" t="s">
        <v>71</v>
      </c>
      <c r="AU266" s="215" t="s">
        <v>80</v>
      </c>
      <c r="AY266" s="214" t="s">
        <v>142</v>
      </c>
      <c r="BK266" s="216">
        <f>SUM(BK267:BK278)</f>
        <v>0</v>
      </c>
    </row>
    <row r="267" s="2" customFormat="1" ht="21.75" customHeight="1">
      <c r="A267" s="39"/>
      <c r="B267" s="40"/>
      <c r="C267" s="219" t="s">
        <v>392</v>
      </c>
      <c r="D267" s="219" t="s">
        <v>145</v>
      </c>
      <c r="E267" s="220" t="s">
        <v>374</v>
      </c>
      <c r="F267" s="221" t="s">
        <v>375</v>
      </c>
      <c r="G267" s="222" t="s">
        <v>301</v>
      </c>
      <c r="H267" s="223">
        <v>48.469999999999999</v>
      </c>
      <c r="I267" s="224"/>
      <c r="J267" s="225">
        <f>ROUND(I267*H267,2)</f>
        <v>0</v>
      </c>
      <c r="K267" s="221" t="s">
        <v>149</v>
      </c>
      <c r="L267" s="45"/>
      <c r="M267" s="226" t="s">
        <v>19</v>
      </c>
      <c r="N267" s="227" t="s">
        <v>44</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150</v>
      </c>
      <c r="AT267" s="230" t="s">
        <v>145</v>
      </c>
      <c r="AU267" s="230" t="s">
        <v>151</v>
      </c>
      <c r="AY267" s="18" t="s">
        <v>142</v>
      </c>
      <c r="BE267" s="231">
        <f>IF(N267="základní",J267,0)</f>
        <v>0</v>
      </c>
      <c r="BF267" s="231">
        <f>IF(N267="snížená",J267,0)</f>
        <v>0</v>
      </c>
      <c r="BG267" s="231">
        <f>IF(N267="zákl. přenesená",J267,0)</f>
        <v>0</v>
      </c>
      <c r="BH267" s="231">
        <f>IF(N267="sníž. přenesená",J267,0)</f>
        <v>0</v>
      </c>
      <c r="BI267" s="231">
        <f>IF(N267="nulová",J267,0)</f>
        <v>0</v>
      </c>
      <c r="BJ267" s="18" t="s">
        <v>151</v>
      </c>
      <c r="BK267" s="231">
        <f>ROUND(I267*H267,2)</f>
        <v>0</v>
      </c>
      <c r="BL267" s="18" t="s">
        <v>150</v>
      </c>
      <c r="BM267" s="230" t="s">
        <v>832</v>
      </c>
    </row>
    <row r="268" s="2" customFormat="1">
      <c r="A268" s="39"/>
      <c r="B268" s="40"/>
      <c r="C268" s="41"/>
      <c r="D268" s="234" t="s">
        <v>174</v>
      </c>
      <c r="E268" s="41"/>
      <c r="F268" s="255" t="s">
        <v>377</v>
      </c>
      <c r="G268" s="41"/>
      <c r="H268" s="41"/>
      <c r="I268" s="137"/>
      <c r="J268" s="41"/>
      <c r="K268" s="41"/>
      <c r="L268" s="45"/>
      <c r="M268" s="256"/>
      <c r="N268" s="257"/>
      <c r="O268" s="85"/>
      <c r="P268" s="85"/>
      <c r="Q268" s="85"/>
      <c r="R268" s="85"/>
      <c r="S268" s="85"/>
      <c r="T268" s="86"/>
      <c r="U268" s="39"/>
      <c r="V268" s="39"/>
      <c r="W268" s="39"/>
      <c r="X268" s="39"/>
      <c r="Y268" s="39"/>
      <c r="Z268" s="39"/>
      <c r="AA268" s="39"/>
      <c r="AB268" s="39"/>
      <c r="AC268" s="39"/>
      <c r="AD268" s="39"/>
      <c r="AE268" s="39"/>
      <c r="AT268" s="18" t="s">
        <v>174</v>
      </c>
      <c r="AU268" s="18" t="s">
        <v>151</v>
      </c>
    </row>
    <row r="269" s="2" customFormat="1" ht="21.75" customHeight="1">
      <c r="A269" s="39"/>
      <c r="B269" s="40"/>
      <c r="C269" s="219" t="s">
        <v>399</v>
      </c>
      <c r="D269" s="219" t="s">
        <v>145</v>
      </c>
      <c r="E269" s="220" t="s">
        <v>379</v>
      </c>
      <c r="F269" s="221" t="s">
        <v>380</v>
      </c>
      <c r="G269" s="222" t="s">
        <v>301</v>
      </c>
      <c r="H269" s="223">
        <v>48.469999999999999</v>
      </c>
      <c r="I269" s="224"/>
      <c r="J269" s="225">
        <f>ROUND(I269*H269,2)</f>
        <v>0</v>
      </c>
      <c r="K269" s="221" t="s">
        <v>149</v>
      </c>
      <c r="L269" s="45"/>
      <c r="M269" s="226" t="s">
        <v>19</v>
      </c>
      <c r="N269" s="227" t="s">
        <v>44</v>
      </c>
      <c r="O269" s="85"/>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150</v>
      </c>
      <c r="AT269" s="230" t="s">
        <v>145</v>
      </c>
      <c r="AU269" s="230" t="s">
        <v>151</v>
      </c>
      <c r="AY269" s="18" t="s">
        <v>142</v>
      </c>
      <c r="BE269" s="231">
        <f>IF(N269="základní",J269,0)</f>
        <v>0</v>
      </c>
      <c r="BF269" s="231">
        <f>IF(N269="snížená",J269,0)</f>
        <v>0</v>
      </c>
      <c r="BG269" s="231">
        <f>IF(N269="zákl. přenesená",J269,0)</f>
        <v>0</v>
      </c>
      <c r="BH269" s="231">
        <f>IF(N269="sníž. přenesená",J269,0)</f>
        <v>0</v>
      </c>
      <c r="BI269" s="231">
        <f>IF(N269="nulová",J269,0)</f>
        <v>0</v>
      </c>
      <c r="BJ269" s="18" t="s">
        <v>151</v>
      </c>
      <c r="BK269" s="231">
        <f>ROUND(I269*H269,2)</f>
        <v>0</v>
      </c>
      <c r="BL269" s="18" t="s">
        <v>150</v>
      </c>
      <c r="BM269" s="230" t="s">
        <v>833</v>
      </c>
    </row>
    <row r="270" s="2" customFormat="1">
      <c r="A270" s="39"/>
      <c r="B270" s="40"/>
      <c r="C270" s="41"/>
      <c r="D270" s="234" t="s">
        <v>174</v>
      </c>
      <c r="E270" s="41"/>
      <c r="F270" s="255" t="s">
        <v>377</v>
      </c>
      <c r="G270" s="41"/>
      <c r="H270" s="41"/>
      <c r="I270" s="137"/>
      <c r="J270" s="41"/>
      <c r="K270" s="41"/>
      <c r="L270" s="45"/>
      <c r="M270" s="256"/>
      <c r="N270" s="257"/>
      <c r="O270" s="85"/>
      <c r="P270" s="85"/>
      <c r="Q270" s="85"/>
      <c r="R270" s="85"/>
      <c r="S270" s="85"/>
      <c r="T270" s="86"/>
      <c r="U270" s="39"/>
      <c r="V270" s="39"/>
      <c r="W270" s="39"/>
      <c r="X270" s="39"/>
      <c r="Y270" s="39"/>
      <c r="Z270" s="39"/>
      <c r="AA270" s="39"/>
      <c r="AB270" s="39"/>
      <c r="AC270" s="39"/>
      <c r="AD270" s="39"/>
      <c r="AE270" s="39"/>
      <c r="AT270" s="18" t="s">
        <v>174</v>
      </c>
      <c r="AU270" s="18" t="s">
        <v>151</v>
      </c>
    </row>
    <row r="271" s="2" customFormat="1" ht="16.5" customHeight="1">
      <c r="A271" s="39"/>
      <c r="B271" s="40"/>
      <c r="C271" s="219" t="s">
        <v>408</v>
      </c>
      <c r="D271" s="219" t="s">
        <v>145</v>
      </c>
      <c r="E271" s="220" t="s">
        <v>383</v>
      </c>
      <c r="F271" s="221" t="s">
        <v>384</v>
      </c>
      <c r="G271" s="222" t="s">
        <v>301</v>
      </c>
      <c r="H271" s="223">
        <v>48.469999999999999</v>
      </c>
      <c r="I271" s="224"/>
      <c r="J271" s="225">
        <f>ROUND(I271*H271,2)</f>
        <v>0</v>
      </c>
      <c r="K271" s="221" t="s">
        <v>149</v>
      </c>
      <c r="L271" s="45"/>
      <c r="M271" s="226" t="s">
        <v>19</v>
      </c>
      <c r="N271" s="227" t="s">
        <v>44</v>
      </c>
      <c r="O271" s="85"/>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150</v>
      </c>
      <c r="AT271" s="230" t="s">
        <v>145</v>
      </c>
      <c r="AU271" s="230" t="s">
        <v>151</v>
      </c>
      <c r="AY271" s="18" t="s">
        <v>142</v>
      </c>
      <c r="BE271" s="231">
        <f>IF(N271="základní",J271,0)</f>
        <v>0</v>
      </c>
      <c r="BF271" s="231">
        <f>IF(N271="snížená",J271,0)</f>
        <v>0</v>
      </c>
      <c r="BG271" s="231">
        <f>IF(N271="zákl. přenesená",J271,0)</f>
        <v>0</v>
      </c>
      <c r="BH271" s="231">
        <f>IF(N271="sníž. přenesená",J271,0)</f>
        <v>0</v>
      </c>
      <c r="BI271" s="231">
        <f>IF(N271="nulová",J271,0)</f>
        <v>0</v>
      </c>
      <c r="BJ271" s="18" t="s">
        <v>151</v>
      </c>
      <c r="BK271" s="231">
        <f>ROUND(I271*H271,2)</f>
        <v>0</v>
      </c>
      <c r="BL271" s="18" t="s">
        <v>150</v>
      </c>
      <c r="BM271" s="230" t="s">
        <v>834</v>
      </c>
    </row>
    <row r="272" s="2" customFormat="1">
      <c r="A272" s="39"/>
      <c r="B272" s="40"/>
      <c r="C272" s="41"/>
      <c r="D272" s="234" t="s">
        <v>174</v>
      </c>
      <c r="E272" s="41"/>
      <c r="F272" s="255" t="s">
        <v>386</v>
      </c>
      <c r="G272" s="41"/>
      <c r="H272" s="41"/>
      <c r="I272" s="137"/>
      <c r="J272" s="41"/>
      <c r="K272" s="41"/>
      <c r="L272" s="45"/>
      <c r="M272" s="256"/>
      <c r="N272" s="257"/>
      <c r="O272" s="85"/>
      <c r="P272" s="85"/>
      <c r="Q272" s="85"/>
      <c r="R272" s="85"/>
      <c r="S272" s="85"/>
      <c r="T272" s="86"/>
      <c r="U272" s="39"/>
      <c r="V272" s="39"/>
      <c r="W272" s="39"/>
      <c r="X272" s="39"/>
      <c r="Y272" s="39"/>
      <c r="Z272" s="39"/>
      <c r="AA272" s="39"/>
      <c r="AB272" s="39"/>
      <c r="AC272" s="39"/>
      <c r="AD272" s="39"/>
      <c r="AE272" s="39"/>
      <c r="AT272" s="18" t="s">
        <v>174</v>
      </c>
      <c r="AU272" s="18" t="s">
        <v>151</v>
      </c>
    </row>
    <row r="273" s="2" customFormat="1" ht="21.75" customHeight="1">
      <c r="A273" s="39"/>
      <c r="B273" s="40"/>
      <c r="C273" s="219" t="s">
        <v>414</v>
      </c>
      <c r="D273" s="219" t="s">
        <v>145</v>
      </c>
      <c r="E273" s="220" t="s">
        <v>388</v>
      </c>
      <c r="F273" s="221" t="s">
        <v>389</v>
      </c>
      <c r="G273" s="222" t="s">
        <v>301</v>
      </c>
      <c r="H273" s="223">
        <v>919.73299999999995</v>
      </c>
      <c r="I273" s="224"/>
      <c r="J273" s="225">
        <f>ROUND(I273*H273,2)</f>
        <v>0</v>
      </c>
      <c r="K273" s="221" t="s">
        <v>149</v>
      </c>
      <c r="L273" s="45"/>
      <c r="M273" s="226" t="s">
        <v>19</v>
      </c>
      <c r="N273" s="227" t="s">
        <v>44</v>
      </c>
      <c r="O273" s="85"/>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150</v>
      </c>
      <c r="AT273" s="230" t="s">
        <v>145</v>
      </c>
      <c r="AU273" s="230" t="s">
        <v>151</v>
      </c>
      <c r="AY273" s="18" t="s">
        <v>142</v>
      </c>
      <c r="BE273" s="231">
        <f>IF(N273="základní",J273,0)</f>
        <v>0</v>
      </c>
      <c r="BF273" s="231">
        <f>IF(N273="snížená",J273,0)</f>
        <v>0</v>
      </c>
      <c r="BG273" s="231">
        <f>IF(N273="zákl. přenesená",J273,0)</f>
        <v>0</v>
      </c>
      <c r="BH273" s="231">
        <f>IF(N273="sníž. přenesená",J273,0)</f>
        <v>0</v>
      </c>
      <c r="BI273" s="231">
        <f>IF(N273="nulová",J273,0)</f>
        <v>0</v>
      </c>
      <c r="BJ273" s="18" t="s">
        <v>151</v>
      </c>
      <c r="BK273" s="231">
        <f>ROUND(I273*H273,2)</f>
        <v>0</v>
      </c>
      <c r="BL273" s="18" t="s">
        <v>150</v>
      </c>
      <c r="BM273" s="230" t="s">
        <v>835</v>
      </c>
    </row>
    <row r="274" s="2" customFormat="1">
      <c r="A274" s="39"/>
      <c r="B274" s="40"/>
      <c r="C274" s="41"/>
      <c r="D274" s="234" t="s">
        <v>174</v>
      </c>
      <c r="E274" s="41"/>
      <c r="F274" s="255" t="s">
        <v>386</v>
      </c>
      <c r="G274" s="41"/>
      <c r="H274" s="41"/>
      <c r="I274" s="137"/>
      <c r="J274" s="41"/>
      <c r="K274" s="41"/>
      <c r="L274" s="45"/>
      <c r="M274" s="256"/>
      <c r="N274" s="257"/>
      <c r="O274" s="85"/>
      <c r="P274" s="85"/>
      <c r="Q274" s="85"/>
      <c r="R274" s="85"/>
      <c r="S274" s="85"/>
      <c r="T274" s="86"/>
      <c r="U274" s="39"/>
      <c r="V274" s="39"/>
      <c r="W274" s="39"/>
      <c r="X274" s="39"/>
      <c r="Y274" s="39"/>
      <c r="Z274" s="39"/>
      <c r="AA274" s="39"/>
      <c r="AB274" s="39"/>
      <c r="AC274" s="39"/>
      <c r="AD274" s="39"/>
      <c r="AE274" s="39"/>
      <c r="AT274" s="18" t="s">
        <v>174</v>
      </c>
      <c r="AU274" s="18" t="s">
        <v>151</v>
      </c>
    </row>
    <row r="275" s="13" customFormat="1">
      <c r="A275" s="13"/>
      <c r="B275" s="232"/>
      <c r="C275" s="233"/>
      <c r="D275" s="234" t="s">
        <v>153</v>
      </c>
      <c r="E275" s="235" t="s">
        <v>19</v>
      </c>
      <c r="F275" s="236" t="s">
        <v>836</v>
      </c>
      <c r="G275" s="233"/>
      <c r="H275" s="237">
        <v>919.73299999999995</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153</v>
      </c>
      <c r="AU275" s="243" t="s">
        <v>151</v>
      </c>
      <c r="AV275" s="13" t="s">
        <v>151</v>
      </c>
      <c r="AW275" s="13" t="s">
        <v>33</v>
      </c>
      <c r="AX275" s="13" t="s">
        <v>72</v>
      </c>
      <c r="AY275" s="243" t="s">
        <v>142</v>
      </c>
    </row>
    <row r="276" s="14" customFormat="1">
      <c r="A276" s="14"/>
      <c r="B276" s="244"/>
      <c r="C276" s="245"/>
      <c r="D276" s="234" t="s">
        <v>153</v>
      </c>
      <c r="E276" s="246" t="s">
        <v>19</v>
      </c>
      <c r="F276" s="247" t="s">
        <v>156</v>
      </c>
      <c r="G276" s="245"/>
      <c r="H276" s="248">
        <v>919.73299999999995</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153</v>
      </c>
      <c r="AU276" s="254" t="s">
        <v>151</v>
      </c>
      <c r="AV276" s="14" t="s">
        <v>150</v>
      </c>
      <c r="AW276" s="14" t="s">
        <v>33</v>
      </c>
      <c r="AX276" s="14" t="s">
        <v>80</v>
      </c>
      <c r="AY276" s="254" t="s">
        <v>142</v>
      </c>
    </row>
    <row r="277" s="2" customFormat="1" ht="21.75" customHeight="1">
      <c r="A277" s="39"/>
      <c r="B277" s="40"/>
      <c r="C277" s="219" t="s">
        <v>419</v>
      </c>
      <c r="D277" s="219" t="s">
        <v>145</v>
      </c>
      <c r="E277" s="220" t="s">
        <v>393</v>
      </c>
      <c r="F277" s="221" t="s">
        <v>394</v>
      </c>
      <c r="G277" s="222" t="s">
        <v>301</v>
      </c>
      <c r="H277" s="223">
        <v>48.469999999999999</v>
      </c>
      <c r="I277" s="224"/>
      <c r="J277" s="225">
        <f>ROUND(I277*H277,2)</f>
        <v>0</v>
      </c>
      <c r="K277" s="221" t="s">
        <v>149</v>
      </c>
      <c r="L277" s="45"/>
      <c r="M277" s="226" t="s">
        <v>19</v>
      </c>
      <c r="N277" s="227" t="s">
        <v>44</v>
      </c>
      <c r="O277" s="85"/>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150</v>
      </c>
      <c r="AT277" s="230" t="s">
        <v>145</v>
      </c>
      <c r="AU277" s="230" t="s">
        <v>151</v>
      </c>
      <c r="AY277" s="18" t="s">
        <v>142</v>
      </c>
      <c r="BE277" s="231">
        <f>IF(N277="základní",J277,0)</f>
        <v>0</v>
      </c>
      <c r="BF277" s="231">
        <f>IF(N277="snížená",J277,0)</f>
        <v>0</v>
      </c>
      <c r="BG277" s="231">
        <f>IF(N277="zákl. přenesená",J277,0)</f>
        <v>0</v>
      </c>
      <c r="BH277" s="231">
        <f>IF(N277="sníž. přenesená",J277,0)</f>
        <v>0</v>
      </c>
      <c r="BI277" s="231">
        <f>IF(N277="nulová",J277,0)</f>
        <v>0</v>
      </c>
      <c r="BJ277" s="18" t="s">
        <v>151</v>
      </c>
      <c r="BK277" s="231">
        <f>ROUND(I277*H277,2)</f>
        <v>0</v>
      </c>
      <c r="BL277" s="18" t="s">
        <v>150</v>
      </c>
      <c r="BM277" s="230" t="s">
        <v>837</v>
      </c>
    </row>
    <row r="278" s="2" customFormat="1">
      <c r="A278" s="39"/>
      <c r="B278" s="40"/>
      <c r="C278" s="41"/>
      <c r="D278" s="234" t="s">
        <v>174</v>
      </c>
      <c r="E278" s="41"/>
      <c r="F278" s="255" t="s">
        <v>396</v>
      </c>
      <c r="G278" s="41"/>
      <c r="H278" s="41"/>
      <c r="I278" s="137"/>
      <c r="J278" s="41"/>
      <c r="K278" s="41"/>
      <c r="L278" s="45"/>
      <c r="M278" s="256"/>
      <c r="N278" s="257"/>
      <c r="O278" s="85"/>
      <c r="P278" s="85"/>
      <c r="Q278" s="85"/>
      <c r="R278" s="85"/>
      <c r="S278" s="85"/>
      <c r="T278" s="86"/>
      <c r="U278" s="39"/>
      <c r="V278" s="39"/>
      <c r="W278" s="39"/>
      <c r="X278" s="39"/>
      <c r="Y278" s="39"/>
      <c r="Z278" s="39"/>
      <c r="AA278" s="39"/>
      <c r="AB278" s="39"/>
      <c r="AC278" s="39"/>
      <c r="AD278" s="39"/>
      <c r="AE278" s="39"/>
      <c r="AT278" s="18" t="s">
        <v>174</v>
      </c>
      <c r="AU278" s="18" t="s">
        <v>151</v>
      </c>
    </row>
    <row r="279" s="12" customFormat="1" ht="22.8" customHeight="1">
      <c r="A279" s="12"/>
      <c r="B279" s="203"/>
      <c r="C279" s="204"/>
      <c r="D279" s="205" t="s">
        <v>71</v>
      </c>
      <c r="E279" s="217" t="s">
        <v>397</v>
      </c>
      <c r="F279" s="217" t="s">
        <v>398</v>
      </c>
      <c r="G279" s="204"/>
      <c r="H279" s="204"/>
      <c r="I279" s="207"/>
      <c r="J279" s="218">
        <f>BK279</f>
        <v>0</v>
      </c>
      <c r="K279" s="204"/>
      <c r="L279" s="209"/>
      <c r="M279" s="210"/>
      <c r="N279" s="211"/>
      <c r="O279" s="211"/>
      <c r="P279" s="212">
        <f>SUM(P280:P281)</f>
        <v>0</v>
      </c>
      <c r="Q279" s="211"/>
      <c r="R279" s="212">
        <f>SUM(R280:R281)</f>
        <v>0</v>
      </c>
      <c r="S279" s="211"/>
      <c r="T279" s="213">
        <f>SUM(T280:T281)</f>
        <v>0</v>
      </c>
      <c r="U279" s="12"/>
      <c r="V279" s="12"/>
      <c r="W279" s="12"/>
      <c r="X279" s="12"/>
      <c r="Y279" s="12"/>
      <c r="Z279" s="12"/>
      <c r="AA279" s="12"/>
      <c r="AB279" s="12"/>
      <c r="AC279" s="12"/>
      <c r="AD279" s="12"/>
      <c r="AE279" s="12"/>
      <c r="AR279" s="214" t="s">
        <v>80</v>
      </c>
      <c r="AT279" s="215" t="s">
        <v>71</v>
      </c>
      <c r="AU279" s="215" t="s">
        <v>80</v>
      </c>
      <c r="AY279" s="214" t="s">
        <v>142</v>
      </c>
      <c r="BK279" s="216">
        <f>SUM(BK280:BK281)</f>
        <v>0</v>
      </c>
    </row>
    <row r="280" s="2" customFormat="1" ht="21.75" customHeight="1">
      <c r="A280" s="39"/>
      <c r="B280" s="40"/>
      <c r="C280" s="219" t="s">
        <v>424</v>
      </c>
      <c r="D280" s="219" t="s">
        <v>145</v>
      </c>
      <c r="E280" s="220" t="s">
        <v>400</v>
      </c>
      <c r="F280" s="221" t="s">
        <v>401</v>
      </c>
      <c r="G280" s="222" t="s">
        <v>301</v>
      </c>
      <c r="H280" s="223">
        <v>141.09899999999999</v>
      </c>
      <c r="I280" s="224"/>
      <c r="J280" s="225">
        <f>ROUND(I280*H280,2)</f>
        <v>0</v>
      </c>
      <c r="K280" s="221" t="s">
        <v>149</v>
      </c>
      <c r="L280" s="45"/>
      <c r="M280" s="226" t="s">
        <v>19</v>
      </c>
      <c r="N280" s="227" t="s">
        <v>44</v>
      </c>
      <c r="O280" s="85"/>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150</v>
      </c>
      <c r="AT280" s="230" t="s">
        <v>145</v>
      </c>
      <c r="AU280" s="230" t="s">
        <v>151</v>
      </c>
      <c r="AY280" s="18" t="s">
        <v>142</v>
      </c>
      <c r="BE280" s="231">
        <f>IF(N280="základní",J280,0)</f>
        <v>0</v>
      </c>
      <c r="BF280" s="231">
        <f>IF(N280="snížená",J280,0)</f>
        <v>0</v>
      </c>
      <c r="BG280" s="231">
        <f>IF(N280="zákl. přenesená",J280,0)</f>
        <v>0</v>
      </c>
      <c r="BH280" s="231">
        <f>IF(N280="sníž. přenesená",J280,0)</f>
        <v>0</v>
      </c>
      <c r="BI280" s="231">
        <f>IF(N280="nulová",J280,0)</f>
        <v>0</v>
      </c>
      <c r="BJ280" s="18" t="s">
        <v>151</v>
      </c>
      <c r="BK280" s="231">
        <f>ROUND(I280*H280,2)</f>
        <v>0</v>
      </c>
      <c r="BL280" s="18" t="s">
        <v>150</v>
      </c>
      <c r="BM280" s="230" t="s">
        <v>838</v>
      </c>
    </row>
    <row r="281" s="2" customFormat="1">
      <c r="A281" s="39"/>
      <c r="B281" s="40"/>
      <c r="C281" s="41"/>
      <c r="D281" s="234" t="s">
        <v>174</v>
      </c>
      <c r="E281" s="41"/>
      <c r="F281" s="255" t="s">
        <v>403</v>
      </c>
      <c r="G281" s="41"/>
      <c r="H281" s="41"/>
      <c r="I281" s="137"/>
      <c r="J281" s="41"/>
      <c r="K281" s="41"/>
      <c r="L281" s="45"/>
      <c r="M281" s="256"/>
      <c r="N281" s="257"/>
      <c r="O281" s="85"/>
      <c r="P281" s="85"/>
      <c r="Q281" s="85"/>
      <c r="R281" s="85"/>
      <c r="S281" s="85"/>
      <c r="T281" s="86"/>
      <c r="U281" s="39"/>
      <c r="V281" s="39"/>
      <c r="W281" s="39"/>
      <c r="X281" s="39"/>
      <c r="Y281" s="39"/>
      <c r="Z281" s="39"/>
      <c r="AA281" s="39"/>
      <c r="AB281" s="39"/>
      <c r="AC281" s="39"/>
      <c r="AD281" s="39"/>
      <c r="AE281" s="39"/>
      <c r="AT281" s="18" t="s">
        <v>174</v>
      </c>
      <c r="AU281" s="18" t="s">
        <v>151</v>
      </c>
    </row>
    <row r="282" s="12" customFormat="1" ht="25.92" customHeight="1">
      <c r="A282" s="12"/>
      <c r="B282" s="203"/>
      <c r="C282" s="204"/>
      <c r="D282" s="205" t="s">
        <v>71</v>
      </c>
      <c r="E282" s="206" t="s">
        <v>404</v>
      </c>
      <c r="F282" s="206" t="s">
        <v>405</v>
      </c>
      <c r="G282" s="204"/>
      <c r="H282" s="204"/>
      <c r="I282" s="207"/>
      <c r="J282" s="208">
        <f>BK282</f>
        <v>0</v>
      </c>
      <c r="K282" s="204"/>
      <c r="L282" s="209"/>
      <c r="M282" s="210"/>
      <c r="N282" s="211"/>
      <c r="O282" s="211"/>
      <c r="P282" s="212">
        <f>P283+P292+P308+P320+P338+P357+P371+P392+P427+P465+P487+P493</f>
        <v>0</v>
      </c>
      <c r="Q282" s="211"/>
      <c r="R282" s="212">
        <f>R283+R292+R308+R320+R338+R357+R371+R392+R427+R465+R487+R493</f>
        <v>13.146497810000001</v>
      </c>
      <c r="S282" s="211"/>
      <c r="T282" s="213">
        <f>T283+T292+T308+T320+T338+T357+T371+T392+T427+T465+T487+T493</f>
        <v>0</v>
      </c>
      <c r="U282" s="12"/>
      <c r="V282" s="12"/>
      <c r="W282" s="12"/>
      <c r="X282" s="12"/>
      <c r="Y282" s="12"/>
      <c r="Z282" s="12"/>
      <c r="AA282" s="12"/>
      <c r="AB282" s="12"/>
      <c r="AC282" s="12"/>
      <c r="AD282" s="12"/>
      <c r="AE282" s="12"/>
      <c r="AR282" s="214" t="s">
        <v>151</v>
      </c>
      <c r="AT282" s="215" t="s">
        <v>71</v>
      </c>
      <c r="AU282" s="215" t="s">
        <v>72</v>
      </c>
      <c r="AY282" s="214" t="s">
        <v>142</v>
      </c>
      <c r="BK282" s="216">
        <f>BK283+BK292+BK308+BK320+BK338+BK357+BK371+BK392+BK427+BK465+BK487+BK493</f>
        <v>0</v>
      </c>
    </row>
    <row r="283" s="12" customFormat="1" ht="22.8" customHeight="1">
      <c r="A283" s="12"/>
      <c r="B283" s="203"/>
      <c r="C283" s="204"/>
      <c r="D283" s="205" t="s">
        <v>71</v>
      </c>
      <c r="E283" s="217" t="s">
        <v>406</v>
      </c>
      <c r="F283" s="217" t="s">
        <v>407</v>
      </c>
      <c r="G283" s="204"/>
      <c r="H283" s="204"/>
      <c r="I283" s="207"/>
      <c r="J283" s="218">
        <f>BK283</f>
        <v>0</v>
      </c>
      <c r="K283" s="204"/>
      <c r="L283" s="209"/>
      <c r="M283" s="210"/>
      <c r="N283" s="211"/>
      <c r="O283" s="211"/>
      <c r="P283" s="212">
        <f>SUM(P284:P291)</f>
        <v>0</v>
      </c>
      <c r="Q283" s="211"/>
      <c r="R283" s="212">
        <f>SUM(R284:R291)</f>
        <v>0.39317219999999997</v>
      </c>
      <c r="S283" s="211"/>
      <c r="T283" s="213">
        <f>SUM(T284:T291)</f>
        <v>0</v>
      </c>
      <c r="U283" s="12"/>
      <c r="V283" s="12"/>
      <c r="W283" s="12"/>
      <c r="X283" s="12"/>
      <c r="Y283" s="12"/>
      <c r="Z283" s="12"/>
      <c r="AA283" s="12"/>
      <c r="AB283" s="12"/>
      <c r="AC283" s="12"/>
      <c r="AD283" s="12"/>
      <c r="AE283" s="12"/>
      <c r="AR283" s="214" t="s">
        <v>151</v>
      </c>
      <c r="AT283" s="215" t="s">
        <v>71</v>
      </c>
      <c r="AU283" s="215" t="s">
        <v>80</v>
      </c>
      <c r="AY283" s="214" t="s">
        <v>142</v>
      </c>
      <c r="BK283" s="216">
        <f>SUM(BK284:BK291)</f>
        <v>0</v>
      </c>
    </row>
    <row r="284" s="2" customFormat="1" ht="16.5" customHeight="1">
      <c r="A284" s="39"/>
      <c r="B284" s="40"/>
      <c r="C284" s="219" t="s">
        <v>430</v>
      </c>
      <c r="D284" s="219" t="s">
        <v>145</v>
      </c>
      <c r="E284" s="220" t="s">
        <v>420</v>
      </c>
      <c r="F284" s="221" t="s">
        <v>421</v>
      </c>
      <c r="G284" s="222" t="s">
        <v>159</v>
      </c>
      <c r="H284" s="223">
        <v>21.645</v>
      </c>
      <c r="I284" s="224"/>
      <c r="J284" s="225">
        <f>ROUND(I284*H284,2)</f>
        <v>0</v>
      </c>
      <c r="K284" s="221" t="s">
        <v>149</v>
      </c>
      <c r="L284" s="45"/>
      <c r="M284" s="226" t="s">
        <v>19</v>
      </c>
      <c r="N284" s="227" t="s">
        <v>44</v>
      </c>
      <c r="O284" s="85"/>
      <c r="P284" s="228">
        <f>O284*H284</f>
        <v>0</v>
      </c>
      <c r="Q284" s="228">
        <v>0.0045199999999999997</v>
      </c>
      <c r="R284" s="228">
        <f>Q284*H284</f>
        <v>0.097835399999999989</v>
      </c>
      <c r="S284" s="228">
        <v>0</v>
      </c>
      <c r="T284" s="229">
        <f>S284*H284</f>
        <v>0</v>
      </c>
      <c r="U284" s="39"/>
      <c r="V284" s="39"/>
      <c r="W284" s="39"/>
      <c r="X284" s="39"/>
      <c r="Y284" s="39"/>
      <c r="Z284" s="39"/>
      <c r="AA284" s="39"/>
      <c r="AB284" s="39"/>
      <c r="AC284" s="39"/>
      <c r="AD284" s="39"/>
      <c r="AE284" s="39"/>
      <c r="AR284" s="230" t="s">
        <v>269</v>
      </c>
      <c r="AT284" s="230" t="s">
        <v>145</v>
      </c>
      <c r="AU284" s="230" t="s">
        <v>151</v>
      </c>
      <c r="AY284" s="18" t="s">
        <v>142</v>
      </c>
      <c r="BE284" s="231">
        <f>IF(N284="základní",J284,0)</f>
        <v>0</v>
      </c>
      <c r="BF284" s="231">
        <f>IF(N284="snížená",J284,0)</f>
        <v>0</v>
      </c>
      <c r="BG284" s="231">
        <f>IF(N284="zákl. přenesená",J284,0)</f>
        <v>0</v>
      </c>
      <c r="BH284" s="231">
        <f>IF(N284="sníž. přenesená",J284,0)</f>
        <v>0</v>
      </c>
      <c r="BI284" s="231">
        <f>IF(N284="nulová",J284,0)</f>
        <v>0</v>
      </c>
      <c r="BJ284" s="18" t="s">
        <v>151</v>
      </c>
      <c r="BK284" s="231">
        <f>ROUND(I284*H284,2)</f>
        <v>0</v>
      </c>
      <c r="BL284" s="18" t="s">
        <v>269</v>
      </c>
      <c r="BM284" s="230" t="s">
        <v>839</v>
      </c>
    </row>
    <row r="285" s="2" customFormat="1" ht="16.5" customHeight="1">
      <c r="A285" s="39"/>
      <c r="B285" s="40"/>
      <c r="C285" s="219" t="s">
        <v>435</v>
      </c>
      <c r="D285" s="219" t="s">
        <v>145</v>
      </c>
      <c r="E285" s="220" t="s">
        <v>425</v>
      </c>
      <c r="F285" s="221" t="s">
        <v>426</v>
      </c>
      <c r="G285" s="222" t="s">
        <v>159</v>
      </c>
      <c r="H285" s="223">
        <v>65.340000000000003</v>
      </c>
      <c r="I285" s="224"/>
      <c r="J285" s="225">
        <f>ROUND(I285*H285,2)</f>
        <v>0</v>
      </c>
      <c r="K285" s="221" t="s">
        <v>149</v>
      </c>
      <c r="L285" s="45"/>
      <c r="M285" s="226" t="s">
        <v>19</v>
      </c>
      <c r="N285" s="227" t="s">
        <v>44</v>
      </c>
      <c r="O285" s="85"/>
      <c r="P285" s="228">
        <f>O285*H285</f>
        <v>0</v>
      </c>
      <c r="Q285" s="228">
        <v>0.0045199999999999997</v>
      </c>
      <c r="R285" s="228">
        <f>Q285*H285</f>
        <v>0.29533680000000001</v>
      </c>
      <c r="S285" s="228">
        <v>0</v>
      </c>
      <c r="T285" s="229">
        <f>S285*H285</f>
        <v>0</v>
      </c>
      <c r="U285" s="39"/>
      <c r="V285" s="39"/>
      <c r="W285" s="39"/>
      <c r="X285" s="39"/>
      <c r="Y285" s="39"/>
      <c r="Z285" s="39"/>
      <c r="AA285" s="39"/>
      <c r="AB285" s="39"/>
      <c r="AC285" s="39"/>
      <c r="AD285" s="39"/>
      <c r="AE285" s="39"/>
      <c r="AR285" s="230" t="s">
        <v>269</v>
      </c>
      <c r="AT285" s="230" t="s">
        <v>145</v>
      </c>
      <c r="AU285" s="230" t="s">
        <v>151</v>
      </c>
      <c r="AY285" s="18" t="s">
        <v>142</v>
      </c>
      <c r="BE285" s="231">
        <f>IF(N285="základní",J285,0)</f>
        <v>0</v>
      </c>
      <c r="BF285" s="231">
        <f>IF(N285="snížená",J285,0)</f>
        <v>0</v>
      </c>
      <c r="BG285" s="231">
        <f>IF(N285="zákl. přenesená",J285,0)</f>
        <v>0</v>
      </c>
      <c r="BH285" s="231">
        <f>IF(N285="sníž. přenesená",J285,0)</f>
        <v>0</v>
      </c>
      <c r="BI285" s="231">
        <f>IF(N285="nulová",J285,0)</f>
        <v>0</v>
      </c>
      <c r="BJ285" s="18" t="s">
        <v>151</v>
      </c>
      <c r="BK285" s="231">
        <f>ROUND(I285*H285,2)</f>
        <v>0</v>
      </c>
      <c r="BL285" s="18" t="s">
        <v>269</v>
      </c>
      <c r="BM285" s="230" t="s">
        <v>840</v>
      </c>
    </row>
    <row r="286" s="13" customFormat="1">
      <c r="A286" s="13"/>
      <c r="B286" s="232"/>
      <c r="C286" s="233"/>
      <c r="D286" s="234" t="s">
        <v>153</v>
      </c>
      <c r="E286" s="235" t="s">
        <v>19</v>
      </c>
      <c r="F286" s="236" t="s">
        <v>841</v>
      </c>
      <c r="G286" s="233"/>
      <c r="H286" s="237">
        <v>65.340000000000003</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153</v>
      </c>
      <c r="AU286" s="243" t="s">
        <v>151</v>
      </c>
      <c r="AV286" s="13" t="s">
        <v>151</v>
      </c>
      <c r="AW286" s="13" t="s">
        <v>33</v>
      </c>
      <c r="AX286" s="13" t="s">
        <v>72</v>
      </c>
      <c r="AY286" s="243" t="s">
        <v>142</v>
      </c>
    </row>
    <row r="287" s="14" customFormat="1">
      <c r="A287" s="14"/>
      <c r="B287" s="244"/>
      <c r="C287" s="245"/>
      <c r="D287" s="234" t="s">
        <v>153</v>
      </c>
      <c r="E287" s="246" t="s">
        <v>19</v>
      </c>
      <c r="F287" s="247" t="s">
        <v>156</v>
      </c>
      <c r="G287" s="245"/>
      <c r="H287" s="248">
        <v>65.340000000000003</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153</v>
      </c>
      <c r="AU287" s="254" t="s">
        <v>151</v>
      </c>
      <c r="AV287" s="14" t="s">
        <v>150</v>
      </c>
      <c r="AW287" s="14" t="s">
        <v>33</v>
      </c>
      <c r="AX287" s="14" t="s">
        <v>80</v>
      </c>
      <c r="AY287" s="254" t="s">
        <v>142</v>
      </c>
    </row>
    <row r="288" s="2" customFormat="1" ht="21.75" customHeight="1">
      <c r="A288" s="39"/>
      <c r="B288" s="40"/>
      <c r="C288" s="219" t="s">
        <v>441</v>
      </c>
      <c r="D288" s="219" t="s">
        <v>145</v>
      </c>
      <c r="E288" s="220" t="s">
        <v>431</v>
      </c>
      <c r="F288" s="221" t="s">
        <v>432</v>
      </c>
      <c r="G288" s="222" t="s">
        <v>301</v>
      </c>
      <c r="H288" s="223">
        <v>0.39800000000000002</v>
      </c>
      <c r="I288" s="224"/>
      <c r="J288" s="225">
        <f>ROUND(I288*H288,2)</f>
        <v>0</v>
      </c>
      <c r="K288" s="221" t="s">
        <v>149</v>
      </c>
      <c r="L288" s="45"/>
      <c r="M288" s="226" t="s">
        <v>19</v>
      </c>
      <c r="N288" s="227" t="s">
        <v>44</v>
      </c>
      <c r="O288" s="85"/>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269</v>
      </c>
      <c r="AT288" s="230" t="s">
        <v>145</v>
      </c>
      <c r="AU288" s="230" t="s">
        <v>151</v>
      </c>
      <c r="AY288" s="18" t="s">
        <v>142</v>
      </c>
      <c r="BE288" s="231">
        <f>IF(N288="základní",J288,0)</f>
        <v>0</v>
      </c>
      <c r="BF288" s="231">
        <f>IF(N288="snížená",J288,0)</f>
        <v>0</v>
      </c>
      <c r="BG288" s="231">
        <f>IF(N288="zákl. přenesená",J288,0)</f>
        <v>0</v>
      </c>
      <c r="BH288" s="231">
        <f>IF(N288="sníž. přenesená",J288,0)</f>
        <v>0</v>
      </c>
      <c r="BI288" s="231">
        <f>IF(N288="nulová",J288,0)</f>
        <v>0</v>
      </c>
      <c r="BJ288" s="18" t="s">
        <v>151</v>
      </c>
      <c r="BK288" s="231">
        <f>ROUND(I288*H288,2)</f>
        <v>0</v>
      </c>
      <c r="BL288" s="18" t="s">
        <v>269</v>
      </c>
      <c r="BM288" s="230" t="s">
        <v>842</v>
      </c>
    </row>
    <row r="289" s="2" customFormat="1">
      <c r="A289" s="39"/>
      <c r="B289" s="40"/>
      <c r="C289" s="41"/>
      <c r="D289" s="234" t="s">
        <v>174</v>
      </c>
      <c r="E289" s="41"/>
      <c r="F289" s="255" t="s">
        <v>434</v>
      </c>
      <c r="G289" s="41"/>
      <c r="H289" s="41"/>
      <c r="I289" s="137"/>
      <c r="J289" s="41"/>
      <c r="K289" s="41"/>
      <c r="L289" s="45"/>
      <c r="M289" s="256"/>
      <c r="N289" s="257"/>
      <c r="O289" s="85"/>
      <c r="P289" s="85"/>
      <c r="Q289" s="85"/>
      <c r="R289" s="85"/>
      <c r="S289" s="85"/>
      <c r="T289" s="86"/>
      <c r="U289" s="39"/>
      <c r="V289" s="39"/>
      <c r="W289" s="39"/>
      <c r="X289" s="39"/>
      <c r="Y289" s="39"/>
      <c r="Z289" s="39"/>
      <c r="AA289" s="39"/>
      <c r="AB289" s="39"/>
      <c r="AC289" s="39"/>
      <c r="AD289" s="39"/>
      <c r="AE289" s="39"/>
      <c r="AT289" s="18" t="s">
        <v>174</v>
      </c>
      <c r="AU289" s="18" t="s">
        <v>151</v>
      </c>
    </row>
    <row r="290" s="2" customFormat="1" ht="21.75" customHeight="1">
      <c r="A290" s="39"/>
      <c r="B290" s="40"/>
      <c r="C290" s="219" t="s">
        <v>447</v>
      </c>
      <c r="D290" s="219" t="s">
        <v>145</v>
      </c>
      <c r="E290" s="220" t="s">
        <v>436</v>
      </c>
      <c r="F290" s="221" t="s">
        <v>437</v>
      </c>
      <c r="G290" s="222" t="s">
        <v>301</v>
      </c>
      <c r="H290" s="223">
        <v>0.39800000000000002</v>
      </c>
      <c r="I290" s="224"/>
      <c r="J290" s="225">
        <f>ROUND(I290*H290,2)</f>
        <v>0</v>
      </c>
      <c r="K290" s="221" t="s">
        <v>149</v>
      </c>
      <c r="L290" s="45"/>
      <c r="M290" s="226" t="s">
        <v>19</v>
      </c>
      <c r="N290" s="227" t="s">
        <v>44</v>
      </c>
      <c r="O290" s="85"/>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269</v>
      </c>
      <c r="AT290" s="230" t="s">
        <v>145</v>
      </c>
      <c r="AU290" s="230" t="s">
        <v>151</v>
      </c>
      <c r="AY290" s="18" t="s">
        <v>142</v>
      </c>
      <c r="BE290" s="231">
        <f>IF(N290="základní",J290,0)</f>
        <v>0</v>
      </c>
      <c r="BF290" s="231">
        <f>IF(N290="snížená",J290,0)</f>
        <v>0</v>
      </c>
      <c r="BG290" s="231">
        <f>IF(N290="zákl. přenesená",J290,0)</f>
        <v>0</v>
      </c>
      <c r="BH290" s="231">
        <f>IF(N290="sníž. přenesená",J290,0)</f>
        <v>0</v>
      </c>
      <c r="BI290" s="231">
        <f>IF(N290="nulová",J290,0)</f>
        <v>0</v>
      </c>
      <c r="BJ290" s="18" t="s">
        <v>151</v>
      </c>
      <c r="BK290" s="231">
        <f>ROUND(I290*H290,2)</f>
        <v>0</v>
      </c>
      <c r="BL290" s="18" t="s">
        <v>269</v>
      </c>
      <c r="BM290" s="230" t="s">
        <v>843</v>
      </c>
    </row>
    <row r="291" s="2" customFormat="1">
      <c r="A291" s="39"/>
      <c r="B291" s="40"/>
      <c r="C291" s="41"/>
      <c r="D291" s="234" t="s">
        <v>174</v>
      </c>
      <c r="E291" s="41"/>
      <c r="F291" s="255" t="s">
        <v>434</v>
      </c>
      <c r="G291" s="41"/>
      <c r="H291" s="41"/>
      <c r="I291" s="137"/>
      <c r="J291" s="41"/>
      <c r="K291" s="41"/>
      <c r="L291" s="45"/>
      <c r="M291" s="256"/>
      <c r="N291" s="257"/>
      <c r="O291" s="85"/>
      <c r="P291" s="85"/>
      <c r="Q291" s="85"/>
      <c r="R291" s="85"/>
      <c r="S291" s="85"/>
      <c r="T291" s="86"/>
      <c r="U291" s="39"/>
      <c r="V291" s="39"/>
      <c r="W291" s="39"/>
      <c r="X291" s="39"/>
      <c r="Y291" s="39"/>
      <c r="Z291" s="39"/>
      <c r="AA291" s="39"/>
      <c r="AB291" s="39"/>
      <c r="AC291" s="39"/>
      <c r="AD291" s="39"/>
      <c r="AE291" s="39"/>
      <c r="AT291" s="18" t="s">
        <v>174</v>
      </c>
      <c r="AU291" s="18" t="s">
        <v>151</v>
      </c>
    </row>
    <row r="292" s="12" customFormat="1" ht="22.8" customHeight="1">
      <c r="A292" s="12"/>
      <c r="B292" s="203"/>
      <c r="C292" s="204"/>
      <c r="D292" s="205" t="s">
        <v>71</v>
      </c>
      <c r="E292" s="217" t="s">
        <v>439</v>
      </c>
      <c r="F292" s="217" t="s">
        <v>440</v>
      </c>
      <c r="G292" s="204"/>
      <c r="H292" s="204"/>
      <c r="I292" s="207"/>
      <c r="J292" s="218">
        <f>BK292</f>
        <v>0</v>
      </c>
      <c r="K292" s="204"/>
      <c r="L292" s="209"/>
      <c r="M292" s="210"/>
      <c r="N292" s="211"/>
      <c r="O292" s="211"/>
      <c r="P292" s="212">
        <f>SUM(P293:P307)</f>
        <v>0</v>
      </c>
      <c r="Q292" s="211"/>
      <c r="R292" s="212">
        <f>SUM(R293:R307)</f>
        <v>0.59164743999999991</v>
      </c>
      <c r="S292" s="211"/>
      <c r="T292" s="213">
        <f>SUM(T293:T307)</f>
        <v>0</v>
      </c>
      <c r="U292" s="12"/>
      <c r="V292" s="12"/>
      <c r="W292" s="12"/>
      <c r="X292" s="12"/>
      <c r="Y292" s="12"/>
      <c r="Z292" s="12"/>
      <c r="AA292" s="12"/>
      <c r="AB292" s="12"/>
      <c r="AC292" s="12"/>
      <c r="AD292" s="12"/>
      <c r="AE292" s="12"/>
      <c r="AR292" s="214" t="s">
        <v>151</v>
      </c>
      <c r="AT292" s="215" t="s">
        <v>71</v>
      </c>
      <c r="AU292" s="215" t="s">
        <v>80</v>
      </c>
      <c r="AY292" s="214" t="s">
        <v>142</v>
      </c>
      <c r="BK292" s="216">
        <f>SUM(BK293:BK307)</f>
        <v>0</v>
      </c>
    </row>
    <row r="293" s="2" customFormat="1" ht="21.75" customHeight="1">
      <c r="A293" s="39"/>
      <c r="B293" s="40"/>
      <c r="C293" s="219" t="s">
        <v>453</v>
      </c>
      <c r="D293" s="219" t="s">
        <v>145</v>
      </c>
      <c r="E293" s="220" t="s">
        <v>844</v>
      </c>
      <c r="F293" s="221" t="s">
        <v>845</v>
      </c>
      <c r="G293" s="222" t="s">
        <v>159</v>
      </c>
      <c r="H293" s="223">
        <v>15.4</v>
      </c>
      <c r="I293" s="224"/>
      <c r="J293" s="225">
        <f>ROUND(I293*H293,2)</f>
        <v>0</v>
      </c>
      <c r="K293" s="221" t="s">
        <v>149</v>
      </c>
      <c r="L293" s="45"/>
      <c r="M293" s="226" t="s">
        <v>19</v>
      </c>
      <c r="N293" s="227" t="s">
        <v>44</v>
      </c>
      <c r="O293" s="85"/>
      <c r="P293" s="228">
        <f>O293*H293</f>
        <v>0</v>
      </c>
      <c r="Q293" s="228">
        <v>0.00029999999999999997</v>
      </c>
      <c r="R293" s="228">
        <f>Q293*H293</f>
        <v>0.00462</v>
      </c>
      <c r="S293" s="228">
        <v>0</v>
      </c>
      <c r="T293" s="229">
        <f>S293*H293</f>
        <v>0</v>
      </c>
      <c r="U293" s="39"/>
      <c r="V293" s="39"/>
      <c r="W293" s="39"/>
      <c r="X293" s="39"/>
      <c r="Y293" s="39"/>
      <c r="Z293" s="39"/>
      <c r="AA293" s="39"/>
      <c r="AB293" s="39"/>
      <c r="AC293" s="39"/>
      <c r="AD293" s="39"/>
      <c r="AE293" s="39"/>
      <c r="AR293" s="230" t="s">
        <v>269</v>
      </c>
      <c r="AT293" s="230" t="s">
        <v>145</v>
      </c>
      <c r="AU293" s="230" t="s">
        <v>151</v>
      </c>
      <c r="AY293" s="18" t="s">
        <v>142</v>
      </c>
      <c r="BE293" s="231">
        <f>IF(N293="základní",J293,0)</f>
        <v>0</v>
      </c>
      <c r="BF293" s="231">
        <f>IF(N293="snížená",J293,0)</f>
        <v>0</v>
      </c>
      <c r="BG293" s="231">
        <f>IF(N293="zákl. přenesená",J293,0)</f>
        <v>0</v>
      </c>
      <c r="BH293" s="231">
        <f>IF(N293="sníž. přenesená",J293,0)</f>
        <v>0</v>
      </c>
      <c r="BI293" s="231">
        <f>IF(N293="nulová",J293,0)</f>
        <v>0</v>
      </c>
      <c r="BJ293" s="18" t="s">
        <v>151</v>
      </c>
      <c r="BK293" s="231">
        <f>ROUND(I293*H293,2)</f>
        <v>0</v>
      </c>
      <c r="BL293" s="18" t="s">
        <v>269</v>
      </c>
      <c r="BM293" s="230" t="s">
        <v>846</v>
      </c>
    </row>
    <row r="294" s="2" customFormat="1" ht="16.5" customHeight="1">
      <c r="A294" s="39"/>
      <c r="B294" s="40"/>
      <c r="C294" s="268" t="s">
        <v>458</v>
      </c>
      <c r="D294" s="268" t="s">
        <v>264</v>
      </c>
      <c r="E294" s="269" t="s">
        <v>847</v>
      </c>
      <c r="F294" s="270" t="s">
        <v>848</v>
      </c>
      <c r="G294" s="271" t="s">
        <v>159</v>
      </c>
      <c r="H294" s="272">
        <v>15.708</v>
      </c>
      <c r="I294" s="273"/>
      <c r="J294" s="274">
        <f>ROUND(I294*H294,2)</f>
        <v>0</v>
      </c>
      <c r="K294" s="270" t="s">
        <v>149</v>
      </c>
      <c r="L294" s="275"/>
      <c r="M294" s="276" t="s">
        <v>19</v>
      </c>
      <c r="N294" s="277" t="s">
        <v>44</v>
      </c>
      <c r="O294" s="85"/>
      <c r="P294" s="228">
        <f>O294*H294</f>
        <v>0</v>
      </c>
      <c r="Q294" s="228">
        <v>0.0016800000000000001</v>
      </c>
      <c r="R294" s="228">
        <f>Q294*H294</f>
        <v>0.02638944</v>
      </c>
      <c r="S294" s="228">
        <v>0</v>
      </c>
      <c r="T294" s="229">
        <f>S294*H294</f>
        <v>0</v>
      </c>
      <c r="U294" s="39"/>
      <c r="V294" s="39"/>
      <c r="W294" s="39"/>
      <c r="X294" s="39"/>
      <c r="Y294" s="39"/>
      <c r="Z294" s="39"/>
      <c r="AA294" s="39"/>
      <c r="AB294" s="39"/>
      <c r="AC294" s="39"/>
      <c r="AD294" s="39"/>
      <c r="AE294" s="39"/>
      <c r="AR294" s="230" t="s">
        <v>351</v>
      </c>
      <c r="AT294" s="230" t="s">
        <v>264</v>
      </c>
      <c r="AU294" s="230" t="s">
        <v>151</v>
      </c>
      <c r="AY294" s="18" t="s">
        <v>142</v>
      </c>
      <c r="BE294" s="231">
        <f>IF(N294="základní",J294,0)</f>
        <v>0</v>
      </c>
      <c r="BF294" s="231">
        <f>IF(N294="snížená",J294,0)</f>
        <v>0</v>
      </c>
      <c r="BG294" s="231">
        <f>IF(N294="zákl. přenesená",J294,0)</f>
        <v>0</v>
      </c>
      <c r="BH294" s="231">
        <f>IF(N294="sníž. přenesená",J294,0)</f>
        <v>0</v>
      </c>
      <c r="BI294" s="231">
        <f>IF(N294="nulová",J294,0)</f>
        <v>0</v>
      </c>
      <c r="BJ294" s="18" t="s">
        <v>151</v>
      </c>
      <c r="BK294" s="231">
        <f>ROUND(I294*H294,2)</f>
        <v>0</v>
      </c>
      <c r="BL294" s="18" t="s">
        <v>269</v>
      </c>
      <c r="BM294" s="230" t="s">
        <v>849</v>
      </c>
    </row>
    <row r="295" s="13" customFormat="1">
      <c r="A295" s="13"/>
      <c r="B295" s="232"/>
      <c r="C295" s="233"/>
      <c r="D295" s="234" t="s">
        <v>153</v>
      </c>
      <c r="E295" s="235" t="s">
        <v>19</v>
      </c>
      <c r="F295" s="236" t="s">
        <v>850</v>
      </c>
      <c r="G295" s="233"/>
      <c r="H295" s="237">
        <v>15.708</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153</v>
      </c>
      <c r="AU295" s="243" t="s">
        <v>151</v>
      </c>
      <c r="AV295" s="13" t="s">
        <v>151</v>
      </c>
      <c r="AW295" s="13" t="s">
        <v>33</v>
      </c>
      <c r="AX295" s="13" t="s">
        <v>72</v>
      </c>
      <c r="AY295" s="243" t="s">
        <v>142</v>
      </c>
    </row>
    <row r="296" s="14" customFormat="1">
      <c r="A296" s="14"/>
      <c r="B296" s="244"/>
      <c r="C296" s="245"/>
      <c r="D296" s="234" t="s">
        <v>153</v>
      </c>
      <c r="E296" s="246" t="s">
        <v>19</v>
      </c>
      <c r="F296" s="247" t="s">
        <v>156</v>
      </c>
      <c r="G296" s="245"/>
      <c r="H296" s="248">
        <v>15.708</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153</v>
      </c>
      <c r="AU296" s="254" t="s">
        <v>151</v>
      </c>
      <c r="AV296" s="14" t="s">
        <v>150</v>
      </c>
      <c r="AW296" s="14" t="s">
        <v>33</v>
      </c>
      <c r="AX296" s="14" t="s">
        <v>80</v>
      </c>
      <c r="AY296" s="254" t="s">
        <v>142</v>
      </c>
    </row>
    <row r="297" s="2" customFormat="1" ht="21.75" customHeight="1">
      <c r="A297" s="39"/>
      <c r="B297" s="40"/>
      <c r="C297" s="219" t="s">
        <v>464</v>
      </c>
      <c r="D297" s="219" t="s">
        <v>145</v>
      </c>
      <c r="E297" s="220" t="s">
        <v>851</v>
      </c>
      <c r="F297" s="221" t="s">
        <v>852</v>
      </c>
      <c r="G297" s="222" t="s">
        <v>159</v>
      </c>
      <c r="H297" s="223">
        <v>17.797999999999998</v>
      </c>
      <c r="I297" s="224"/>
      <c r="J297" s="225">
        <f>ROUND(I297*H297,2)</f>
        <v>0</v>
      </c>
      <c r="K297" s="221" t="s">
        <v>149</v>
      </c>
      <c r="L297" s="45"/>
      <c r="M297" s="226" t="s">
        <v>19</v>
      </c>
      <c r="N297" s="227" t="s">
        <v>44</v>
      </c>
      <c r="O297" s="85"/>
      <c r="P297" s="228">
        <f>O297*H297</f>
        <v>0</v>
      </c>
      <c r="Q297" s="228">
        <v>0.0060000000000000001</v>
      </c>
      <c r="R297" s="228">
        <f>Q297*H297</f>
        <v>0.10678799999999999</v>
      </c>
      <c r="S297" s="228">
        <v>0</v>
      </c>
      <c r="T297" s="229">
        <f>S297*H297</f>
        <v>0</v>
      </c>
      <c r="U297" s="39"/>
      <c r="V297" s="39"/>
      <c r="W297" s="39"/>
      <c r="X297" s="39"/>
      <c r="Y297" s="39"/>
      <c r="Z297" s="39"/>
      <c r="AA297" s="39"/>
      <c r="AB297" s="39"/>
      <c r="AC297" s="39"/>
      <c r="AD297" s="39"/>
      <c r="AE297" s="39"/>
      <c r="AR297" s="230" t="s">
        <v>269</v>
      </c>
      <c r="AT297" s="230" t="s">
        <v>145</v>
      </c>
      <c r="AU297" s="230" t="s">
        <v>151</v>
      </c>
      <c r="AY297" s="18" t="s">
        <v>142</v>
      </c>
      <c r="BE297" s="231">
        <f>IF(N297="základní",J297,0)</f>
        <v>0</v>
      </c>
      <c r="BF297" s="231">
        <f>IF(N297="snížená",J297,0)</f>
        <v>0</v>
      </c>
      <c r="BG297" s="231">
        <f>IF(N297="zákl. přenesená",J297,0)</f>
        <v>0</v>
      </c>
      <c r="BH297" s="231">
        <f>IF(N297="sníž. přenesená",J297,0)</f>
        <v>0</v>
      </c>
      <c r="BI297" s="231">
        <f>IF(N297="nulová",J297,0)</f>
        <v>0</v>
      </c>
      <c r="BJ297" s="18" t="s">
        <v>151</v>
      </c>
      <c r="BK297" s="231">
        <f>ROUND(I297*H297,2)</f>
        <v>0</v>
      </c>
      <c r="BL297" s="18" t="s">
        <v>269</v>
      </c>
      <c r="BM297" s="230" t="s">
        <v>853</v>
      </c>
    </row>
    <row r="298" s="2" customFormat="1">
      <c r="A298" s="39"/>
      <c r="B298" s="40"/>
      <c r="C298" s="41"/>
      <c r="D298" s="234" t="s">
        <v>174</v>
      </c>
      <c r="E298" s="41"/>
      <c r="F298" s="255" t="s">
        <v>854</v>
      </c>
      <c r="G298" s="41"/>
      <c r="H298" s="41"/>
      <c r="I298" s="137"/>
      <c r="J298" s="41"/>
      <c r="K298" s="41"/>
      <c r="L298" s="45"/>
      <c r="M298" s="256"/>
      <c r="N298" s="257"/>
      <c r="O298" s="85"/>
      <c r="P298" s="85"/>
      <c r="Q298" s="85"/>
      <c r="R298" s="85"/>
      <c r="S298" s="85"/>
      <c r="T298" s="86"/>
      <c r="U298" s="39"/>
      <c r="V298" s="39"/>
      <c r="W298" s="39"/>
      <c r="X298" s="39"/>
      <c r="Y298" s="39"/>
      <c r="Z298" s="39"/>
      <c r="AA298" s="39"/>
      <c r="AB298" s="39"/>
      <c r="AC298" s="39"/>
      <c r="AD298" s="39"/>
      <c r="AE298" s="39"/>
      <c r="AT298" s="18" t="s">
        <v>174</v>
      </c>
      <c r="AU298" s="18" t="s">
        <v>151</v>
      </c>
    </row>
    <row r="299" s="13" customFormat="1">
      <c r="A299" s="13"/>
      <c r="B299" s="232"/>
      <c r="C299" s="233"/>
      <c r="D299" s="234" t="s">
        <v>153</v>
      </c>
      <c r="E299" s="235" t="s">
        <v>19</v>
      </c>
      <c r="F299" s="236" t="s">
        <v>709</v>
      </c>
      <c r="G299" s="233"/>
      <c r="H299" s="237">
        <v>17.797999999999998</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153</v>
      </c>
      <c r="AU299" s="243" t="s">
        <v>151</v>
      </c>
      <c r="AV299" s="13" t="s">
        <v>151</v>
      </c>
      <c r="AW299" s="13" t="s">
        <v>33</v>
      </c>
      <c r="AX299" s="13" t="s">
        <v>72</v>
      </c>
      <c r="AY299" s="243" t="s">
        <v>142</v>
      </c>
    </row>
    <row r="300" s="14" customFormat="1">
      <c r="A300" s="14"/>
      <c r="B300" s="244"/>
      <c r="C300" s="245"/>
      <c r="D300" s="234" t="s">
        <v>153</v>
      </c>
      <c r="E300" s="246" t="s">
        <v>19</v>
      </c>
      <c r="F300" s="247" t="s">
        <v>156</v>
      </c>
      <c r="G300" s="245"/>
      <c r="H300" s="248">
        <v>17.797999999999998</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153</v>
      </c>
      <c r="AU300" s="254" t="s">
        <v>151</v>
      </c>
      <c r="AV300" s="14" t="s">
        <v>150</v>
      </c>
      <c r="AW300" s="14" t="s">
        <v>33</v>
      </c>
      <c r="AX300" s="14" t="s">
        <v>80</v>
      </c>
      <c r="AY300" s="254" t="s">
        <v>142</v>
      </c>
    </row>
    <row r="301" s="2" customFormat="1" ht="16.5" customHeight="1">
      <c r="A301" s="39"/>
      <c r="B301" s="40"/>
      <c r="C301" s="268" t="s">
        <v>468</v>
      </c>
      <c r="D301" s="268" t="s">
        <v>264</v>
      </c>
      <c r="E301" s="269" t="s">
        <v>855</v>
      </c>
      <c r="F301" s="270" t="s">
        <v>856</v>
      </c>
      <c r="G301" s="271" t="s">
        <v>159</v>
      </c>
      <c r="H301" s="272">
        <v>18.154</v>
      </c>
      <c r="I301" s="273"/>
      <c r="J301" s="274">
        <f>ROUND(I301*H301,2)</f>
        <v>0</v>
      </c>
      <c r="K301" s="270" t="s">
        <v>19</v>
      </c>
      <c r="L301" s="275"/>
      <c r="M301" s="276" t="s">
        <v>19</v>
      </c>
      <c r="N301" s="277" t="s">
        <v>44</v>
      </c>
      <c r="O301" s="85"/>
      <c r="P301" s="228">
        <f>O301*H301</f>
        <v>0</v>
      </c>
      <c r="Q301" s="228">
        <v>0.025000000000000001</v>
      </c>
      <c r="R301" s="228">
        <f>Q301*H301</f>
        <v>0.45385000000000003</v>
      </c>
      <c r="S301" s="228">
        <v>0</v>
      </c>
      <c r="T301" s="229">
        <f>S301*H301</f>
        <v>0</v>
      </c>
      <c r="U301" s="39"/>
      <c r="V301" s="39"/>
      <c r="W301" s="39"/>
      <c r="X301" s="39"/>
      <c r="Y301" s="39"/>
      <c r="Z301" s="39"/>
      <c r="AA301" s="39"/>
      <c r="AB301" s="39"/>
      <c r="AC301" s="39"/>
      <c r="AD301" s="39"/>
      <c r="AE301" s="39"/>
      <c r="AR301" s="230" t="s">
        <v>351</v>
      </c>
      <c r="AT301" s="230" t="s">
        <v>264</v>
      </c>
      <c r="AU301" s="230" t="s">
        <v>151</v>
      </c>
      <c r="AY301" s="18" t="s">
        <v>142</v>
      </c>
      <c r="BE301" s="231">
        <f>IF(N301="základní",J301,0)</f>
        <v>0</v>
      </c>
      <c r="BF301" s="231">
        <f>IF(N301="snížená",J301,0)</f>
        <v>0</v>
      </c>
      <c r="BG301" s="231">
        <f>IF(N301="zákl. přenesená",J301,0)</f>
        <v>0</v>
      </c>
      <c r="BH301" s="231">
        <f>IF(N301="sníž. přenesená",J301,0)</f>
        <v>0</v>
      </c>
      <c r="BI301" s="231">
        <f>IF(N301="nulová",J301,0)</f>
        <v>0</v>
      </c>
      <c r="BJ301" s="18" t="s">
        <v>151</v>
      </c>
      <c r="BK301" s="231">
        <f>ROUND(I301*H301,2)</f>
        <v>0</v>
      </c>
      <c r="BL301" s="18" t="s">
        <v>269</v>
      </c>
      <c r="BM301" s="230" t="s">
        <v>857</v>
      </c>
    </row>
    <row r="302" s="13" customFormat="1">
      <c r="A302" s="13"/>
      <c r="B302" s="232"/>
      <c r="C302" s="233"/>
      <c r="D302" s="234" t="s">
        <v>153</v>
      </c>
      <c r="E302" s="235" t="s">
        <v>19</v>
      </c>
      <c r="F302" s="236" t="s">
        <v>858</v>
      </c>
      <c r="G302" s="233"/>
      <c r="H302" s="237">
        <v>18.154</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153</v>
      </c>
      <c r="AU302" s="243" t="s">
        <v>151</v>
      </c>
      <c r="AV302" s="13" t="s">
        <v>151</v>
      </c>
      <c r="AW302" s="13" t="s">
        <v>33</v>
      </c>
      <c r="AX302" s="13" t="s">
        <v>72</v>
      </c>
      <c r="AY302" s="243" t="s">
        <v>142</v>
      </c>
    </row>
    <row r="303" s="14" customFormat="1">
      <c r="A303" s="14"/>
      <c r="B303" s="244"/>
      <c r="C303" s="245"/>
      <c r="D303" s="234" t="s">
        <v>153</v>
      </c>
      <c r="E303" s="246" t="s">
        <v>19</v>
      </c>
      <c r="F303" s="247" t="s">
        <v>156</v>
      </c>
      <c r="G303" s="245"/>
      <c r="H303" s="248">
        <v>18.154</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153</v>
      </c>
      <c r="AU303" s="254" t="s">
        <v>151</v>
      </c>
      <c r="AV303" s="14" t="s">
        <v>150</v>
      </c>
      <c r="AW303" s="14" t="s">
        <v>33</v>
      </c>
      <c r="AX303" s="14" t="s">
        <v>80</v>
      </c>
      <c r="AY303" s="254" t="s">
        <v>142</v>
      </c>
    </row>
    <row r="304" s="2" customFormat="1" ht="21.75" customHeight="1">
      <c r="A304" s="39"/>
      <c r="B304" s="40"/>
      <c r="C304" s="219" t="s">
        <v>473</v>
      </c>
      <c r="D304" s="219" t="s">
        <v>145</v>
      </c>
      <c r="E304" s="220" t="s">
        <v>454</v>
      </c>
      <c r="F304" s="221" t="s">
        <v>455</v>
      </c>
      <c r="G304" s="222" t="s">
        <v>301</v>
      </c>
      <c r="H304" s="223">
        <v>0.56000000000000005</v>
      </c>
      <c r="I304" s="224"/>
      <c r="J304" s="225">
        <f>ROUND(I304*H304,2)</f>
        <v>0</v>
      </c>
      <c r="K304" s="221" t="s">
        <v>149</v>
      </c>
      <c r="L304" s="45"/>
      <c r="M304" s="226" t="s">
        <v>19</v>
      </c>
      <c r="N304" s="227" t="s">
        <v>44</v>
      </c>
      <c r="O304" s="85"/>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269</v>
      </c>
      <c r="AT304" s="230" t="s">
        <v>145</v>
      </c>
      <c r="AU304" s="230" t="s">
        <v>151</v>
      </c>
      <c r="AY304" s="18" t="s">
        <v>142</v>
      </c>
      <c r="BE304" s="231">
        <f>IF(N304="základní",J304,0)</f>
        <v>0</v>
      </c>
      <c r="BF304" s="231">
        <f>IF(N304="snížená",J304,0)</f>
        <v>0</v>
      </c>
      <c r="BG304" s="231">
        <f>IF(N304="zákl. přenesená",J304,0)</f>
        <v>0</v>
      </c>
      <c r="BH304" s="231">
        <f>IF(N304="sníž. přenesená",J304,0)</f>
        <v>0</v>
      </c>
      <c r="BI304" s="231">
        <f>IF(N304="nulová",J304,0)</f>
        <v>0</v>
      </c>
      <c r="BJ304" s="18" t="s">
        <v>151</v>
      </c>
      <c r="BK304" s="231">
        <f>ROUND(I304*H304,2)</f>
        <v>0</v>
      </c>
      <c r="BL304" s="18" t="s">
        <v>269</v>
      </c>
      <c r="BM304" s="230" t="s">
        <v>859</v>
      </c>
    </row>
    <row r="305" s="2" customFormat="1">
      <c r="A305" s="39"/>
      <c r="B305" s="40"/>
      <c r="C305" s="41"/>
      <c r="D305" s="234" t="s">
        <v>174</v>
      </c>
      <c r="E305" s="41"/>
      <c r="F305" s="255" t="s">
        <v>457</v>
      </c>
      <c r="G305" s="41"/>
      <c r="H305" s="41"/>
      <c r="I305" s="137"/>
      <c r="J305" s="41"/>
      <c r="K305" s="41"/>
      <c r="L305" s="45"/>
      <c r="M305" s="256"/>
      <c r="N305" s="257"/>
      <c r="O305" s="85"/>
      <c r="P305" s="85"/>
      <c r="Q305" s="85"/>
      <c r="R305" s="85"/>
      <c r="S305" s="85"/>
      <c r="T305" s="86"/>
      <c r="U305" s="39"/>
      <c r="V305" s="39"/>
      <c r="W305" s="39"/>
      <c r="X305" s="39"/>
      <c r="Y305" s="39"/>
      <c r="Z305" s="39"/>
      <c r="AA305" s="39"/>
      <c r="AB305" s="39"/>
      <c r="AC305" s="39"/>
      <c r="AD305" s="39"/>
      <c r="AE305" s="39"/>
      <c r="AT305" s="18" t="s">
        <v>174</v>
      </c>
      <c r="AU305" s="18" t="s">
        <v>151</v>
      </c>
    </row>
    <row r="306" s="2" customFormat="1" ht="21.75" customHeight="1">
      <c r="A306" s="39"/>
      <c r="B306" s="40"/>
      <c r="C306" s="219" t="s">
        <v>479</v>
      </c>
      <c r="D306" s="219" t="s">
        <v>145</v>
      </c>
      <c r="E306" s="220" t="s">
        <v>459</v>
      </c>
      <c r="F306" s="221" t="s">
        <v>460</v>
      </c>
      <c r="G306" s="222" t="s">
        <v>301</v>
      </c>
      <c r="H306" s="223">
        <v>0.56000000000000005</v>
      </c>
      <c r="I306" s="224"/>
      <c r="J306" s="225">
        <f>ROUND(I306*H306,2)</f>
        <v>0</v>
      </c>
      <c r="K306" s="221" t="s">
        <v>149</v>
      </c>
      <c r="L306" s="45"/>
      <c r="M306" s="226" t="s">
        <v>19</v>
      </c>
      <c r="N306" s="227" t="s">
        <v>44</v>
      </c>
      <c r="O306" s="85"/>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269</v>
      </c>
      <c r="AT306" s="230" t="s">
        <v>145</v>
      </c>
      <c r="AU306" s="230" t="s">
        <v>151</v>
      </c>
      <c r="AY306" s="18" t="s">
        <v>142</v>
      </c>
      <c r="BE306" s="231">
        <f>IF(N306="základní",J306,0)</f>
        <v>0</v>
      </c>
      <c r="BF306" s="231">
        <f>IF(N306="snížená",J306,0)</f>
        <v>0</v>
      </c>
      <c r="BG306" s="231">
        <f>IF(N306="zákl. přenesená",J306,0)</f>
        <v>0</v>
      </c>
      <c r="BH306" s="231">
        <f>IF(N306="sníž. přenesená",J306,0)</f>
        <v>0</v>
      </c>
      <c r="BI306" s="231">
        <f>IF(N306="nulová",J306,0)</f>
        <v>0</v>
      </c>
      <c r="BJ306" s="18" t="s">
        <v>151</v>
      </c>
      <c r="BK306" s="231">
        <f>ROUND(I306*H306,2)</f>
        <v>0</v>
      </c>
      <c r="BL306" s="18" t="s">
        <v>269</v>
      </c>
      <c r="BM306" s="230" t="s">
        <v>860</v>
      </c>
    </row>
    <row r="307" s="2" customFormat="1">
      <c r="A307" s="39"/>
      <c r="B307" s="40"/>
      <c r="C307" s="41"/>
      <c r="D307" s="234" t="s">
        <v>174</v>
      </c>
      <c r="E307" s="41"/>
      <c r="F307" s="255" t="s">
        <v>457</v>
      </c>
      <c r="G307" s="41"/>
      <c r="H307" s="41"/>
      <c r="I307" s="137"/>
      <c r="J307" s="41"/>
      <c r="K307" s="41"/>
      <c r="L307" s="45"/>
      <c r="M307" s="256"/>
      <c r="N307" s="257"/>
      <c r="O307" s="85"/>
      <c r="P307" s="85"/>
      <c r="Q307" s="85"/>
      <c r="R307" s="85"/>
      <c r="S307" s="85"/>
      <c r="T307" s="86"/>
      <c r="U307" s="39"/>
      <c r="V307" s="39"/>
      <c r="W307" s="39"/>
      <c r="X307" s="39"/>
      <c r="Y307" s="39"/>
      <c r="Z307" s="39"/>
      <c r="AA307" s="39"/>
      <c r="AB307" s="39"/>
      <c r="AC307" s="39"/>
      <c r="AD307" s="39"/>
      <c r="AE307" s="39"/>
      <c r="AT307" s="18" t="s">
        <v>174</v>
      </c>
      <c r="AU307" s="18" t="s">
        <v>151</v>
      </c>
    </row>
    <row r="308" s="12" customFormat="1" ht="22.8" customHeight="1">
      <c r="A308" s="12"/>
      <c r="B308" s="203"/>
      <c r="C308" s="204"/>
      <c r="D308" s="205" t="s">
        <v>71</v>
      </c>
      <c r="E308" s="217" t="s">
        <v>462</v>
      </c>
      <c r="F308" s="217" t="s">
        <v>463</v>
      </c>
      <c r="G308" s="204"/>
      <c r="H308" s="204"/>
      <c r="I308" s="207"/>
      <c r="J308" s="218">
        <f>BK308</f>
        <v>0</v>
      </c>
      <c r="K308" s="204"/>
      <c r="L308" s="209"/>
      <c r="M308" s="210"/>
      <c r="N308" s="211"/>
      <c r="O308" s="211"/>
      <c r="P308" s="212">
        <f>SUM(P309:P319)</f>
        <v>0</v>
      </c>
      <c r="Q308" s="211"/>
      <c r="R308" s="212">
        <f>SUM(R309:R319)</f>
        <v>0.010800000000000001</v>
      </c>
      <c r="S308" s="211"/>
      <c r="T308" s="213">
        <f>SUM(T309:T319)</f>
        <v>0</v>
      </c>
      <c r="U308" s="12"/>
      <c r="V308" s="12"/>
      <c r="W308" s="12"/>
      <c r="X308" s="12"/>
      <c r="Y308" s="12"/>
      <c r="Z308" s="12"/>
      <c r="AA308" s="12"/>
      <c r="AB308" s="12"/>
      <c r="AC308" s="12"/>
      <c r="AD308" s="12"/>
      <c r="AE308" s="12"/>
      <c r="AR308" s="214" t="s">
        <v>151</v>
      </c>
      <c r="AT308" s="215" t="s">
        <v>71</v>
      </c>
      <c r="AU308" s="215" t="s">
        <v>80</v>
      </c>
      <c r="AY308" s="214" t="s">
        <v>142</v>
      </c>
      <c r="BK308" s="216">
        <f>SUM(BK309:BK319)</f>
        <v>0</v>
      </c>
    </row>
    <row r="309" s="2" customFormat="1" ht="16.5" customHeight="1">
      <c r="A309" s="39"/>
      <c r="B309" s="40"/>
      <c r="C309" s="219" t="s">
        <v>483</v>
      </c>
      <c r="D309" s="219" t="s">
        <v>145</v>
      </c>
      <c r="E309" s="220" t="s">
        <v>465</v>
      </c>
      <c r="F309" s="221" t="s">
        <v>466</v>
      </c>
      <c r="G309" s="222" t="s">
        <v>179</v>
      </c>
      <c r="H309" s="223">
        <v>6</v>
      </c>
      <c r="I309" s="224"/>
      <c r="J309" s="225">
        <f>ROUND(I309*H309,2)</f>
        <v>0</v>
      </c>
      <c r="K309" s="221" t="s">
        <v>149</v>
      </c>
      <c r="L309" s="45"/>
      <c r="M309" s="226" t="s">
        <v>19</v>
      </c>
      <c r="N309" s="227" t="s">
        <v>44</v>
      </c>
      <c r="O309" s="85"/>
      <c r="P309" s="228">
        <f>O309*H309</f>
        <v>0</v>
      </c>
      <c r="Q309" s="228">
        <v>0</v>
      </c>
      <c r="R309" s="228">
        <f>Q309*H309</f>
        <v>0</v>
      </c>
      <c r="S309" s="228">
        <v>0</v>
      </c>
      <c r="T309" s="229">
        <f>S309*H309</f>
        <v>0</v>
      </c>
      <c r="U309" s="39"/>
      <c r="V309" s="39"/>
      <c r="W309" s="39"/>
      <c r="X309" s="39"/>
      <c r="Y309" s="39"/>
      <c r="Z309" s="39"/>
      <c r="AA309" s="39"/>
      <c r="AB309" s="39"/>
      <c r="AC309" s="39"/>
      <c r="AD309" s="39"/>
      <c r="AE309" s="39"/>
      <c r="AR309" s="230" t="s">
        <v>269</v>
      </c>
      <c r="AT309" s="230" t="s">
        <v>145</v>
      </c>
      <c r="AU309" s="230" t="s">
        <v>151</v>
      </c>
      <c r="AY309" s="18" t="s">
        <v>142</v>
      </c>
      <c r="BE309" s="231">
        <f>IF(N309="základní",J309,0)</f>
        <v>0</v>
      </c>
      <c r="BF309" s="231">
        <f>IF(N309="snížená",J309,0)</f>
        <v>0</v>
      </c>
      <c r="BG309" s="231">
        <f>IF(N309="zákl. přenesená",J309,0)</f>
        <v>0</v>
      </c>
      <c r="BH309" s="231">
        <f>IF(N309="sníž. přenesená",J309,0)</f>
        <v>0</v>
      </c>
      <c r="BI309" s="231">
        <f>IF(N309="nulová",J309,0)</f>
        <v>0</v>
      </c>
      <c r="BJ309" s="18" t="s">
        <v>151</v>
      </c>
      <c r="BK309" s="231">
        <f>ROUND(I309*H309,2)</f>
        <v>0</v>
      </c>
      <c r="BL309" s="18" t="s">
        <v>269</v>
      </c>
      <c r="BM309" s="230" t="s">
        <v>861</v>
      </c>
    </row>
    <row r="310" s="2" customFormat="1" ht="16.5" customHeight="1">
      <c r="A310" s="39"/>
      <c r="B310" s="40"/>
      <c r="C310" s="268" t="s">
        <v>489</v>
      </c>
      <c r="D310" s="268" t="s">
        <v>264</v>
      </c>
      <c r="E310" s="269" t="s">
        <v>469</v>
      </c>
      <c r="F310" s="270" t="s">
        <v>470</v>
      </c>
      <c r="G310" s="271" t="s">
        <v>179</v>
      </c>
      <c r="H310" s="272">
        <v>6</v>
      </c>
      <c r="I310" s="273"/>
      <c r="J310" s="274">
        <f>ROUND(I310*H310,2)</f>
        <v>0</v>
      </c>
      <c r="K310" s="270" t="s">
        <v>149</v>
      </c>
      <c r="L310" s="275"/>
      <c r="M310" s="276" t="s">
        <v>19</v>
      </c>
      <c r="N310" s="277" t="s">
        <v>44</v>
      </c>
      <c r="O310" s="85"/>
      <c r="P310" s="228">
        <f>O310*H310</f>
        <v>0</v>
      </c>
      <c r="Q310" s="228">
        <v>0.00040000000000000002</v>
      </c>
      <c r="R310" s="228">
        <f>Q310*H310</f>
        <v>0.0024000000000000002</v>
      </c>
      <c r="S310" s="228">
        <v>0</v>
      </c>
      <c r="T310" s="229">
        <f>S310*H310</f>
        <v>0</v>
      </c>
      <c r="U310" s="39"/>
      <c r="V310" s="39"/>
      <c r="W310" s="39"/>
      <c r="X310" s="39"/>
      <c r="Y310" s="39"/>
      <c r="Z310" s="39"/>
      <c r="AA310" s="39"/>
      <c r="AB310" s="39"/>
      <c r="AC310" s="39"/>
      <c r="AD310" s="39"/>
      <c r="AE310" s="39"/>
      <c r="AR310" s="230" t="s">
        <v>351</v>
      </c>
      <c r="AT310" s="230" t="s">
        <v>264</v>
      </c>
      <c r="AU310" s="230" t="s">
        <v>151</v>
      </c>
      <c r="AY310" s="18" t="s">
        <v>142</v>
      </c>
      <c r="BE310" s="231">
        <f>IF(N310="základní",J310,0)</f>
        <v>0</v>
      </c>
      <c r="BF310" s="231">
        <f>IF(N310="snížená",J310,0)</f>
        <v>0</v>
      </c>
      <c r="BG310" s="231">
        <f>IF(N310="zákl. přenesená",J310,0)</f>
        <v>0</v>
      </c>
      <c r="BH310" s="231">
        <f>IF(N310="sníž. přenesená",J310,0)</f>
        <v>0</v>
      </c>
      <c r="BI310" s="231">
        <f>IF(N310="nulová",J310,0)</f>
        <v>0</v>
      </c>
      <c r="BJ310" s="18" t="s">
        <v>151</v>
      </c>
      <c r="BK310" s="231">
        <f>ROUND(I310*H310,2)</f>
        <v>0</v>
      </c>
      <c r="BL310" s="18" t="s">
        <v>269</v>
      </c>
      <c r="BM310" s="230" t="s">
        <v>862</v>
      </c>
    </row>
    <row r="311" s="2" customFormat="1">
      <c r="A311" s="39"/>
      <c r="B311" s="40"/>
      <c r="C311" s="41"/>
      <c r="D311" s="234" t="s">
        <v>337</v>
      </c>
      <c r="E311" s="41"/>
      <c r="F311" s="255" t="s">
        <v>472</v>
      </c>
      <c r="G311" s="41"/>
      <c r="H311" s="41"/>
      <c r="I311" s="137"/>
      <c r="J311" s="41"/>
      <c r="K311" s="41"/>
      <c r="L311" s="45"/>
      <c r="M311" s="256"/>
      <c r="N311" s="257"/>
      <c r="O311" s="85"/>
      <c r="P311" s="85"/>
      <c r="Q311" s="85"/>
      <c r="R311" s="85"/>
      <c r="S311" s="85"/>
      <c r="T311" s="86"/>
      <c r="U311" s="39"/>
      <c r="V311" s="39"/>
      <c r="W311" s="39"/>
      <c r="X311" s="39"/>
      <c r="Y311" s="39"/>
      <c r="Z311" s="39"/>
      <c r="AA311" s="39"/>
      <c r="AB311" s="39"/>
      <c r="AC311" s="39"/>
      <c r="AD311" s="39"/>
      <c r="AE311" s="39"/>
      <c r="AT311" s="18" t="s">
        <v>337</v>
      </c>
      <c r="AU311" s="18" t="s">
        <v>151</v>
      </c>
    </row>
    <row r="312" s="2" customFormat="1" ht="21.75" customHeight="1">
      <c r="A312" s="39"/>
      <c r="B312" s="40"/>
      <c r="C312" s="219" t="s">
        <v>494</v>
      </c>
      <c r="D312" s="219" t="s">
        <v>145</v>
      </c>
      <c r="E312" s="220" t="s">
        <v>474</v>
      </c>
      <c r="F312" s="221" t="s">
        <v>475</v>
      </c>
      <c r="G312" s="222" t="s">
        <v>185</v>
      </c>
      <c r="H312" s="223">
        <v>4.7999999999999998</v>
      </c>
      <c r="I312" s="224"/>
      <c r="J312" s="225">
        <f>ROUND(I312*H312,2)</f>
        <v>0</v>
      </c>
      <c r="K312" s="221" t="s">
        <v>149</v>
      </c>
      <c r="L312" s="45"/>
      <c r="M312" s="226" t="s">
        <v>19</v>
      </c>
      <c r="N312" s="227" t="s">
        <v>44</v>
      </c>
      <c r="O312" s="85"/>
      <c r="P312" s="228">
        <f>O312*H312</f>
        <v>0</v>
      </c>
      <c r="Q312" s="228">
        <v>0.00175</v>
      </c>
      <c r="R312" s="228">
        <f>Q312*H312</f>
        <v>0.0083999999999999995</v>
      </c>
      <c r="S312" s="228">
        <v>0</v>
      </c>
      <c r="T312" s="229">
        <f>S312*H312</f>
        <v>0</v>
      </c>
      <c r="U312" s="39"/>
      <c r="V312" s="39"/>
      <c r="W312" s="39"/>
      <c r="X312" s="39"/>
      <c r="Y312" s="39"/>
      <c r="Z312" s="39"/>
      <c r="AA312" s="39"/>
      <c r="AB312" s="39"/>
      <c r="AC312" s="39"/>
      <c r="AD312" s="39"/>
      <c r="AE312" s="39"/>
      <c r="AR312" s="230" t="s">
        <v>269</v>
      </c>
      <c r="AT312" s="230" t="s">
        <v>145</v>
      </c>
      <c r="AU312" s="230" t="s">
        <v>151</v>
      </c>
      <c r="AY312" s="18" t="s">
        <v>142</v>
      </c>
      <c r="BE312" s="231">
        <f>IF(N312="základní",J312,0)</f>
        <v>0</v>
      </c>
      <c r="BF312" s="231">
        <f>IF(N312="snížená",J312,0)</f>
        <v>0</v>
      </c>
      <c r="BG312" s="231">
        <f>IF(N312="zákl. přenesená",J312,0)</f>
        <v>0</v>
      </c>
      <c r="BH312" s="231">
        <f>IF(N312="sníž. přenesená",J312,0)</f>
        <v>0</v>
      </c>
      <c r="BI312" s="231">
        <f>IF(N312="nulová",J312,0)</f>
        <v>0</v>
      </c>
      <c r="BJ312" s="18" t="s">
        <v>151</v>
      </c>
      <c r="BK312" s="231">
        <f>ROUND(I312*H312,2)</f>
        <v>0</v>
      </c>
      <c r="BL312" s="18" t="s">
        <v>269</v>
      </c>
      <c r="BM312" s="230" t="s">
        <v>863</v>
      </c>
    </row>
    <row r="313" s="2" customFormat="1">
      <c r="A313" s="39"/>
      <c r="B313" s="40"/>
      <c r="C313" s="41"/>
      <c r="D313" s="234" t="s">
        <v>174</v>
      </c>
      <c r="E313" s="41"/>
      <c r="F313" s="255" t="s">
        <v>477</v>
      </c>
      <c r="G313" s="41"/>
      <c r="H313" s="41"/>
      <c r="I313" s="137"/>
      <c r="J313" s="41"/>
      <c r="K313" s="41"/>
      <c r="L313" s="45"/>
      <c r="M313" s="256"/>
      <c r="N313" s="257"/>
      <c r="O313" s="85"/>
      <c r="P313" s="85"/>
      <c r="Q313" s="85"/>
      <c r="R313" s="85"/>
      <c r="S313" s="85"/>
      <c r="T313" s="86"/>
      <c r="U313" s="39"/>
      <c r="V313" s="39"/>
      <c r="W313" s="39"/>
      <c r="X313" s="39"/>
      <c r="Y313" s="39"/>
      <c r="Z313" s="39"/>
      <c r="AA313" s="39"/>
      <c r="AB313" s="39"/>
      <c r="AC313" s="39"/>
      <c r="AD313" s="39"/>
      <c r="AE313" s="39"/>
      <c r="AT313" s="18" t="s">
        <v>174</v>
      </c>
      <c r="AU313" s="18" t="s">
        <v>151</v>
      </c>
    </row>
    <row r="314" s="13" customFormat="1">
      <c r="A314" s="13"/>
      <c r="B314" s="232"/>
      <c r="C314" s="233"/>
      <c r="D314" s="234" t="s">
        <v>153</v>
      </c>
      <c r="E314" s="235" t="s">
        <v>19</v>
      </c>
      <c r="F314" s="236" t="s">
        <v>864</v>
      </c>
      <c r="G314" s="233"/>
      <c r="H314" s="237">
        <v>4.7999999999999998</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153</v>
      </c>
      <c r="AU314" s="243" t="s">
        <v>151</v>
      </c>
      <c r="AV314" s="13" t="s">
        <v>151</v>
      </c>
      <c r="AW314" s="13" t="s">
        <v>33</v>
      </c>
      <c r="AX314" s="13" t="s">
        <v>72</v>
      </c>
      <c r="AY314" s="243" t="s">
        <v>142</v>
      </c>
    </row>
    <row r="315" s="14" customFormat="1">
      <c r="A315" s="14"/>
      <c r="B315" s="244"/>
      <c r="C315" s="245"/>
      <c r="D315" s="234" t="s">
        <v>153</v>
      </c>
      <c r="E315" s="246" t="s">
        <v>19</v>
      </c>
      <c r="F315" s="247" t="s">
        <v>156</v>
      </c>
      <c r="G315" s="245"/>
      <c r="H315" s="248">
        <v>4.7999999999999998</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153</v>
      </c>
      <c r="AU315" s="254" t="s">
        <v>151</v>
      </c>
      <c r="AV315" s="14" t="s">
        <v>150</v>
      </c>
      <c r="AW315" s="14" t="s">
        <v>33</v>
      </c>
      <c r="AX315" s="14" t="s">
        <v>80</v>
      </c>
      <c r="AY315" s="254" t="s">
        <v>142</v>
      </c>
    </row>
    <row r="316" s="2" customFormat="1" ht="21.75" customHeight="1">
      <c r="A316" s="39"/>
      <c r="B316" s="40"/>
      <c r="C316" s="219" t="s">
        <v>498</v>
      </c>
      <c r="D316" s="219" t="s">
        <v>145</v>
      </c>
      <c r="E316" s="220" t="s">
        <v>480</v>
      </c>
      <c r="F316" s="221" t="s">
        <v>481</v>
      </c>
      <c r="G316" s="222" t="s">
        <v>301</v>
      </c>
      <c r="H316" s="223">
        <v>0.010999999999999999</v>
      </c>
      <c r="I316" s="224"/>
      <c r="J316" s="225">
        <f>ROUND(I316*H316,2)</f>
        <v>0</v>
      </c>
      <c r="K316" s="221" t="s">
        <v>149</v>
      </c>
      <c r="L316" s="45"/>
      <c r="M316" s="226" t="s">
        <v>19</v>
      </c>
      <c r="N316" s="227" t="s">
        <v>44</v>
      </c>
      <c r="O316" s="85"/>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269</v>
      </c>
      <c r="AT316" s="230" t="s">
        <v>145</v>
      </c>
      <c r="AU316" s="230" t="s">
        <v>151</v>
      </c>
      <c r="AY316" s="18" t="s">
        <v>142</v>
      </c>
      <c r="BE316" s="231">
        <f>IF(N316="základní",J316,0)</f>
        <v>0</v>
      </c>
      <c r="BF316" s="231">
        <f>IF(N316="snížená",J316,0)</f>
        <v>0</v>
      </c>
      <c r="BG316" s="231">
        <f>IF(N316="zákl. přenesená",J316,0)</f>
        <v>0</v>
      </c>
      <c r="BH316" s="231">
        <f>IF(N316="sníž. přenesená",J316,0)</f>
        <v>0</v>
      </c>
      <c r="BI316" s="231">
        <f>IF(N316="nulová",J316,0)</f>
        <v>0</v>
      </c>
      <c r="BJ316" s="18" t="s">
        <v>151</v>
      </c>
      <c r="BK316" s="231">
        <f>ROUND(I316*H316,2)</f>
        <v>0</v>
      </c>
      <c r="BL316" s="18" t="s">
        <v>269</v>
      </c>
      <c r="BM316" s="230" t="s">
        <v>865</v>
      </c>
    </row>
    <row r="317" s="2" customFormat="1">
      <c r="A317" s="39"/>
      <c r="B317" s="40"/>
      <c r="C317" s="41"/>
      <c r="D317" s="234" t="s">
        <v>174</v>
      </c>
      <c r="E317" s="41"/>
      <c r="F317" s="255" t="s">
        <v>434</v>
      </c>
      <c r="G317" s="41"/>
      <c r="H317" s="41"/>
      <c r="I317" s="137"/>
      <c r="J317" s="41"/>
      <c r="K317" s="41"/>
      <c r="L317" s="45"/>
      <c r="M317" s="256"/>
      <c r="N317" s="257"/>
      <c r="O317" s="85"/>
      <c r="P317" s="85"/>
      <c r="Q317" s="85"/>
      <c r="R317" s="85"/>
      <c r="S317" s="85"/>
      <c r="T317" s="86"/>
      <c r="U317" s="39"/>
      <c r="V317" s="39"/>
      <c r="W317" s="39"/>
      <c r="X317" s="39"/>
      <c r="Y317" s="39"/>
      <c r="Z317" s="39"/>
      <c r="AA317" s="39"/>
      <c r="AB317" s="39"/>
      <c r="AC317" s="39"/>
      <c r="AD317" s="39"/>
      <c r="AE317" s="39"/>
      <c r="AT317" s="18" t="s">
        <v>174</v>
      </c>
      <c r="AU317" s="18" t="s">
        <v>151</v>
      </c>
    </row>
    <row r="318" s="2" customFormat="1" ht="21.75" customHeight="1">
      <c r="A318" s="39"/>
      <c r="B318" s="40"/>
      <c r="C318" s="219" t="s">
        <v>502</v>
      </c>
      <c r="D318" s="219" t="s">
        <v>145</v>
      </c>
      <c r="E318" s="220" t="s">
        <v>484</v>
      </c>
      <c r="F318" s="221" t="s">
        <v>485</v>
      </c>
      <c r="G318" s="222" t="s">
        <v>301</v>
      </c>
      <c r="H318" s="223">
        <v>0.010999999999999999</v>
      </c>
      <c r="I318" s="224"/>
      <c r="J318" s="225">
        <f>ROUND(I318*H318,2)</f>
        <v>0</v>
      </c>
      <c r="K318" s="221" t="s">
        <v>149</v>
      </c>
      <c r="L318" s="45"/>
      <c r="M318" s="226" t="s">
        <v>19</v>
      </c>
      <c r="N318" s="227" t="s">
        <v>44</v>
      </c>
      <c r="O318" s="85"/>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269</v>
      </c>
      <c r="AT318" s="230" t="s">
        <v>145</v>
      </c>
      <c r="AU318" s="230" t="s">
        <v>151</v>
      </c>
      <c r="AY318" s="18" t="s">
        <v>142</v>
      </c>
      <c r="BE318" s="231">
        <f>IF(N318="základní",J318,0)</f>
        <v>0</v>
      </c>
      <c r="BF318" s="231">
        <f>IF(N318="snížená",J318,0)</f>
        <v>0</v>
      </c>
      <c r="BG318" s="231">
        <f>IF(N318="zákl. přenesená",J318,0)</f>
        <v>0</v>
      </c>
      <c r="BH318" s="231">
        <f>IF(N318="sníž. přenesená",J318,0)</f>
        <v>0</v>
      </c>
      <c r="BI318" s="231">
        <f>IF(N318="nulová",J318,0)</f>
        <v>0</v>
      </c>
      <c r="BJ318" s="18" t="s">
        <v>151</v>
      </c>
      <c r="BK318" s="231">
        <f>ROUND(I318*H318,2)</f>
        <v>0</v>
      </c>
      <c r="BL318" s="18" t="s">
        <v>269</v>
      </c>
      <c r="BM318" s="230" t="s">
        <v>866</v>
      </c>
    </row>
    <row r="319" s="2" customFormat="1">
      <c r="A319" s="39"/>
      <c r="B319" s="40"/>
      <c r="C319" s="41"/>
      <c r="D319" s="234" t="s">
        <v>174</v>
      </c>
      <c r="E319" s="41"/>
      <c r="F319" s="255" t="s">
        <v>434</v>
      </c>
      <c r="G319" s="41"/>
      <c r="H319" s="41"/>
      <c r="I319" s="137"/>
      <c r="J319" s="41"/>
      <c r="K319" s="41"/>
      <c r="L319" s="45"/>
      <c r="M319" s="256"/>
      <c r="N319" s="257"/>
      <c r="O319" s="85"/>
      <c r="P319" s="85"/>
      <c r="Q319" s="85"/>
      <c r="R319" s="85"/>
      <c r="S319" s="85"/>
      <c r="T319" s="86"/>
      <c r="U319" s="39"/>
      <c r="V319" s="39"/>
      <c r="W319" s="39"/>
      <c r="X319" s="39"/>
      <c r="Y319" s="39"/>
      <c r="Z319" s="39"/>
      <c r="AA319" s="39"/>
      <c r="AB319" s="39"/>
      <c r="AC319" s="39"/>
      <c r="AD319" s="39"/>
      <c r="AE319" s="39"/>
      <c r="AT319" s="18" t="s">
        <v>174</v>
      </c>
      <c r="AU319" s="18" t="s">
        <v>151</v>
      </c>
    </row>
    <row r="320" s="12" customFormat="1" ht="22.8" customHeight="1">
      <c r="A320" s="12"/>
      <c r="B320" s="203"/>
      <c r="C320" s="204"/>
      <c r="D320" s="205" t="s">
        <v>71</v>
      </c>
      <c r="E320" s="217" t="s">
        <v>867</v>
      </c>
      <c r="F320" s="217" t="s">
        <v>868</v>
      </c>
      <c r="G320" s="204"/>
      <c r="H320" s="204"/>
      <c r="I320" s="207"/>
      <c r="J320" s="218">
        <f>BK320</f>
        <v>0</v>
      </c>
      <c r="K320" s="204"/>
      <c r="L320" s="209"/>
      <c r="M320" s="210"/>
      <c r="N320" s="211"/>
      <c r="O320" s="211"/>
      <c r="P320" s="212">
        <f>SUM(P321:P337)</f>
        <v>0</v>
      </c>
      <c r="Q320" s="211"/>
      <c r="R320" s="212">
        <f>SUM(R321:R337)</f>
        <v>2.6373629999999997</v>
      </c>
      <c r="S320" s="211"/>
      <c r="T320" s="213">
        <f>SUM(T321:T337)</f>
        <v>0</v>
      </c>
      <c r="U320" s="12"/>
      <c r="V320" s="12"/>
      <c r="W320" s="12"/>
      <c r="X320" s="12"/>
      <c r="Y320" s="12"/>
      <c r="Z320" s="12"/>
      <c r="AA320" s="12"/>
      <c r="AB320" s="12"/>
      <c r="AC320" s="12"/>
      <c r="AD320" s="12"/>
      <c r="AE320" s="12"/>
      <c r="AR320" s="214" t="s">
        <v>151</v>
      </c>
      <c r="AT320" s="215" t="s">
        <v>71</v>
      </c>
      <c r="AU320" s="215" t="s">
        <v>80</v>
      </c>
      <c r="AY320" s="214" t="s">
        <v>142</v>
      </c>
      <c r="BK320" s="216">
        <f>SUM(BK321:BK337)</f>
        <v>0</v>
      </c>
    </row>
    <row r="321" s="2" customFormat="1" ht="21.75" customHeight="1">
      <c r="A321" s="39"/>
      <c r="B321" s="40"/>
      <c r="C321" s="219" t="s">
        <v>506</v>
      </c>
      <c r="D321" s="219" t="s">
        <v>145</v>
      </c>
      <c r="E321" s="220" t="s">
        <v>869</v>
      </c>
      <c r="F321" s="221" t="s">
        <v>870</v>
      </c>
      <c r="G321" s="222" t="s">
        <v>159</v>
      </c>
      <c r="H321" s="223">
        <v>120.56999999999999</v>
      </c>
      <c r="I321" s="224"/>
      <c r="J321" s="225">
        <f>ROUND(I321*H321,2)</f>
        <v>0</v>
      </c>
      <c r="K321" s="221" t="s">
        <v>149</v>
      </c>
      <c r="L321" s="45"/>
      <c r="M321" s="226" t="s">
        <v>19</v>
      </c>
      <c r="N321" s="227" t="s">
        <v>44</v>
      </c>
      <c r="O321" s="85"/>
      <c r="P321" s="228">
        <f>O321*H321</f>
        <v>0</v>
      </c>
      <c r="Q321" s="228">
        <v>0.02</v>
      </c>
      <c r="R321" s="228">
        <f>Q321*H321</f>
        <v>2.4114</v>
      </c>
      <c r="S321" s="228">
        <v>0</v>
      </c>
      <c r="T321" s="229">
        <f>S321*H321</f>
        <v>0</v>
      </c>
      <c r="U321" s="39"/>
      <c r="V321" s="39"/>
      <c r="W321" s="39"/>
      <c r="X321" s="39"/>
      <c r="Y321" s="39"/>
      <c r="Z321" s="39"/>
      <c r="AA321" s="39"/>
      <c r="AB321" s="39"/>
      <c r="AC321" s="39"/>
      <c r="AD321" s="39"/>
      <c r="AE321" s="39"/>
      <c r="AR321" s="230" t="s">
        <v>269</v>
      </c>
      <c r="AT321" s="230" t="s">
        <v>145</v>
      </c>
      <c r="AU321" s="230" t="s">
        <v>151</v>
      </c>
      <c r="AY321" s="18" t="s">
        <v>142</v>
      </c>
      <c r="BE321" s="231">
        <f>IF(N321="základní",J321,0)</f>
        <v>0</v>
      </c>
      <c r="BF321" s="231">
        <f>IF(N321="snížená",J321,0)</f>
        <v>0</v>
      </c>
      <c r="BG321" s="231">
        <f>IF(N321="zákl. přenesená",J321,0)</f>
        <v>0</v>
      </c>
      <c r="BH321" s="231">
        <f>IF(N321="sníž. přenesená",J321,0)</f>
        <v>0</v>
      </c>
      <c r="BI321" s="231">
        <f>IF(N321="nulová",J321,0)</f>
        <v>0</v>
      </c>
      <c r="BJ321" s="18" t="s">
        <v>151</v>
      </c>
      <c r="BK321" s="231">
        <f>ROUND(I321*H321,2)</f>
        <v>0</v>
      </c>
      <c r="BL321" s="18" t="s">
        <v>269</v>
      </c>
      <c r="BM321" s="230" t="s">
        <v>871</v>
      </c>
    </row>
    <row r="322" s="2" customFormat="1">
      <c r="A322" s="39"/>
      <c r="B322" s="40"/>
      <c r="C322" s="41"/>
      <c r="D322" s="234" t="s">
        <v>174</v>
      </c>
      <c r="E322" s="41"/>
      <c r="F322" s="255" t="s">
        <v>872</v>
      </c>
      <c r="G322" s="41"/>
      <c r="H322" s="41"/>
      <c r="I322" s="137"/>
      <c r="J322" s="41"/>
      <c r="K322" s="41"/>
      <c r="L322" s="45"/>
      <c r="M322" s="256"/>
      <c r="N322" s="257"/>
      <c r="O322" s="85"/>
      <c r="P322" s="85"/>
      <c r="Q322" s="85"/>
      <c r="R322" s="85"/>
      <c r="S322" s="85"/>
      <c r="T322" s="86"/>
      <c r="U322" s="39"/>
      <c r="V322" s="39"/>
      <c r="W322" s="39"/>
      <c r="X322" s="39"/>
      <c r="Y322" s="39"/>
      <c r="Z322" s="39"/>
      <c r="AA322" s="39"/>
      <c r="AB322" s="39"/>
      <c r="AC322" s="39"/>
      <c r="AD322" s="39"/>
      <c r="AE322" s="39"/>
      <c r="AT322" s="18" t="s">
        <v>174</v>
      </c>
      <c r="AU322" s="18" t="s">
        <v>151</v>
      </c>
    </row>
    <row r="323" s="13" customFormat="1">
      <c r="A323" s="13"/>
      <c r="B323" s="232"/>
      <c r="C323" s="233"/>
      <c r="D323" s="234" t="s">
        <v>153</v>
      </c>
      <c r="E323" s="235" t="s">
        <v>19</v>
      </c>
      <c r="F323" s="236" t="s">
        <v>873</v>
      </c>
      <c r="G323" s="233"/>
      <c r="H323" s="237">
        <v>120.56999999999999</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153</v>
      </c>
      <c r="AU323" s="243" t="s">
        <v>151</v>
      </c>
      <c r="AV323" s="13" t="s">
        <v>151</v>
      </c>
      <c r="AW323" s="13" t="s">
        <v>33</v>
      </c>
      <c r="AX323" s="13" t="s">
        <v>72</v>
      </c>
      <c r="AY323" s="243" t="s">
        <v>142</v>
      </c>
    </row>
    <row r="324" s="14" customFormat="1">
      <c r="A324" s="14"/>
      <c r="B324" s="244"/>
      <c r="C324" s="245"/>
      <c r="D324" s="234" t="s">
        <v>153</v>
      </c>
      <c r="E324" s="246" t="s">
        <v>19</v>
      </c>
      <c r="F324" s="247" t="s">
        <v>156</v>
      </c>
      <c r="G324" s="245"/>
      <c r="H324" s="248">
        <v>120.56999999999999</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153</v>
      </c>
      <c r="AU324" s="254" t="s">
        <v>151</v>
      </c>
      <c r="AV324" s="14" t="s">
        <v>150</v>
      </c>
      <c r="AW324" s="14" t="s">
        <v>33</v>
      </c>
      <c r="AX324" s="14" t="s">
        <v>80</v>
      </c>
      <c r="AY324" s="254" t="s">
        <v>142</v>
      </c>
    </row>
    <row r="325" s="2" customFormat="1" ht="21.75" customHeight="1">
      <c r="A325" s="39"/>
      <c r="B325" s="40"/>
      <c r="C325" s="219" t="s">
        <v>510</v>
      </c>
      <c r="D325" s="219" t="s">
        <v>145</v>
      </c>
      <c r="E325" s="220" t="s">
        <v>874</v>
      </c>
      <c r="F325" s="221" t="s">
        <v>875</v>
      </c>
      <c r="G325" s="222" t="s">
        <v>159</v>
      </c>
      <c r="H325" s="223">
        <v>15.4</v>
      </c>
      <c r="I325" s="224"/>
      <c r="J325" s="225">
        <f>ROUND(I325*H325,2)</f>
        <v>0</v>
      </c>
      <c r="K325" s="221" t="s">
        <v>149</v>
      </c>
      <c r="L325" s="45"/>
      <c r="M325" s="226" t="s">
        <v>19</v>
      </c>
      <c r="N325" s="227" t="s">
        <v>44</v>
      </c>
      <c r="O325" s="85"/>
      <c r="P325" s="228">
        <f>O325*H325</f>
        <v>0</v>
      </c>
      <c r="Q325" s="228">
        <v>0.01379</v>
      </c>
      <c r="R325" s="228">
        <f>Q325*H325</f>
        <v>0.212366</v>
      </c>
      <c r="S325" s="228">
        <v>0</v>
      </c>
      <c r="T325" s="229">
        <f>S325*H325</f>
        <v>0</v>
      </c>
      <c r="U325" s="39"/>
      <c r="V325" s="39"/>
      <c r="W325" s="39"/>
      <c r="X325" s="39"/>
      <c r="Y325" s="39"/>
      <c r="Z325" s="39"/>
      <c r="AA325" s="39"/>
      <c r="AB325" s="39"/>
      <c r="AC325" s="39"/>
      <c r="AD325" s="39"/>
      <c r="AE325" s="39"/>
      <c r="AR325" s="230" t="s">
        <v>269</v>
      </c>
      <c r="AT325" s="230" t="s">
        <v>145</v>
      </c>
      <c r="AU325" s="230" t="s">
        <v>151</v>
      </c>
      <c r="AY325" s="18" t="s">
        <v>142</v>
      </c>
      <c r="BE325" s="231">
        <f>IF(N325="základní",J325,0)</f>
        <v>0</v>
      </c>
      <c r="BF325" s="231">
        <f>IF(N325="snížená",J325,0)</f>
        <v>0</v>
      </c>
      <c r="BG325" s="231">
        <f>IF(N325="zákl. přenesená",J325,0)</f>
        <v>0</v>
      </c>
      <c r="BH325" s="231">
        <f>IF(N325="sníž. přenesená",J325,0)</f>
        <v>0</v>
      </c>
      <c r="BI325" s="231">
        <f>IF(N325="nulová",J325,0)</f>
        <v>0</v>
      </c>
      <c r="BJ325" s="18" t="s">
        <v>151</v>
      </c>
      <c r="BK325" s="231">
        <f>ROUND(I325*H325,2)</f>
        <v>0</v>
      </c>
      <c r="BL325" s="18" t="s">
        <v>269</v>
      </c>
      <c r="BM325" s="230" t="s">
        <v>876</v>
      </c>
    </row>
    <row r="326" s="2" customFormat="1">
      <c r="A326" s="39"/>
      <c r="B326" s="40"/>
      <c r="C326" s="41"/>
      <c r="D326" s="234" t="s">
        <v>174</v>
      </c>
      <c r="E326" s="41"/>
      <c r="F326" s="255" t="s">
        <v>872</v>
      </c>
      <c r="G326" s="41"/>
      <c r="H326" s="41"/>
      <c r="I326" s="137"/>
      <c r="J326" s="41"/>
      <c r="K326" s="41"/>
      <c r="L326" s="45"/>
      <c r="M326" s="256"/>
      <c r="N326" s="257"/>
      <c r="O326" s="85"/>
      <c r="P326" s="85"/>
      <c r="Q326" s="85"/>
      <c r="R326" s="85"/>
      <c r="S326" s="85"/>
      <c r="T326" s="86"/>
      <c r="U326" s="39"/>
      <c r="V326" s="39"/>
      <c r="W326" s="39"/>
      <c r="X326" s="39"/>
      <c r="Y326" s="39"/>
      <c r="Z326" s="39"/>
      <c r="AA326" s="39"/>
      <c r="AB326" s="39"/>
      <c r="AC326" s="39"/>
      <c r="AD326" s="39"/>
      <c r="AE326" s="39"/>
      <c r="AT326" s="18" t="s">
        <v>174</v>
      </c>
      <c r="AU326" s="18" t="s">
        <v>151</v>
      </c>
    </row>
    <row r="327" s="13" customFormat="1">
      <c r="A327" s="13"/>
      <c r="B327" s="232"/>
      <c r="C327" s="233"/>
      <c r="D327" s="234" t="s">
        <v>153</v>
      </c>
      <c r="E327" s="235" t="s">
        <v>19</v>
      </c>
      <c r="F327" s="236" t="s">
        <v>877</v>
      </c>
      <c r="G327" s="233"/>
      <c r="H327" s="237">
        <v>15.4</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153</v>
      </c>
      <c r="AU327" s="243" t="s">
        <v>151</v>
      </c>
      <c r="AV327" s="13" t="s">
        <v>151</v>
      </c>
      <c r="AW327" s="13" t="s">
        <v>33</v>
      </c>
      <c r="AX327" s="13" t="s">
        <v>72</v>
      </c>
      <c r="AY327" s="243" t="s">
        <v>142</v>
      </c>
    </row>
    <row r="328" s="14" customFormat="1">
      <c r="A328" s="14"/>
      <c r="B328" s="244"/>
      <c r="C328" s="245"/>
      <c r="D328" s="234" t="s">
        <v>153</v>
      </c>
      <c r="E328" s="246" t="s">
        <v>19</v>
      </c>
      <c r="F328" s="247" t="s">
        <v>156</v>
      </c>
      <c r="G328" s="245"/>
      <c r="H328" s="248">
        <v>15.4</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153</v>
      </c>
      <c r="AU328" s="254" t="s">
        <v>151</v>
      </c>
      <c r="AV328" s="14" t="s">
        <v>150</v>
      </c>
      <c r="AW328" s="14" t="s">
        <v>33</v>
      </c>
      <c r="AX328" s="14" t="s">
        <v>80</v>
      </c>
      <c r="AY328" s="254" t="s">
        <v>142</v>
      </c>
    </row>
    <row r="329" s="2" customFormat="1" ht="21.75" customHeight="1">
      <c r="A329" s="39"/>
      <c r="B329" s="40"/>
      <c r="C329" s="219" t="s">
        <v>514</v>
      </c>
      <c r="D329" s="219" t="s">
        <v>145</v>
      </c>
      <c r="E329" s="220" t="s">
        <v>878</v>
      </c>
      <c r="F329" s="221" t="s">
        <v>879</v>
      </c>
      <c r="G329" s="222" t="s">
        <v>159</v>
      </c>
      <c r="H329" s="223">
        <v>135.97</v>
      </c>
      <c r="I329" s="224"/>
      <c r="J329" s="225">
        <f>ROUND(I329*H329,2)</f>
        <v>0</v>
      </c>
      <c r="K329" s="221" t="s">
        <v>149</v>
      </c>
      <c r="L329" s="45"/>
      <c r="M329" s="226" t="s">
        <v>19</v>
      </c>
      <c r="N329" s="227" t="s">
        <v>44</v>
      </c>
      <c r="O329" s="85"/>
      <c r="P329" s="228">
        <f>O329*H329</f>
        <v>0</v>
      </c>
      <c r="Q329" s="228">
        <v>0.00010000000000000001</v>
      </c>
      <c r="R329" s="228">
        <f>Q329*H329</f>
        <v>0.013597</v>
      </c>
      <c r="S329" s="228">
        <v>0</v>
      </c>
      <c r="T329" s="229">
        <f>S329*H329</f>
        <v>0</v>
      </c>
      <c r="U329" s="39"/>
      <c r="V329" s="39"/>
      <c r="W329" s="39"/>
      <c r="X329" s="39"/>
      <c r="Y329" s="39"/>
      <c r="Z329" s="39"/>
      <c r="AA329" s="39"/>
      <c r="AB329" s="39"/>
      <c r="AC329" s="39"/>
      <c r="AD329" s="39"/>
      <c r="AE329" s="39"/>
      <c r="AR329" s="230" t="s">
        <v>269</v>
      </c>
      <c r="AT329" s="230" t="s">
        <v>145</v>
      </c>
      <c r="AU329" s="230" t="s">
        <v>151</v>
      </c>
      <c r="AY329" s="18" t="s">
        <v>142</v>
      </c>
      <c r="BE329" s="231">
        <f>IF(N329="základní",J329,0)</f>
        <v>0</v>
      </c>
      <c r="BF329" s="231">
        <f>IF(N329="snížená",J329,0)</f>
        <v>0</v>
      </c>
      <c r="BG329" s="231">
        <f>IF(N329="zákl. přenesená",J329,0)</f>
        <v>0</v>
      </c>
      <c r="BH329" s="231">
        <f>IF(N329="sníž. přenesená",J329,0)</f>
        <v>0</v>
      </c>
      <c r="BI329" s="231">
        <f>IF(N329="nulová",J329,0)</f>
        <v>0</v>
      </c>
      <c r="BJ329" s="18" t="s">
        <v>151</v>
      </c>
      <c r="BK329" s="231">
        <f>ROUND(I329*H329,2)</f>
        <v>0</v>
      </c>
      <c r="BL329" s="18" t="s">
        <v>269</v>
      </c>
      <c r="BM329" s="230" t="s">
        <v>880</v>
      </c>
    </row>
    <row r="330" s="2" customFormat="1">
      <c r="A330" s="39"/>
      <c r="B330" s="40"/>
      <c r="C330" s="41"/>
      <c r="D330" s="234" t="s">
        <v>174</v>
      </c>
      <c r="E330" s="41"/>
      <c r="F330" s="255" t="s">
        <v>872</v>
      </c>
      <c r="G330" s="41"/>
      <c r="H330" s="41"/>
      <c r="I330" s="137"/>
      <c r="J330" s="41"/>
      <c r="K330" s="41"/>
      <c r="L330" s="45"/>
      <c r="M330" s="256"/>
      <c r="N330" s="257"/>
      <c r="O330" s="85"/>
      <c r="P330" s="85"/>
      <c r="Q330" s="85"/>
      <c r="R330" s="85"/>
      <c r="S330" s="85"/>
      <c r="T330" s="86"/>
      <c r="U330" s="39"/>
      <c r="V330" s="39"/>
      <c r="W330" s="39"/>
      <c r="X330" s="39"/>
      <c r="Y330" s="39"/>
      <c r="Z330" s="39"/>
      <c r="AA330" s="39"/>
      <c r="AB330" s="39"/>
      <c r="AC330" s="39"/>
      <c r="AD330" s="39"/>
      <c r="AE330" s="39"/>
      <c r="AT330" s="18" t="s">
        <v>174</v>
      </c>
      <c r="AU330" s="18" t="s">
        <v>151</v>
      </c>
    </row>
    <row r="331" s="13" customFormat="1">
      <c r="A331" s="13"/>
      <c r="B331" s="232"/>
      <c r="C331" s="233"/>
      <c r="D331" s="234" t="s">
        <v>153</v>
      </c>
      <c r="E331" s="235" t="s">
        <v>19</v>
      </c>
      <c r="F331" s="236" t="s">
        <v>873</v>
      </c>
      <c r="G331" s="233"/>
      <c r="H331" s="237">
        <v>120.56999999999999</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153</v>
      </c>
      <c r="AU331" s="243" t="s">
        <v>151</v>
      </c>
      <c r="AV331" s="13" t="s">
        <v>151</v>
      </c>
      <c r="AW331" s="13" t="s">
        <v>33</v>
      </c>
      <c r="AX331" s="13" t="s">
        <v>72</v>
      </c>
      <c r="AY331" s="243" t="s">
        <v>142</v>
      </c>
    </row>
    <row r="332" s="13" customFormat="1">
      <c r="A332" s="13"/>
      <c r="B332" s="232"/>
      <c r="C332" s="233"/>
      <c r="D332" s="234" t="s">
        <v>153</v>
      </c>
      <c r="E332" s="235" t="s">
        <v>19</v>
      </c>
      <c r="F332" s="236" t="s">
        <v>877</v>
      </c>
      <c r="G332" s="233"/>
      <c r="H332" s="237">
        <v>15.4</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153</v>
      </c>
      <c r="AU332" s="243" t="s">
        <v>151</v>
      </c>
      <c r="AV332" s="13" t="s">
        <v>151</v>
      </c>
      <c r="AW332" s="13" t="s">
        <v>33</v>
      </c>
      <c r="AX332" s="13" t="s">
        <v>72</v>
      </c>
      <c r="AY332" s="243" t="s">
        <v>142</v>
      </c>
    </row>
    <row r="333" s="14" customFormat="1">
      <c r="A333" s="14"/>
      <c r="B333" s="244"/>
      <c r="C333" s="245"/>
      <c r="D333" s="234" t="s">
        <v>153</v>
      </c>
      <c r="E333" s="246" t="s">
        <v>19</v>
      </c>
      <c r="F333" s="247" t="s">
        <v>156</v>
      </c>
      <c r="G333" s="245"/>
      <c r="H333" s="248">
        <v>135.97</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153</v>
      </c>
      <c r="AU333" s="254" t="s">
        <v>151</v>
      </c>
      <c r="AV333" s="14" t="s">
        <v>150</v>
      </c>
      <c r="AW333" s="14" t="s">
        <v>33</v>
      </c>
      <c r="AX333" s="14" t="s">
        <v>80</v>
      </c>
      <c r="AY333" s="254" t="s">
        <v>142</v>
      </c>
    </row>
    <row r="334" s="2" customFormat="1" ht="33" customHeight="1">
      <c r="A334" s="39"/>
      <c r="B334" s="40"/>
      <c r="C334" s="219" t="s">
        <v>518</v>
      </c>
      <c r="D334" s="219" t="s">
        <v>145</v>
      </c>
      <c r="E334" s="220" t="s">
        <v>881</v>
      </c>
      <c r="F334" s="221" t="s">
        <v>882</v>
      </c>
      <c r="G334" s="222" t="s">
        <v>301</v>
      </c>
      <c r="H334" s="223">
        <v>2.637</v>
      </c>
      <c r="I334" s="224"/>
      <c r="J334" s="225">
        <f>ROUND(I334*H334,2)</f>
        <v>0</v>
      </c>
      <c r="K334" s="221" t="s">
        <v>149</v>
      </c>
      <c r="L334" s="45"/>
      <c r="M334" s="226" t="s">
        <v>19</v>
      </c>
      <c r="N334" s="227" t="s">
        <v>44</v>
      </c>
      <c r="O334" s="85"/>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269</v>
      </c>
      <c r="AT334" s="230" t="s">
        <v>145</v>
      </c>
      <c r="AU334" s="230" t="s">
        <v>151</v>
      </c>
      <c r="AY334" s="18" t="s">
        <v>142</v>
      </c>
      <c r="BE334" s="231">
        <f>IF(N334="základní",J334,0)</f>
        <v>0</v>
      </c>
      <c r="BF334" s="231">
        <f>IF(N334="snížená",J334,0)</f>
        <v>0</v>
      </c>
      <c r="BG334" s="231">
        <f>IF(N334="zákl. přenesená",J334,0)</f>
        <v>0</v>
      </c>
      <c r="BH334" s="231">
        <f>IF(N334="sníž. přenesená",J334,0)</f>
        <v>0</v>
      </c>
      <c r="BI334" s="231">
        <f>IF(N334="nulová",J334,0)</f>
        <v>0</v>
      </c>
      <c r="BJ334" s="18" t="s">
        <v>151</v>
      </c>
      <c r="BK334" s="231">
        <f>ROUND(I334*H334,2)</f>
        <v>0</v>
      </c>
      <c r="BL334" s="18" t="s">
        <v>269</v>
      </c>
      <c r="BM334" s="230" t="s">
        <v>883</v>
      </c>
    </row>
    <row r="335" s="2" customFormat="1">
      <c r="A335" s="39"/>
      <c r="B335" s="40"/>
      <c r="C335" s="41"/>
      <c r="D335" s="234" t="s">
        <v>174</v>
      </c>
      <c r="E335" s="41"/>
      <c r="F335" s="255" t="s">
        <v>884</v>
      </c>
      <c r="G335" s="41"/>
      <c r="H335" s="41"/>
      <c r="I335" s="137"/>
      <c r="J335" s="41"/>
      <c r="K335" s="41"/>
      <c r="L335" s="45"/>
      <c r="M335" s="256"/>
      <c r="N335" s="257"/>
      <c r="O335" s="85"/>
      <c r="P335" s="85"/>
      <c r="Q335" s="85"/>
      <c r="R335" s="85"/>
      <c r="S335" s="85"/>
      <c r="T335" s="86"/>
      <c r="U335" s="39"/>
      <c r="V335" s="39"/>
      <c r="W335" s="39"/>
      <c r="X335" s="39"/>
      <c r="Y335" s="39"/>
      <c r="Z335" s="39"/>
      <c r="AA335" s="39"/>
      <c r="AB335" s="39"/>
      <c r="AC335" s="39"/>
      <c r="AD335" s="39"/>
      <c r="AE335" s="39"/>
      <c r="AT335" s="18" t="s">
        <v>174</v>
      </c>
      <c r="AU335" s="18" t="s">
        <v>151</v>
      </c>
    </row>
    <row r="336" s="2" customFormat="1" ht="21.75" customHeight="1">
      <c r="A336" s="39"/>
      <c r="B336" s="40"/>
      <c r="C336" s="219" t="s">
        <v>522</v>
      </c>
      <c r="D336" s="219" t="s">
        <v>145</v>
      </c>
      <c r="E336" s="220" t="s">
        <v>885</v>
      </c>
      <c r="F336" s="221" t="s">
        <v>886</v>
      </c>
      <c r="G336" s="222" t="s">
        <v>301</v>
      </c>
      <c r="H336" s="223">
        <v>2.637</v>
      </c>
      <c r="I336" s="224"/>
      <c r="J336" s="225">
        <f>ROUND(I336*H336,2)</f>
        <v>0</v>
      </c>
      <c r="K336" s="221" t="s">
        <v>149</v>
      </c>
      <c r="L336" s="45"/>
      <c r="M336" s="226" t="s">
        <v>19</v>
      </c>
      <c r="N336" s="227" t="s">
        <v>44</v>
      </c>
      <c r="O336" s="85"/>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269</v>
      </c>
      <c r="AT336" s="230" t="s">
        <v>145</v>
      </c>
      <c r="AU336" s="230" t="s">
        <v>151</v>
      </c>
      <c r="AY336" s="18" t="s">
        <v>142</v>
      </c>
      <c r="BE336" s="231">
        <f>IF(N336="základní",J336,0)</f>
        <v>0</v>
      </c>
      <c r="BF336" s="231">
        <f>IF(N336="snížená",J336,0)</f>
        <v>0</v>
      </c>
      <c r="BG336" s="231">
        <f>IF(N336="zákl. přenesená",J336,0)</f>
        <v>0</v>
      </c>
      <c r="BH336" s="231">
        <f>IF(N336="sníž. přenesená",J336,0)</f>
        <v>0</v>
      </c>
      <c r="BI336" s="231">
        <f>IF(N336="nulová",J336,0)</f>
        <v>0</v>
      </c>
      <c r="BJ336" s="18" t="s">
        <v>151</v>
      </c>
      <c r="BK336" s="231">
        <f>ROUND(I336*H336,2)</f>
        <v>0</v>
      </c>
      <c r="BL336" s="18" t="s">
        <v>269</v>
      </c>
      <c r="BM336" s="230" t="s">
        <v>887</v>
      </c>
    </row>
    <row r="337" s="2" customFormat="1">
      <c r="A337" s="39"/>
      <c r="B337" s="40"/>
      <c r="C337" s="41"/>
      <c r="D337" s="234" t="s">
        <v>174</v>
      </c>
      <c r="E337" s="41"/>
      <c r="F337" s="255" t="s">
        <v>884</v>
      </c>
      <c r="G337" s="41"/>
      <c r="H337" s="41"/>
      <c r="I337" s="137"/>
      <c r="J337" s="41"/>
      <c r="K337" s="41"/>
      <c r="L337" s="45"/>
      <c r="M337" s="256"/>
      <c r="N337" s="257"/>
      <c r="O337" s="85"/>
      <c r="P337" s="85"/>
      <c r="Q337" s="85"/>
      <c r="R337" s="85"/>
      <c r="S337" s="85"/>
      <c r="T337" s="86"/>
      <c r="U337" s="39"/>
      <c r="V337" s="39"/>
      <c r="W337" s="39"/>
      <c r="X337" s="39"/>
      <c r="Y337" s="39"/>
      <c r="Z337" s="39"/>
      <c r="AA337" s="39"/>
      <c r="AB337" s="39"/>
      <c r="AC337" s="39"/>
      <c r="AD337" s="39"/>
      <c r="AE337" s="39"/>
      <c r="AT337" s="18" t="s">
        <v>174</v>
      </c>
      <c r="AU337" s="18" t="s">
        <v>151</v>
      </c>
    </row>
    <row r="338" s="12" customFormat="1" ht="22.8" customHeight="1">
      <c r="A338" s="12"/>
      <c r="B338" s="203"/>
      <c r="C338" s="204"/>
      <c r="D338" s="205" t="s">
        <v>71</v>
      </c>
      <c r="E338" s="217" t="s">
        <v>487</v>
      </c>
      <c r="F338" s="217" t="s">
        <v>488</v>
      </c>
      <c r="G338" s="204"/>
      <c r="H338" s="204"/>
      <c r="I338" s="207"/>
      <c r="J338" s="218">
        <f>BK338</f>
        <v>0</v>
      </c>
      <c r="K338" s="204"/>
      <c r="L338" s="209"/>
      <c r="M338" s="210"/>
      <c r="N338" s="211"/>
      <c r="O338" s="211"/>
      <c r="P338" s="212">
        <f>SUM(P339:P356)</f>
        <v>0</v>
      </c>
      <c r="Q338" s="211"/>
      <c r="R338" s="212">
        <f>SUM(R339:R356)</f>
        <v>0.39898999999999996</v>
      </c>
      <c r="S338" s="211"/>
      <c r="T338" s="213">
        <f>SUM(T339:T356)</f>
        <v>0</v>
      </c>
      <c r="U338" s="12"/>
      <c r="V338" s="12"/>
      <c r="W338" s="12"/>
      <c r="X338" s="12"/>
      <c r="Y338" s="12"/>
      <c r="Z338" s="12"/>
      <c r="AA338" s="12"/>
      <c r="AB338" s="12"/>
      <c r="AC338" s="12"/>
      <c r="AD338" s="12"/>
      <c r="AE338" s="12"/>
      <c r="AR338" s="214" t="s">
        <v>151</v>
      </c>
      <c r="AT338" s="215" t="s">
        <v>71</v>
      </c>
      <c r="AU338" s="215" t="s">
        <v>80</v>
      </c>
      <c r="AY338" s="214" t="s">
        <v>142</v>
      </c>
      <c r="BK338" s="216">
        <f>SUM(BK339:BK356)</f>
        <v>0</v>
      </c>
    </row>
    <row r="339" s="2" customFormat="1" ht="16.5" customHeight="1">
      <c r="A339" s="39"/>
      <c r="B339" s="40"/>
      <c r="C339" s="219" t="s">
        <v>526</v>
      </c>
      <c r="D339" s="219" t="s">
        <v>145</v>
      </c>
      <c r="E339" s="220" t="s">
        <v>888</v>
      </c>
      <c r="F339" s="221" t="s">
        <v>889</v>
      </c>
      <c r="G339" s="222" t="s">
        <v>159</v>
      </c>
      <c r="H339" s="223">
        <v>1</v>
      </c>
      <c r="I339" s="224"/>
      <c r="J339" s="225">
        <f>ROUND(I339*H339,2)</f>
        <v>0</v>
      </c>
      <c r="K339" s="221" t="s">
        <v>149</v>
      </c>
      <c r="L339" s="45"/>
      <c r="M339" s="226" t="s">
        <v>19</v>
      </c>
      <c r="N339" s="227" t="s">
        <v>44</v>
      </c>
      <c r="O339" s="85"/>
      <c r="P339" s="228">
        <f>O339*H339</f>
        <v>0</v>
      </c>
      <c r="Q339" s="228">
        <v>0.00027</v>
      </c>
      <c r="R339" s="228">
        <f>Q339*H339</f>
        <v>0.00027</v>
      </c>
      <c r="S339" s="228">
        <v>0</v>
      </c>
      <c r="T339" s="229">
        <f>S339*H339</f>
        <v>0</v>
      </c>
      <c r="U339" s="39"/>
      <c r="V339" s="39"/>
      <c r="W339" s="39"/>
      <c r="X339" s="39"/>
      <c r="Y339" s="39"/>
      <c r="Z339" s="39"/>
      <c r="AA339" s="39"/>
      <c r="AB339" s="39"/>
      <c r="AC339" s="39"/>
      <c r="AD339" s="39"/>
      <c r="AE339" s="39"/>
      <c r="AR339" s="230" t="s">
        <v>269</v>
      </c>
      <c r="AT339" s="230" t="s">
        <v>145</v>
      </c>
      <c r="AU339" s="230" t="s">
        <v>151</v>
      </c>
      <c r="AY339" s="18" t="s">
        <v>142</v>
      </c>
      <c r="BE339" s="231">
        <f>IF(N339="základní",J339,0)</f>
        <v>0</v>
      </c>
      <c r="BF339" s="231">
        <f>IF(N339="snížená",J339,0)</f>
        <v>0</v>
      </c>
      <c r="BG339" s="231">
        <f>IF(N339="zákl. přenesená",J339,0)</f>
        <v>0</v>
      </c>
      <c r="BH339" s="231">
        <f>IF(N339="sníž. přenesená",J339,0)</f>
        <v>0</v>
      </c>
      <c r="BI339" s="231">
        <f>IF(N339="nulová",J339,0)</f>
        <v>0</v>
      </c>
      <c r="BJ339" s="18" t="s">
        <v>151</v>
      </c>
      <c r="BK339" s="231">
        <f>ROUND(I339*H339,2)</f>
        <v>0</v>
      </c>
      <c r="BL339" s="18" t="s">
        <v>269</v>
      </c>
      <c r="BM339" s="230" t="s">
        <v>890</v>
      </c>
    </row>
    <row r="340" s="2" customFormat="1">
      <c r="A340" s="39"/>
      <c r="B340" s="40"/>
      <c r="C340" s="41"/>
      <c r="D340" s="234" t="s">
        <v>174</v>
      </c>
      <c r="E340" s="41"/>
      <c r="F340" s="255" t="s">
        <v>891</v>
      </c>
      <c r="G340" s="41"/>
      <c r="H340" s="41"/>
      <c r="I340" s="137"/>
      <c r="J340" s="41"/>
      <c r="K340" s="41"/>
      <c r="L340" s="45"/>
      <c r="M340" s="256"/>
      <c r="N340" s="257"/>
      <c r="O340" s="85"/>
      <c r="P340" s="85"/>
      <c r="Q340" s="85"/>
      <c r="R340" s="85"/>
      <c r="S340" s="85"/>
      <c r="T340" s="86"/>
      <c r="U340" s="39"/>
      <c r="V340" s="39"/>
      <c r="W340" s="39"/>
      <c r="X340" s="39"/>
      <c r="Y340" s="39"/>
      <c r="Z340" s="39"/>
      <c r="AA340" s="39"/>
      <c r="AB340" s="39"/>
      <c r="AC340" s="39"/>
      <c r="AD340" s="39"/>
      <c r="AE340" s="39"/>
      <c r="AT340" s="18" t="s">
        <v>174</v>
      </c>
      <c r="AU340" s="18" t="s">
        <v>151</v>
      </c>
    </row>
    <row r="341" s="13" customFormat="1">
      <c r="A341" s="13"/>
      <c r="B341" s="232"/>
      <c r="C341" s="233"/>
      <c r="D341" s="234" t="s">
        <v>153</v>
      </c>
      <c r="E341" s="235" t="s">
        <v>19</v>
      </c>
      <c r="F341" s="236" t="s">
        <v>80</v>
      </c>
      <c r="G341" s="233"/>
      <c r="H341" s="237">
        <v>1</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153</v>
      </c>
      <c r="AU341" s="243" t="s">
        <v>151</v>
      </c>
      <c r="AV341" s="13" t="s">
        <v>151</v>
      </c>
      <c r="AW341" s="13" t="s">
        <v>33</v>
      </c>
      <c r="AX341" s="13" t="s">
        <v>72</v>
      </c>
      <c r="AY341" s="243" t="s">
        <v>142</v>
      </c>
    </row>
    <row r="342" s="14" customFormat="1">
      <c r="A342" s="14"/>
      <c r="B342" s="244"/>
      <c r="C342" s="245"/>
      <c r="D342" s="234" t="s">
        <v>153</v>
      </c>
      <c r="E342" s="246" t="s">
        <v>19</v>
      </c>
      <c r="F342" s="247" t="s">
        <v>156</v>
      </c>
      <c r="G342" s="245"/>
      <c r="H342" s="248">
        <v>1</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153</v>
      </c>
      <c r="AU342" s="254" t="s">
        <v>151</v>
      </c>
      <c r="AV342" s="14" t="s">
        <v>150</v>
      </c>
      <c r="AW342" s="14" t="s">
        <v>33</v>
      </c>
      <c r="AX342" s="14" t="s">
        <v>80</v>
      </c>
      <c r="AY342" s="254" t="s">
        <v>142</v>
      </c>
    </row>
    <row r="343" s="2" customFormat="1" ht="16.5" customHeight="1">
      <c r="A343" s="39"/>
      <c r="B343" s="40"/>
      <c r="C343" s="268" t="s">
        <v>531</v>
      </c>
      <c r="D343" s="268" t="s">
        <v>264</v>
      </c>
      <c r="E343" s="269" t="s">
        <v>892</v>
      </c>
      <c r="F343" s="270" t="s">
        <v>893</v>
      </c>
      <c r="G343" s="271" t="s">
        <v>159</v>
      </c>
      <c r="H343" s="272">
        <v>1</v>
      </c>
      <c r="I343" s="273"/>
      <c r="J343" s="274">
        <f>ROUND(I343*H343,2)</f>
        <v>0</v>
      </c>
      <c r="K343" s="270" t="s">
        <v>149</v>
      </c>
      <c r="L343" s="275"/>
      <c r="M343" s="276" t="s">
        <v>19</v>
      </c>
      <c r="N343" s="277" t="s">
        <v>44</v>
      </c>
      <c r="O343" s="85"/>
      <c r="P343" s="228">
        <f>O343*H343</f>
        <v>0</v>
      </c>
      <c r="Q343" s="228">
        <v>0.034720000000000001</v>
      </c>
      <c r="R343" s="228">
        <f>Q343*H343</f>
        <v>0.034720000000000001</v>
      </c>
      <c r="S343" s="228">
        <v>0</v>
      </c>
      <c r="T343" s="229">
        <f>S343*H343</f>
        <v>0</v>
      </c>
      <c r="U343" s="39"/>
      <c r="V343" s="39"/>
      <c r="W343" s="39"/>
      <c r="X343" s="39"/>
      <c r="Y343" s="39"/>
      <c r="Z343" s="39"/>
      <c r="AA343" s="39"/>
      <c r="AB343" s="39"/>
      <c r="AC343" s="39"/>
      <c r="AD343" s="39"/>
      <c r="AE343" s="39"/>
      <c r="AR343" s="230" t="s">
        <v>351</v>
      </c>
      <c r="AT343" s="230" t="s">
        <v>264</v>
      </c>
      <c r="AU343" s="230" t="s">
        <v>151</v>
      </c>
      <c r="AY343" s="18" t="s">
        <v>142</v>
      </c>
      <c r="BE343" s="231">
        <f>IF(N343="základní",J343,0)</f>
        <v>0</v>
      </c>
      <c r="BF343" s="231">
        <f>IF(N343="snížená",J343,0)</f>
        <v>0</v>
      </c>
      <c r="BG343" s="231">
        <f>IF(N343="zákl. přenesená",J343,0)</f>
        <v>0</v>
      </c>
      <c r="BH343" s="231">
        <f>IF(N343="sníž. přenesená",J343,0)</f>
        <v>0</v>
      </c>
      <c r="BI343" s="231">
        <f>IF(N343="nulová",J343,0)</f>
        <v>0</v>
      </c>
      <c r="BJ343" s="18" t="s">
        <v>151</v>
      </c>
      <c r="BK343" s="231">
        <f>ROUND(I343*H343,2)</f>
        <v>0</v>
      </c>
      <c r="BL343" s="18" t="s">
        <v>269</v>
      </c>
      <c r="BM343" s="230" t="s">
        <v>894</v>
      </c>
    </row>
    <row r="344" s="2" customFormat="1" ht="21.75" customHeight="1">
      <c r="A344" s="39"/>
      <c r="B344" s="40"/>
      <c r="C344" s="219" t="s">
        <v>536</v>
      </c>
      <c r="D344" s="219" t="s">
        <v>145</v>
      </c>
      <c r="E344" s="220" t="s">
        <v>490</v>
      </c>
      <c r="F344" s="221" t="s">
        <v>491</v>
      </c>
      <c r="G344" s="222" t="s">
        <v>179</v>
      </c>
      <c r="H344" s="223">
        <v>10</v>
      </c>
      <c r="I344" s="224"/>
      <c r="J344" s="225">
        <f>ROUND(I344*H344,2)</f>
        <v>0</v>
      </c>
      <c r="K344" s="221" t="s">
        <v>149</v>
      </c>
      <c r="L344" s="45"/>
      <c r="M344" s="226" t="s">
        <v>19</v>
      </c>
      <c r="N344" s="227" t="s">
        <v>44</v>
      </c>
      <c r="O344" s="85"/>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269</v>
      </c>
      <c r="AT344" s="230" t="s">
        <v>145</v>
      </c>
      <c r="AU344" s="230" t="s">
        <v>151</v>
      </c>
      <c r="AY344" s="18" t="s">
        <v>142</v>
      </c>
      <c r="BE344" s="231">
        <f>IF(N344="základní",J344,0)</f>
        <v>0</v>
      </c>
      <c r="BF344" s="231">
        <f>IF(N344="snížená",J344,0)</f>
        <v>0</v>
      </c>
      <c r="BG344" s="231">
        <f>IF(N344="zákl. přenesená",J344,0)</f>
        <v>0</v>
      </c>
      <c r="BH344" s="231">
        <f>IF(N344="sníž. přenesená",J344,0)</f>
        <v>0</v>
      </c>
      <c r="BI344" s="231">
        <f>IF(N344="nulová",J344,0)</f>
        <v>0</v>
      </c>
      <c r="BJ344" s="18" t="s">
        <v>151</v>
      </c>
      <c r="BK344" s="231">
        <f>ROUND(I344*H344,2)</f>
        <v>0</v>
      </c>
      <c r="BL344" s="18" t="s">
        <v>269</v>
      </c>
      <c r="BM344" s="230" t="s">
        <v>895</v>
      </c>
    </row>
    <row r="345" s="2" customFormat="1">
      <c r="A345" s="39"/>
      <c r="B345" s="40"/>
      <c r="C345" s="41"/>
      <c r="D345" s="234" t="s">
        <v>174</v>
      </c>
      <c r="E345" s="41"/>
      <c r="F345" s="255" t="s">
        <v>493</v>
      </c>
      <c r="G345" s="41"/>
      <c r="H345" s="41"/>
      <c r="I345" s="137"/>
      <c r="J345" s="41"/>
      <c r="K345" s="41"/>
      <c r="L345" s="45"/>
      <c r="M345" s="256"/>
      <c r="N345" s="257"/>
      <c r="O345" s="85"/>
      <c r="P345" s="85"/>
      <c r="Q345" s="85"/>
      <c r="R345" s="85"/>
      <c r="S345" s="85"/>
      <c r="T345" s="86"/>
      <c r="U345" s="39"/>
      <c r="V345" s="39"/>
      <c r="W345" s="39"/>
      <c r="X345" s="39"/>
      <c r="Y345" s="39"/>
      <c r="Z345" s="39"/>
      <c r="AA345" s="39"/>
      <c r="AB345" s="39"/>
      <c r="AC345" s="39"/>
      <c r="AD345" s="39"/>
      <c r="AE345" s="39"/>
      <c r="AT345" s="18" t="s">
        <v>174</v>
      </c>
      <c r="AU345" s="18" t="s">
        <v>151</v>
      </c>
    </row>
    <row r="346" s="2" customFormat="1" ht="16.5" customHeight="1">
      <c r="A346" s="39"/>
      <c r="B346" s="40"/>
      <c r="C346" s="268" t="s">
        <v>542</v>
      </c>
      <c r="D346" s="268" t="s">
        <v>264</v>
      </c>
      <c r="E346" s="269" t="s">
        <v>495</v>
      </c>
      <c r="F346" s="270" t="s">
        <v>496</v>
      </c>
      <c r="G346" s="271" t="s">
        <v>179</v>
      </c>
      <c r="H346" s="272">
        <v>4</v>
      </c>
      <c r="I346" s="273"/>
      <c r="J346" s="274">
        <f>ROUND(I346*H346,2)</f>
        <v>0</v>
      </c>
      <c r="K346" s="270" t="s">
        <v>149</v>
      </c>
      <c r="L346" s="275"/>
      <c r="M346" s="276" t="s">
        <v>19</v>
      </c>
      <c r="N346" s="277" t="s">
        <v>44</v>
      </c>
      <c r="O346" s="85"/>
      <c r="P346" s="228">
        <f>O346*H346</f>
        <v>0</v>
      </c>
      <c r="Q346" s="228">
        <v>0.016</v>
      </c>
      <c r="R346" s="228">
        <f>Q346*H346</f>
        <v>0.064000000000000001</v>
      </c>
      <c r="S346" s="228">
        <v>0</v>
      </c>
      <c r="T346" s="229">
        <f>S346*H346</f>
        <v>0</v>
      </c>
      <c r="U346" s="39"/>
      <c r="V346" s="39"/>
      <c r="W346" s="39"/>
      <c r="X346" s="39"/>
      <c r="Y346" s="39"/>
      <c r="Z346" s="39"/>
      <c r="AA346" s="39"/>
      <c r="AB346" s="39"/>
      <c r="AC346" s="39"/>
      <c r="AD346" s="39"/>
      <c r="AE346" s="39"/>
      <c r="AR346" s="230" t="s">
        <v>351</v>
      </c>
      <c r="AT346" s="230" t="s">
        <v>264</v>
      </c>
      <c r="AU346" s="230" t="s">
        <v>151</v>
      </c>
      <c r="AY346" s="18" t="s">
        <v>142</v>
      </c>
      <c r="BE346" s="231">
        <f>IF(N346="základní",J346,0)</f>
        <v>0</v>
      </c>
      <c r="BF346" s="231">
        <f>IF(N346="snížená",J346,0)</f>
        <v>0</v>
      </c>
      <c r="BG346" s="231">
        <f>IF(N346="zákl. přenesená",J346,0)</f>
        <v>0</v>
      </c>
      <c r="BH346" s="231">
        <f>IF(N346="sníž. přenesená",J346,0)</f>
        <v>0</v>
      </c>
      <c r="BI346" s="231">
        <f>IF(N346="nulová",J346,0)</f>
        <v>0</v>
      </c>
      <c r="BJ346" s="18" t="s">
        <v>151</v>
      </c>
      <c r="BK346" s="231">
        <f>ROUND(I346*H346,2)</f>
        <v>0</v>
      </c>
      <c r="BL346" s="18" t="s">
        <v>269</v>
      </c>
      <c r="BM346" s="230" t="s">
        <v>896</v>
      </c>
    </row>
    <row r="347" s="2" customFormat="1" ht="16.5" customHeight="1">
      <c r="A347" s="39"/>
      <c r="B347" s="40"/>
      <c r="C347" s="268" t="s">
        <v>550</v>
      </c>
      <c r="D347" s="268" t="s">
        <v>264</v>
      </c>
      <c r="E347" s="269" t="s">
        <v>503</v>
      </c>
      <c r="F347" s="270" t="s">
        <v>504</v>
      </c>
      <c r="G347" s="271" t="s">
        <v>179</v>
      </c>
      <c r="H347" s="272">
        <v>6</v>
      </c>
      <c r="I347" s="273"/>
      <c r="J347" s="274">
        <f>ROUND(I347*H347,2)</f>
        <v>0</v>
      </c>
      <c r="K347" s="270" t="s">
        <v>149</v>
      </c>
      <c r="L347" s="275"/>
      <c r="M347" s="276" t="s">
        <v>19</v>
      </c>
      <c r="N347" s="277" t="s">
        <v>44</v>
      </c>
      <c r="O347" s="85"/>
      <c r="P347" s="228">
        <f>O347*H347</f>
        <v>0</v>
      </c>
      <c r="Q347" s="228">
        <v>0.02</v>
      </c>
      <c r="R347" s="228">
        <f>Q347*H347</f>
        <v>0.12</v>
      </c>
      <c r="S347" s="228">
        <v>0</v>
      </c>
      <c r="T347" s="229">
        <f>S347*H347</f>
        <v>0</v>
      </c>
      <c r="U347" s="39"/>
      <c r="V347" s="39"/>
      <c r="W347" s="39"/>
      <c r="X347" s="39"/>
      <c r="Y347" s="39"/>
      <c r="Z347" s="39"/>
      <c r="AA347" s="39"/>
      <c r="AB347" s="39"/>
      <c r="AC347" s="39"/>
      <c r="AD347" s="39"/>
      <c r="AE347" s="39"/>
      <c r="AR347" s="230" t="s">
        <v>351</v>
      </c>
      <c r="AT347" s="230" t="s">
        <v>264</v>
      </c>
      <c r="AU347" s="230" t="s">
        <v>151</v>
      </c>
      <c r="AY347" s="18" t="s">
        <v>142</v>
      </c>
      <c r="BE347" s="231">
        <f>IF(N347="základní",J347,0)</f>
        <v>0</v>
      </c>
      <c r="BF347" s="231">
        <f>IF(N347="snížená",J347,0)</f>
        <v>0</v>
      </c>
      <c r="BG347" s="231">
        <f>IF(N347="zákl. přenesená",J347,0)</f>
        <v>0</v>
      </c>
      <c r="BH347" s="231">
        <f>IF(N347="sníž. přenesená",J347,0)</f>
        <v>0</v>
      </c>
      <c r="BI347" s="231">
        <f>IF(N347="nulová",J347,0)</f>
        <v>0</v>
      </c>
      <c r="BJ347" s="18" t="s">
        <v>151</v>
      </c>
      <c r="BK347" s="231">
        <f>ROUND(I347*H347,2)</f>
        <v>0</v>
      </c>
      <c r="BL347" s="18" t="s">
        <v>269</v>
      </c>
      <c r="BM347" s="230" t="s">
        <v>897</v>
      </c>
    </row>
    <row r="348" s="2" customFormat="1" ht="21.75" customHeight="1">
      <c r="A348" s="39"/>
      <c r="B348" s="40"/>
      <c r="C348" s="219" t="s">
        <v>555</v>
      </c>
      <c r="D348" s="219" t="s">
        <v>145</v>
      </c>
      <c r="E348" s="220" t="s">
        <v>515</v>
      </c>
      <c r="F348" s="221" t="s">
        <v>516</v>
      </c>
      <c r="G348" s="222" t="s">
        <v>179</v>
      </c>
      <c r="H348" s="223">
        <v>2</v>
      </c>
      <c r="I348" s="224"/>
      <c r="J348" s="225">
        <f>ROUND(I348*H348,2)</f>
        <v>0</v>
      </c>
      <c r="K348" s="221" t="s">
        <v>149</v>
      </c>
      <c r="L348" s="45"/>
      <c r="M348" s="226" t="s">
        <v>19</v>
      </c>
      <c r="N348" s="227" t="s">
        <v>44</v>
      </c>
      <c r="O348" s="85"/>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269</v>
      </c>
      <c r="AT348" s="230" t="s">
        <v>145</v>
      </c>
      <c r="AU348" s="230" t="s">
        <v>151</v>
      </c>
      <c r="AY348" s="18" t="s">
        <v>142</v>
      </c>
      <c r="BE348" s="231">
        <f>IF(N348="základní",J348,0)</f>
        <v>0</v>
      </c>
      <c r="BF348" s="231">
        <f>IF(N348="snížená",J348,0)</f>
        <v>0</v>
      </c>
      <c r="BG348" s="231">
        <f>IF(N348="zákl. přenesená",J348,0)</f>
        <v>0</v>
      </c>
      <c r="BH348" s="231">
        <f>IF(N348="sníž. přenesená",J348,0)</f>
        <v>0</v>
      </c>
      <c r="BI348" s="231">
        <f>IF(N348="nulová",J348,0)</f>
        <v>0</v>
      </c>
      <c r="BJ348" s="18" t="s">
        <v>151</v>
      </c>
      <c r="BK348" s="231">
        <f>ROUND(I348*H348,2)</f>
        <v>0</v>
      </c>
      <c r="BL348" s="18" t="s">
        <v>269</v>
      </c>
      <c r="BM348" s="230" t="s">
        <v>898</v>
      </c>
    </row>
    <row r="349" s="2" customFormat="1">
      <c r="A349" s="39"/>
      <c r="B349" s="40"/>
      <c r="C349" s="41"/>
      <c r="D349" s="234" t="s">
        <v>174</v>
      </c>
      <c r="E349" s="41"/>
      <c r="F349" s="255" t="s">
        <v>493</v>
      </c>
      <c r="G349" s="41"/>
      <c r="H349" s="41"/>
      <c r="I349" s="137"/>
      <c r="J349" s="41"/>
      <c r="K349" s="41"/>
      <c r="L349" s="45"/>
      <c r="M349" s="256"/>
      <c r="N349" s="257"/>
      <c r="O349" s="85"/>
      <c r="P349" s="85"/>
      <c r="Q349" s="85"/>
      <c r="R349" s="85"/>
      <c r="S349" s="85"/>
      <c r="T349" s="86"/>
      <c r="U349" s="39"/>
      <c r="V349" s="39"/>
      <c r="W349" s="39"/>
      <c r="X349" s="39"/>
      <c r="Y349" s="39"/>
      <c r="Z349" s="39"/>
      <c r="AA349" s="39"/>
      <c r="AB349" s="39"/>
      <c r="AC349" s="39"/>
      <c r="AD349" s="39"/>
      <c r="AE349" s="39"/>
      <c r="AT349" s="18" t="s">
        <v>174</v>
      </c>
      <c r="AU349" s="18" t="s">
        <v>151</v>
      </c>
    </row>
    <row r="350" s="2" customFormat="1" ht="16.5" customHeight="1">
      <c r="A350" s="39"/>
      <c r="B350" s="40"/>
      <c r="C350" s="268" t="s">
        <v>561</v>
      </c>
      <c r="D350" s="268" t="s">
        <v>264</v>
      </c>
      <c r="E350" s="269" t="s">
        <v>523</v>
      </c>
      <c r="F350" s="270" t="s">
        <v>524</v>
      </c>
      <c r="G350" s="271" t="s">
        <v>179</v>
      </c>
      <c r="H350" s="272">
        <v>2</v>
      </c>
      <c r="I350" s="273"/>
      <c r="J350" s="274">
        <f>ROUND(I350*H350,2)</f>
        <v>0</v>
      </c>
      <c r="K350" s="270" t="s">
        <v>149</v>
      </c>
      <c r="L350" s="275"/>
      <c r="M350" s="276" t="s">
        <v>19</v>
      </c>
      <c r="N350" s="277" t="s">
        <v>44</v>
      </c>
      <c r="O350" s="85"/>
      <c r="P350" s="228">
        <f>O350*H350</f>
        <v>0</v>
      </c>
      <c r="Q350" s="228">
        <v>0.084000000000000005</v>
      </c>
      <c r="R350" s="228">
        <f>Q350*H350</f>
        <v>0.16800000000000001</v>
      </c>
      <c r="S350" s="228">
        <v>0</v>
      </c>
      <c r="T350" s="229">
        <f>S350*H350</f>
        <v>0</v>
      </c>
      <c r="U350" s="39"/>
      <c r="V350" s="39"/>
      <c r="W350" s="39"/>
      <c r="X350" s="39"/>
      <c r="Y350" s="39"/>
      <c r="Z350" s="39"/>
      <c r="AA350" s="39"/>
      <c r="AB350" s="39"/>
      <c r="AC350" s="39"/>
      <c r="AD350" s="39"/>
      <c r="AE350" s="39"/>
      <c r="AR350" s="230" t="s">
        <v>351</v>
      </c>
      <c r="AT350" s="230" t="s">
        <v>264</v>
      </c>
      <c r="AU350" s="230" t="s">
        <v>151</v>
      </c>
      <c r="AY350" s="18" t="s">
        <v>142</v>
      </c>
      <c r="BE350" s="231">
        <f>IF(N350="základní",J350,0)</f>
        <v>0</v>
      </c>
      <c r="BF350" s="231">
        <f>IF(N350="snížená",J350,0)</f>
        <v>0</v>
      </c>
      <c r="BG350" s="231">
        <f>IF(N350="zákl. přenesená",J350,0)</f>
        <v>0</v>
      </c>
      <c r="BH350" s="231">
        <f>IF(N350="sníž. přenesená",J350,0)</f>
        <v>0</v>
      </c>
      <c r="BI350" s="231">
        <f>IF(N350="nulová",J350,0)</f>
        <v>0</v>
      </c>
      <c r="BJ350" s="18" t="s">
        <v>151</v>
      </c>
      <c r="BK350" s="231">
        <f>ROUND(I350*H350,2)</f>
        <v>0</v>
      </c>
      <c r="BL350" s="18" t="s">
        <v>269</v>
      </c>
      <c r="BM350" s="230" t="s">
        <v>899</v>
      </c>
    </row>
    <row r="351" s="2" customFormat="1" ht="16.5" customHeight="1">
      <c r="A351" s="39"/>
      <c r="B351" s="40"/>
      <c r="C351" s="268" t="s">
        <v>566</v>
      </c>
      <c r="D351" s="268" t="s">
        <v>264</v>
      </c>
      <c r="E351" s="269" t="s">
        <v>527</v>
      </c>
      <c r="F351" s="270" t="s">
        <v>528</v>
      </c>
      <c r="G351" s="271" t="s">
        <v>179</v>
      </c>
      <c r="H351" s="272">
        <v>10</v>
      </c>
      <c r="I351" s="273"/>
      <c r="J351" s="274">
        <f>ROUND(I351*H351,2)</f>
        <v>0</v>
      </c>
      <c r="K351" s="270" t="s">
        <v>149</v>
      </c>
      <c r="L351" s="275"/>
      <c r="M351" s="276" t="s">
        <v>19</v>
      </c>
      <c r="N351" s="277" t="s">
        <v>44</v>
      </c>
      <c r="O351" s="85"/>
      <c r="P351" s="228">
        <f>O351*H351</f>
        <v>0</v>
      </c>
      <c r="Q351" s="228">
        <v>0.0011999999999999999</v>
      </c>
      <c r="R351" s="228">
        <f>Q351*H351</f>
        <v>0.011999999999999999</v>
      </c>
      <c r="S351" s="228">
        <v>0</v>
      </c>
      <c r="T351" s="229">
        <f>S351*H351</f>
        <v>0</v>
      </c>
      <c r="U351" s="39"/>
      <c r="V351" s="39"/>
      <c r="W351" s="39"/>
      <c r="X351" s="39"/>
      <c r="Y351" s="39"/>
      <c r="Z351" s="39"/>
      <c r="AA351" s="39"/>
      <c r="AB351" s="39"/>
      <c r="AC351" s="39"/>
      <c r="AD351" s="39"/>
      <c r="AE351" s="39"/>
      <c r="AR351" s="230" t="s">
        <v>351</v>
      </c>
      <c r="AT351" s="230" t="s">
        <v>264</v>
      </c>
      <c r="AU351" s="230" t="s">
        <v>151</v>
      </c>
      <c r="AY351" s="18" t="s">
        <v>142</v>
      </c>
      <c r="BE351" s="231">
        <f>IF(N351="základní",J351,0)</f>
        <v>0</v>
      </c>
      <c r="BF351" s="231">
        <f>IF(N351="snížená",J351,0)</f>
        <v>0</v>
      </c>
      <c r="BG351" s="231">
        <f>IF(N351="zákl. přenesená",J351,0)</f>
        <v>0</v>
      </c>
      <c r="BH351" s="231">
        <f>IF(N351="sníž. přenesená",J351,0)</f>
        <v>0</v>
      </c>
      <c r="BI351" s="231">
        <f>IF(N351="nulová",J351,0)</f>
        <v>0</v>
      </c>
      <c r="BJ351" s="18" t="s">
        <v>151</v>
      </c>
      <c r="BK351" s="231">
        <f>ROUND(I351*H351,2)</f>
        <v>0</v>
      </c>
      <c r="BL351" s="18" t="s">
        <v>269</v>
      </c>
      <c r="BM351" s="230" t="s">
        <v>900</v>
      </c>
    </row>
    <row r="352" s="2" customFormat="1">
      <c r="A352" s="39"/>
      <c r="B352" s="40"/>
      <c r="C352" s="41"/>
      <c r="D352" s="234" t="s">
        <v>337</v>
      </c>
      <c r="E352" s="41"/>
      <c r="F352" s="255" t="s">
        <v>530</v>
      </c>
      <c r="G352" s="41"/>
      <c r="H352" s="41"/>
      <c r="I352" s="137"/>
      <c r="J352" s="41"/>
      <c r="K352" s="41"/>
      <c r="L352" s="45"/>
      <c r="M352" s="256"/>
      <c r="N352" s="257"/>
      <c r="O352" s="85"/>
      <c r="P352" s="85"/>
      <c r="Q352" s="85"/>
      <c r="R352" s="85"/>
      <c r="S352" s="85"/>
      <c r="T352" s="86"/>
      <c r="U352" s="39"/>
      <c r="V352" s="39"/>
      <c r="W352" s="39"/>
      <c r="X352" s="39"/>
      <c r="Y352" s="39"/>
      <c r="Z352" s="39"/>
      <c r="AA352" s="39"/>
      <c r="AB352" s="39"/>
      <c r="AC352" s="39"/>
      <c r="AD352" s="39"/>
      <c r="AE352" s="39"/>
      <c r="AT352" s="18" t="s">
        <v>337</v>
      </c>
      <c r="AU352" s="18" t="s">
        <v>151</v>
      </c>
    </row>
    <row r="353" s="2" customFormat="1" ht="21.75" customHeight="1">
      <c r="A353" s="39"/>
      <c r="B353" s="40"/>
      <c r="C353" s="219" t="s">
        <v>572</v>
      </c>
      <c r="D353" s="219" t="s">
        <v>145</v>
      </c>
      <c r="E353" s="220" t="s">
        <v>532</v>
      </c>
      <c r="F353" s="221" t="s">
        <v>533</v>
      </c>
      <c r="G353" s="222" t="s">
        <v>301</v>
      </c>
      <c r="H353" s="223">
        <v>0.39000000000000001</v>
      </c>
      <c r="I353" s="224"/>
      <c r="J353" s="225">
        <f>ROUND(I353*H353,2)</f>
        <v>0</v>
      </c>
      <c r="K353" s="221" t="s">
        <v>149</v>
      </c>
      <c r="L353" s="45"/>
      <c r="M353" s="226" t="s">
        <v>19</v>
      </c>
      <c r="N353" s="227" t="s">
        <v>44</v>
      </c>
      <c r="O353" s="85"/>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269</v>
      </c>
      <c r="AT353" s="230" t="s">
        <v>145</v>
      </c>
      <c r="AU353" s="230" t="s">
        <v>151</v>
      </c>
      <c r="AY353" s="18" t="s">
        <v>142</v>
      </c>
      <c r="BE353" s="231">
        <f>IF(N353="základní",J353,0)</f>
        <v>0</v>
      </c>
      <c r="BF353" s="231">
        <f>IF(N353="snížená",J353,0)</f>
        <v>0</v>
      </c>
      <c r="BG353" s="231">
        <f>IF(N353="zákl. přenesená",J353,0)</f>
        <v>0</v>
      </c>
      <c r="BH353" s="231">
        <f>IF(N353="sníž. přenesená",J353,0)</f>
        <v>0</v>
      </c>
      <c r="BI353" s="231">
        <f>IF(N353="nulová",J353,0)</f>
        <v>0</v>
      </c>
      <c r="BJ353" s="18" t="s">
        <v>151</v>
      </c>
      <c r="BK353" s="231">
        <f>ROUND(I353*H353,2)</f>
        <v>0</v>
      </c>
      <c r="BL353" s="18" t="s">
        <v>269</v>
      </c>
      <c r="BM353" s="230" t="s">
        <v>901</v>
      </c>
    </row>
    <row r="354" s="2" customFormat="1">
      <c r="A354" s="39"/>
      <c r="B354" s="40"/>
      <c r="C354" s="41"/>
      <c r="D354" s="234" t="s">
        <v>174</v>
      </c>
      <c r="E354" s="41"/>
      <c r="F354" s="255" t="s">
        <v>535</v>
      </c>
      <c r="G354" s="41"/>
      <c r="H354" s="41"/>
      <c r="I354" s="137"/>
      <c r="J354" s="41"/>
      <c r="K354" s="41"/>
      <c r="L354" s="45"/>
      <c r="M354" s="256"/>
      <c r="N354" s="257"/>
      <c r="O354" s="85"/>
      <c r="P354" s="85"/>
      <c r="Q354" s="85"/>
      <c r="R354" s="85"/>
      <c r="S354" s="85"/>
      <c r="T354" s="86"/>
      <c r="U354" s="39"/>
      <c r="V354" s="39"/>
      <c r="W354" s="39"/>
      <c r="X354" s="39"/>
      <c r="Y354" s="39"/>
      <c r="Z354" s="39"/>
      <c r="AA354" s="39"/>
      <c r="AB354" s="39"/>
      <c r="AC354" s="39"/>
      <c r="AD354" s="39"/>
      <c r="AE354" s="39"/>
      <c r="AT354" s="18" t="s">
        <v>174</v>
      </c>
      <c r="AU354" s="18" t="s">
        <v>151</v>
      </c>
    </row>
    <row r="355" s="2" customFormat="1" ht="21.75" customHeight="1">
      <c r="A355" s="39"/>
      <c r="B355" s="40"/>
      <c r="C355" s="219" t="s">
        <v>583</v>
      </c>
      <c r="D355" s="219" t="s">
        <v>145</v>
      </c>
      <c r="E355" s="220" t="s">
        <v>537</v>
      </c>
      <c r="F355" s="221" t="s">
        <v>538</v>
      </c>
      <c r="G355" s="222" t="s">
        <v>301</v>
      </c>
      <c r="H355" s="223">
        <v>0.39000000000000001</v>
      </c>
      <c r="I355" s="224"/>
      <c r="J355" s="225">
        <f>ROUND(I355*H355,2)</f>
        <v>0</v>
      </c>
      <c r="K355" s="221" t="s">
        <v>149</v>
      </c>
      <c r="L355" s="45"/>
      <c r="M355" s="226" t="s">
        <v>19</v>
      </c>
      <c r="N355" s="227" t="s">
        <v>44</v>
      </c>
      <c r="O355" s="85"/>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269</v>
      </c>
      <c r="AT355" s="230" t="s">
        <v>145</v>
      </c>
      <c r="AU355" s="230" t="s">
        <v>151</v>
      </c>
      <c r="AY355" s="18" t="s">
        <v>142</v>
      </c>
      <c r="BE355" s="231">
        <f>IF(N355="základní",J355,0)</f>
        <v>0</v>
      </c>
      <c r="BF355" s="231">
        <f>IF(N355="snížená",J355,0)</f>
        <v>0</v>
      </c>
      <c r="BG355" s="231">
        <f>IF(N355="zákl. přenesená",J355,0)</f>
        <v>0</v>
      </c>
      <c r="BH355" s="231">
        <f>IF(N355="sníž. přenesená",J355,0)</f>
        <v>0</v>
      </c>
      <c r="BI355" s="231">
        <f>IF(N355="nulová",J355,0)</f>
        <v>0</v>
      </c>
      <c r="BJ355" s="18" t="s">
        <v>151</v>
      </c>
      <c r="BK355" s="231">
        <f>ROUND(I355*H355,2)</f>
        <v>0</v>
      </c>
      <c r="BL355" s="18" t="s">
        <v>269</v>
      </c>
      <c r="BM355" s="230" t="s">
        <v>902</v>
      </c>
    </row>
    <row r="356" s="2" customFormat="1">
      <c r="A356" s="39"/>
      <c r="B356" s="40"/>
      <c r="C356" s="41"/>
      <c r="D356" s="234" t="s">
        <v>174</v>
      </c>
      <c r="E356" s="41"/>
      <c r="F356" s="255" t="s">
        <v>535</v>
      </c>
      <c r="G356" s="41"/>
      <c r="H356" s="41"/>
      <c r="I356" s="137"/>
      <c r="J356" s="41"/>
      <c r="K356" s="41"/>
      <c r="L356" s="45"/>
      <c r="M356" s="256"/>
      <c r="N356" s="257"/>
      <c r="O356" s="85"/>
      <c r="P356" s="85"/>
      <c r="Q356" s="85"/>
      <c r="R356" s="85"/>
      <c r="S356" s="85"/>
      <c r="T356" s="86"/>
      <c r="U356" s="39"/>
      <c r="V356" s="39"/>
      <c r="W356" s="39"/>
      <c r="X356" s="39"/>
      <c r="Y356" s="39"/>
      <c r="Z356" s="39"/>
      <c r="AA356" s="39"/>
      <c r="AB356" s="39"/>
      <c r="AC356" s="39"/>
      <c r="AD356" s="39"/>
      <c r="AE356" s="39"/>
      <c r="AT356" s="18" t="s">
        <v>174</v>
      </c>
      <c r="AU356" s="18" t="s">
        <v>151</v>
      </c>
    </row>
    <row r="357" s="12" customFormat="1" ht="22.8" customHeight="1">
      <c r="A357" s="12"/>
      <c r="B357" s="203"/>
      <c r="C357" s="204"/>
      <c r="D357" s="205" t="s">
        <v>71</v>
      </c>
      <c r="E357" s="217" t="s">
        <v>540</v>
      </c>
      <c r="F357" s="217" t="s">
        <v>541</v>
      </c>
      <c r="G357" s="204"/>
      <c r="H357" s="204"/>
      <c r="I357" s="207"/>
      <c r="J357" s="218">
        <f>BK357</f>
        <v>0</v>
      </c>
      <c r="K357" s="204"/>
      <c r="L357" s="209"/>
      <c r="M357" s="210"/>
      <c r="N357" s="211"/>
      <c r="O357" s="211"/>
      <c r="P357" s="212">
        <f>SUM(P358:P370)</f>
        <v>0</v>
      </c>
      <c r="Q357" s="211"/>
      <c r="R357" s="212">
        <f>SUM(R358:R370)</f>
        <v>4.0488896499999996</v>
      </c>
      <c r="S357" s="211"/>
      <c r="T357" s="213">
        <f>SUM(T358:T370)</f>
        <v>0</v>
      </c>
      <c r="U357" s="12"/>
      <c r="V357" s="12"/>
      <c r="W357" s="12"/>
      <c r="X357" s="12"/>
      <c r="Y357" s="12"/>
      <c r="Z357" s="12"/>
      <c r="AA357" s="12"/>
      <c r="AB357" s="12"/>
      <c r="AC357" s="12"/>
      <c r="AD357" s="12"/>
      <c r="AE357" s="12"/>
      <c r="AR357" s="214" t="s">
        <v>151</v>
      </c>
      <c r="AT357" s="215" t="s">
        <v>71</v>
      </c>
      <c r="AU357" s="215" t="s">
        <v>80</v>
      </c>
      <c r="AY357" s="214" t="s">
        <v>142</v>
      </c>
      <c r="BK357" s="216">
        <f>SUM(BK358:BK370)</f>
        <v>0</v>
      </c>
    </row>
    <row r="358" s="2" customFormat="1" ht="16.5" customHeight="1">
      <c r="A358" s="39"/>
      <c r="B358" s="40"/>
      <c r="C358" s="219" t="s">
        <v>588</v>
      </c>
      <c r="D358" s="219" t="s">
        <v>145</v>
      </c>
      <c r="E358" s="220" t="s">
        <v>543</v>
      </c>
      <c r="F358" s="221" t="s">
        <v>544</v>
      </c>
      <c r="G358" s="222" t="s">
        <v>545</v>
      </c>
      <c r="H358" s="223">
        <v>3857.7930000000001</v>
      </c>
      <c r="I358" s="224"/>
      <c r="J358" s="225">
        <f>ROUND(I358*H358,2)</f>
        <v>0</v>
      </c>
      <c r="K358" s="221" t="s">
        <v>149</v>
      </c>
      <c r="L358" s="45"/>
      <c r="M358" s="226" t="s">
        <v>19</v>
      </c>
      <c r="N358" s="227" t="s">
        <v>44</v>
      </c>
      <c r="O358" s="85"/>
      <c r="P358" s="228">
        <f>O358*H358</f>
        <v>0</v>
      </c>
      <c r="Q358" s="228">
        <v>5.0000000000000002E-05</v>
      </c>
      <c r="R358" s="228">
        <f>Q358*H358</f>
        <v>0.19288965000000002</v>
      </c>
      <c r="S358" s="228">
        <v>0</v>
      </c>
      <c r="T358" s="229">
        <f>S358*H358</f>
        <v>0</v>
      </c>
      <c r="U358" s="39"/>
      <c r="V358" s="39"/>
      <c r="W358" s="39"/>
      <c r="X358" s="39"/>
      <c r="Y358" s="39"/>
      <c r="Z358" s="39"/>
      <c r="AA358" s="39"/>
      <c r="AB358" s="39"/>
      <c r="AC358" s="39"/>
      <c r="AD358" s="39"/>
      <c r="AE358" s="39"/>
      <c r="AR358" s="230" t="s">
        <v>269</v>
      </c>
      <c r="AT358" s="230" t="s">
        <v>145</v>
      </c>
      <c r="AU358" s="230" t="s">
        <v>151</v>
      </c>
      <c r="AY358" s="18" t="s">
        <v>142</v>
      </c>
      <c r="BE358" s="231">
        <f>IF(N358="základní",J358,0)</f>
        <v>0</v>
      </c>
      <c r="BF358" s="231">
        <f>IF(N358="snížená",J358,0)</f>
        <v>0</v>
      </c>
      <c r="BG358" s="231">
        <f>IF(N358="zákl. přenesená",J358,0)</f>
        <v>0</v>
      </c>
      <c r="BH358" s="231">
        <f>IF(N358="sníž. přenesená",J358,0)</f>
        <v>0</v>
      </c>
      <c r="BI358" s="231">
        <f>IF(N358="nulová",J358,0)</f>
        <v>0</v>
      </c>
      <c r="BJ358" s="18" t="s">
        <v>151</v>
      </c>
      <c r="BK358" s="231">
        <f>ROUND(I358*H358,2)</f>
        <v>0</v>
      </c>
      <c r="BL358" s="18" t="s">
        <v>269</v>
      </c>
      <c r="BM358" s="230" t="s">
        <v>903</v>
      </c>
    </row>
    <row r="359" s="2" customFormat="1">
      <c r="A359" s="39"/>
      <c r="B359" s="40"/>
      <c r="C359" s="41"/>
      <c r="D359" s="234" t="s">
        <v>174</v>
      </c>
      <c r="E359" s="41"/>
      <c r="F359" s="255" t="s">
        <v>547</v>
      </c>
      <c r="G359" s="41"/>
      <c r="H359" s="41"/>
      <c r="I359" s="137"/>
      <c r="J359" s="41"/>
      <c r="K359" s="41"/>
      <c r="L359" s="45"/>
      <c r="M359" s="256"/>
      <c r="N359" s="257"/>
      <c r="O359" s="85"/>
      <c r="P359" s="85"/>
      <c r="Q359" s="85"/>
      <c r="R359" s="85"/>
      <c r="S359" s="85"/>
      <c r="T359" s="86"/>
      <c r="U359" s="39"/>
      <c r="V359" s="39"/>
      <c r="W359" s="39"/>
      <c r="X359" s="39"/>
      <c r="Y359" s="39"/>
      <c r="Z359" s="39"/>
      <c r="AA359" s="39"/>
      <c r="AB359" s="39"/>
      <c r="AC359" s="39"/>
      <c r="AD359" s="39"/>
      <c r="AE359" s="39"/>
      <c r="AT359" s="18" t="s">
        <v>174</v>
      </c>
      <c r="AU359" s="18" t="s">
        <v>151</v>
      </c>
    </row>
    <row r="360" s="13" customFormat="1">
      <c r="A360" s="13"/>
      <c r="B360" s="232"/>
      <c r="C360" s="233"/>
      <c r="D360" s="234" t="s">
        <v>153</v>
      </c>
      <c r="E360" s="235" t="s">
        <v>19</v>
      </c>
      <c r="F360" s="236" t="s">
        <v>904</v>
      </c>
      <c r="G360" s="233"/>
      <c r="H360" s="237">
        <v>746.70000000000005</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153</v>
      </c>
      <c r="AU360" s="243" t="s">
        <v>151</v>
      </c>
      <c r="AV360" s="13" t="s">
        <v>151</v>
      </c>
      <c r="AW360" s="13" t="s">
        <v>33</v>
      </c>
      <c r="AX360" s="13" t="s">
        <v>72</v>
      </c>
      <c r="AY360" s="243" t="s">
        <v>142</v>
      </c>
    </row>
    <row r="361" s="13" customFormat="1">
      <c r="A361" s="13"/>
      <c r="B361" s="232"/>
      <c r="C361" s="233"/>
      <c r="D361" s="234" t="s">
        <v>153</v>
      </c>
      <c r="E361" s="235" t="s">
        <v>19</v>
      </c>
      <c r="F361" s="236" t="s">
        <v>905</v>
      </c>
      <c r="G361" s="233"/>
      <c r="H361" s="237">
        <v>180.78</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153</v>
      </c>
      <c r="AU361" s="243" t="s">
        <v>151</v>
      </c>
      <c r="AV361" s="13" t="s">
        <v>151</v>
      </c>
      <c r="AW361" s="13" t="s">
        <v>33</v>
      </c>
      <c r="AX361" s="13" t="s">
        <v>72</v>
      </c>
      <c r="AY361" s="243" t="s">
        <v>142</v>
      </c>
    </row>
    <row r="362" s="13" customFormat="1">
      <c r="A362" s="13"/>
      <c r="B362" s="232"/>
      <c r="C362" s="233"/>
      <c r="D362" s="234" t="s">
        <v>153</v>
      </c>
      <c r="E362" s="235" t="s">
        <v>19</v>
      </c>
      <c r="F362" s="236" t="s">
        <v>906</v>
      </c>
      <c r="G362" s="233"/>
      <c r="H362" s="237">
        <v>2579.3899999999999</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153</v>
      </c>
      <c r="AU362" s="243" t="s">
        <v>151</v>
      </c>
      <c r="AV362" s="13" t="s">
        <v>151</v>
      </c>
      <c r="AW362" s="13" t="s">
        <v>33</v>
      </c>
      <c r="AX362" s="13" t="s">
        <v>72</v>
      </c>
      <c r="AY362" s="243" t="s">
        <v>142</v>
      </c>
    </row>
    <row r="363" s="13" customFormat="1">
      <c r="A363" s="13"/>
      <c r="B363" s="232"/>
      <c r="C363" s="233"/>
      <c r="D363" s="234" t="s">
        <v>153</v>
      </c>
      <c r="E363" s="235" t="s">
        <v>19</v>
      </c>
      <c r="F363" s="236" t="s">
        <v>907</v>
      </c>
      <c r="G363" s="233"/>
      <c r="H363" s="237">
        <v>350.923</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153</v>
      </c>
      <c r="AU363" s="243" t="s">
        <v>151</v>
      </c>
      <c r="AV363" s="13" t="s">
        <v>151</v>
      </c>
      <c r="AW363" s="13" t="s">
        <v>33</v>
      </c>
      <c r="AX363" s="13" t="s">
        <v>72</v>
      </c>
      <c r="AY363" s="243" t="s">
        <v>142</v>
      </c>
    </row>
    <row r="364" s="14" customFormat="1">
      <c r="A364" s="14"/>
      <c r="B364" s="244"/>
      <c r="C364" s="245"/>
      <c r="D364" s="234" t="s">
        <v>153</v>
      </c>
      <c r="E364" s="246" t="s">
        <v>19</v>
      </c>
      <c r="F364" s="247" t="s">
        <v>156</v>
      </c>
      <c r="G364" s="245"/>
      <c r="H364" s="248">
        <v>3857.7929999999997</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153</v>
      </c>
      <c r="AU364" s="254" t="s">
        <v>151</v>
      </c>
      <c r="AV364" s="14" t="s">
        <v>150</v>
      </c>
      <c r="AW364" s="14" t="s">
        <v>33</v>
      </c>
      <c r="AX364" s="14" t="s">
        <v>80</v>
      </c>
      <c r="AY364" s="254" t="s">
        <v>142</v>
      </c>
    </row>
    <row r="365" s="2" customFormat="1" ht="16.5" customHeight="1">
      <c r="A365" s="39"/>
      <c r="B365" s="40"/>
      <c r="C365" s="268" t="s">
        <v>593</v>
      </c>
      <c r="D365" s="268" t="s">
        <v>264</v>
      </c>
      <c r="E365" s="269" t="s">
        <v>908</v>
      </c>
      <c r="F365" s="270" t="s">
        <v>909</v>
      </c>
      <c r="G365" s="271" t="s">
        <v>301</v>
      </c>
      <c r="H365" s="272">
        <v>3.8559999999999999</v>
      </c>
      <c r="I365" s="273"/>
      <c r="J365" s="274">
        <f>ROUND(I365*H365,2)</f>
        <v>0</v>
      </c>
      <c r="K365" s="270" t="s">
        <v>149</v>
      </c>
      <c r="L365" s="275"/>
      <c r="M365" s="276" t="s">
        <v>19</v>
      </c>
      <c r="N365" s="277" t="s">
        <v>44</v>
      </c>
      <c r="O365" s="85"/>
      <c r="P365" s="228">
        <f>O365*H365</f>
        <v>0</v>
      </c>
      <c r="Q365" s="228">
        <v>1</v>
      </c>
      <c r="R365" s="228">
        <f>Q365*H365</f>
        <v>3.8559999999999999</v>
      </c>
      <c r="S365" s="228">
        <v>0</v>
      </c>
      <c r="T365" s="229">
        <f>S365*H365</f>
        <v>0</v>
      </c>
      <c r="U365" s="39"/>
      <c r="V365" s="39"/>
      <c r="W365" s="39"/>
      <c r="X365" s="39"/>
      <c r="Y365" s="39"/>
      <c r="Z365" s="39"/>
      <c r="AA365" s="39"/>
      <c r="AB365" s="39"/>
      <c r="AC365" s="39"/>
      <c r="AD365" s="39"/>
      <c r="AE365" s="39"/>
      <c r="AR365" s="230" t="s">
        <v>351</v>
      </c>
      <c r="AT365" s="230" t="s">
        <v>264</v>
      </c>
      <c r="AU365" s="230" t="s">
        <v>151</v>
      </c>
      <c r="AY365" s="18" t="s">
        <v>142</v>
      </c>
      <c r="BE365" s="231">
        <f>IF(N365="základní",J365,0)</f>
        <v>0</v>
      </c>
      <c r="BF365" s="231">
        <f>IF(N365="snížená",J365,0)</f>
        <v>0</v>
      </c>
      <c r="BG365" s="231">
        <f>IF(N365="zákl. přenesená",J365,0)</f>
        <v>0</v>
      </c>
      <c r="BH365" s="231">
        <f>IF(N365="sníž. přenesená",J365,0)</f>
        <v>0</v>
      </c>
      <c r="BI365" s="231">
        <f>IF(N365="nulová",J365,0)</f>
        <v>0</v>
      </c>
      <c r="BJ365" s="18" t="s">
        <v>151</v>
      </c>
      <c r="BK365" s="231">
        <f>ROUND(I365*H365,2)</f>
        <v>0</v>
      </c>
      <c r="BL365" s="18" t="s">
        <v>269</v>
      </c>
      <c r="BM365" s="230" t="s">
        <v>910</v>
      </c>
    </row>
    <row r="366" s="2" customFormat="1">
      <c r="A366" s="39"/>
      <c r="B366" s="40"/>
      <c r="C366" s="41"/>
      <c r="D366" s="234" t="s">
        <v>337</v>
      </c>
      <c r="E366" s="41"/>
      <c r="F366" s="255" t="s">
        <v>911</v>
      </c>
      <c r="G366" s="41"/>
      <c r="H366" s="41"/>
      <c r="I366" s="137"/>
      <c r="J366" s="41"/>
      <c r="K366" s="41"/>
      <c r="L366" s="45"/>
      <c r="M366" s="256"/>
      <c r="N366" s="257"/>
      <c r="O366" s="85"/>
      <c r="P366" s="85"/>
      <c r="Q366" s="85"/>
      <c r="R366" s="85"/>
      <c r="S366" s="85"/>
      <c r="T366" s="86"/>
      <c r="U366" s="39"/>
      <c r="V366" s="39"/>
      <c r="W366" s="39"/>
      <c r="X366" s="39"/>
      <c r="Y366" s="39"/>
      <c r="Z366" s="39"/>
      <c r="AA366" s="39"/>
      <c r="AB366" s="39"/>
      <c r="AC366" s="39"/>
      <c r="AD366" s="39"/>
      <c r="AE366" s="39"/>
      <c r="AT366" s="18" t="s">
        <v>337</v>
      </c>
      <c r="AU366" s="18" t="s">
        <v>151</v>
      </c>
    </row>
    <row r="367" s="2" customFormat="1" ht="21.75" customHeight="1">
      <c r="A367" s="39"/>
      <c r="B367" s="40"/>
      <c r="C367" s="219" t="s">
        <v>598</v>
      </c>
      <c r="D367" s="219" t="s">
        <v>145</v>
      </c>
      <c r="E367" s="220" t="s">
        <v>562</v>
      </c>
      <c r="F367" s="221" t="s">
        <v>563</v>
      </c>
      <c r="G367" s="222" t="s">
        <v>301</v>
      </c>
      <c r="H367" s="223">
        <v>4.0490000000000004</v>
      </c>
      <c r="I367" s="224"/>
      <c r="J367" s="225">
        <f>ROUND(I367*H367,2)</f>
        <v>0</v>
      </c>
      <c r="K367" s="221" t="s">
        <v>149</v>
      </c>
      <c r="L367" s="45"/>
      <c r="M367" s="226" t="s">
        <v>19</v>
      </c>
      <c r="N367" s="227" t="s">
        <v>44</v>
      </c>
      <c r="O367" s="85"/>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269</v>
      </c>
      <c r="AT367" s="230" t="s">
        <v>145</v>
      </c>
      <c r="AU367" s="230" t="s">
        <v>151</v>
      </c>
      <c r="AY367" s="18" t="s">
        <v>142</v>
      </c>
      <c r="BE367" s="231">
        <f>IF(N367="základní",J367,0)</f>
        <v>0</v>
      </c>
      <c r="BF367" s="231">
        <f>IF(N367="snížená",J367,0)</f>
        <v>0</v>
      </c>
      <c r="BG367" s="231">
        <f>IF(N367="zákl. přenesená",J367,0)</f>
        <v>0</v>
      </c>
      <c r="BH367" s="231">
        <f>IF(N367="sníž. přenesená",J367,0)</f>
        <v>0</v>
      </c>
      <c r="BI367" s="231">
        <f>IF(N367="nulová",J367,0)</f>
        <v>0</v>
      </c>
      <c r="BJ367" s="18" t="s">
        <v>151</v>
      </c>
      <c r="BK367" s="231">
        <f>ROUND(I367*H367,2)</f>
        <v>0</v>
      </c>
      <c r="BL367" s="18" t="s">
        <v>269</v>
      </c>
      <c r="BM367" s="230" t="s">
        <v>912</v>
      </c>
    </row>
    <row r="368" s="2" customFormat="1">
      <c r="A368" s="39"/>
      <c r="B368" s="40"/>
      <c r="C368" s="41"/>
      <c r="D368" s="234" t="s">
        <v>174</v>
      </c>
      <c r="E368" s="41"/>
      <c r="F368" s="255" t="s">
        <v>565</v>
      </c>
      <c r="G368" s="41"/>
      <c r="H368" s="41"/>
      <c r="I368" s="137"/>
      <c r="J368" s="41"/>
      <c r="K368" s="41"/>
      <c r="L368" s="45"/>
      <c r="M368" s="256"/>
      <c r="N368" s="257"/>
      <c r="O368" s="85"/>
      <c r="P368" s="85"/>
      <c r="Q368" s="85"/>
      <c r="R368" s="85"/>
      <c r="S368" s="85"/>
      <c r="T368" s="86"/>
      <c r="U368" s="39"/>
      <c r="V368" s="39"/>
      <c r="W368" s="39"/>
      <c r="X368" s="39"/>
      <c r="Y368" s="39"/>
      <c r="Z368" s="39"/>
      <c r="AA368" s="39"/>
      <c r="AB368" s="39"/>
      <c r="AC368" s="39"/>
      <c r="AD368" s="39"/>
      <c r="AE368" s="39"/>
      <c r="AT368" s="18" t="s">
        <v>174</v>
      </c>
      <c r="AU368" s="18" t="s">
        <v>151</v>
      </c>
    </row>
    <row r="369" s="2" customFormat="1" ht="21.75" customHeight="1">
      <c r="A369" s="39"/>
      <c r="B369" s="40"/>
      <c r="C369" s="219" t="s">
        <v>603</v>
      </c>
      <c r="D369" s="219" t="s">
        <v>145</v>
      </c>
      <c r="E369" s="220" t="s">
        <v>567</v>
      </c>
      <c r="F369" s="221" t="s">
        <v>568</v>
      </c>
      <c r="G369" s="222" t="s">
        <v>301</v>
      </c>
      <c r="H369" s="223">
        <v>4.0490000000000004</v>
      </c>
      <c r="I369" s="224"/>
      <c r="J369" s="225">
        <f>ROUND(I369*H369,2)</f>
        <v>0</v>
      </c>
      <c r="K369" s="221" t="s">
        <v>149</v>
      </c>
      <c r="L369" s="45"/>
      <c r="M369" s="226" t="s">
        <v>19</v>
      </c>
      <c r="N369" s="227" t="s">
        <v>44</v>
      </c>
      <c r="O369" s="85"/>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269</v>
      </c>
      <c r="AT369" s="230" t="s">
        <v>145</v>
      </c>
      <c r="AU369" s="230" t="s">
        <v>151</v>
      </c>
      <c r="AY369" s="18" t="s">
        <v>142</v>
      </c>
      <c r="BE369" s="231">
        <f>IF(N369="základní",J369,0)</f>
        <v>0</v>
      </c>
      <c r="BF369" s="231">
        <f>IF(N369="snížená",J369,0)</f>
        <v>0</v>
      </c>
      <c r="BG369" s="231">
        <f>IF(N369="zákl. přenesená",J369,0)</f>
        <v>0</v>
      </c>
      <c r="BH369" s="231">
        <f>IF(N369="sníž. přenesená",J369,0)</f>
        <v>0</v>
      </c>
      <c r="BI369" s="231">
        <f>IF(N369="nulová",J369,0)</f>
        <v>0</v>
      </c>
      <c r="BJ369" s="18" t="s">
        <v>151</v>
      </c>
      <c r="BK369" s="231">
        <f>ROUND(I369*H369,2)</f>
        <v>0</v>
      </c>
      <c r="BL369" s="18" t="s">
        <v>269</v>
      </c>
      <c r="BM369" s="230" t="s">
        <v>913</v>
      </c>
    </row>
    <row r="370" s="2" customFormat="1">
      <c r="A370" s="39"/>
      <c r="B370" s="40"/>
      <c r="C370" s="41"/>
      <c r="D370" s="234" t="s">
        <v>174</v>
      </c>
      <c r="E370" s="41"/>
      <c r="F370" s="255" t="s">
        <v>565</v>
      </c>
      <c r="G370" s="41"/>
      <c r="H370" s="41"/>
      <c r="I370" s="137"/>
      <c r="J370" s="41"/>
      <c r="K370" s="41"/>
      <c r="L370" s="45"/>
      <c r="M370" s="256"/>
      <c r="N370" s="257"/>
      <c r="O370" s="85"/>
      <c r="P370" s="85"/>
      <c r="Q370" s="85"/>
      <c r="R370" s="85"/>
      <c r="S370" s="85"/>
      <c r="T370" s="86"/>
      <c r="U370" s="39"/>
      <c r="V370" s="39"/>
      <c r="W370" s="39"/>
      <c r="X370" s="39"/>
      <c r="Y370" s="39"/>
      <c r="Z370" s="39"/>
      <c r="AA370" s="39"/>
      <c r="AB370" s="39"/>
      <c r="AC370" s="39"/>
      <c r="AD370" s="39"/>
      <c r="AE370" s="39"/>
      <c r="AT370" s="18" t="s">
        <v>174</v>
      </c>
      <c r="AU370" s="18" t="s">
        <v>151</v>
      </c>
    </row>
    <row r="371" s="12" customFormat="1" ht="22.8" customHeight="1">
      <c r="A371" s="12"/>
      <c r="B371" s="203"/>
      <c r="C371" s="204"/>
      <c r="D371" s="205" t="s">
        <v>71</v>
      </c>
      <c r="E371" s="217" t="s">
        <v>570</v>
      </c>
      <c r="F371" s="217" t="s">
        <v>571</v>
      </c>
      <c r="G371" s="204"/>
      <c r="H371" s="204"/>
      <c r="I371" s="207"/>
      <c r="J371" s="218">
        <f>BK371</f>
        <v>0</v>
      </c>
      <c r="K371" s="204"/>
      <c r="L371" s="209"/>
      <c r="M371" s="210"/>
      <c r="N371" s="211"/>
      <c r="O371" s="211"/>
      <c r="P371" s="212">
        <f>SUM(P372:P391)</f>
        <v>0</v>
      </c>
      <c r="Q371" s="211"/>
      <c r="R371" s="212">
        <f>SUM(R372:R391)</f>
        <v>1.3011169499999999</v>
      </c>
      <c r="S371" s="211"/>
      <c r="T371" s="213">
        <f>SUM(T372:T391)</f>
        <v>0</v>
      </c>
      <c r="U371" s="12"/>
      <c r="V371" s="12"/>
      <c r="W371" s="12"/>
      <c r="X371" s="12"/>
      <c r="Y371" s="12"/>
      <c r="Z371" s="12"/>
      <c r="AA371" s="12"/>
      <c r="AB371" s="12"/>
      <c r="AC371" s="12"/>
      <c r="AD371" s="12"/>
      <c r="AE371" s="12"/>
      <c r="AR371" s="214" t="s">
        <v>151</v>
      </c>
      <c r="AT371" s="215" t="s">
        <v>71</v>
      </c>
      <c r="AU371" s="215" t="s">
        <v>80</v>
      </c>
      <c r="AY371" s="214" t="s">
        <v>142</v>
      </c>
      <c r="BK371" s="216">
        <f>SUM(BK372:BK391)</f>
        <v>0</v>
      </c>
    </row>
    <row r="372" s="2" customFormat="1" ht="16.5" customHeight="1">
      <c r="A372" s="39"/>
      <c r="B372" s="40"/>
      <c r="C372" s="219" t="s">
        <v>607</v>
      </c>
      <c r="D372" s="219" t="s">
        <v>145</v>
      </c>
      <c r="E372" s="220" t="s">
        <v>573</v>
      </c>
      <c r="F372" s="221" t="s">
        <v>574</v>
      </c>
      <c r="G372" s="222" t="s">
        <v>185</v>
      </c>
      <c r="H372" s="223">
        <v>6</v>
      </c>
      <c r="I372" s="224"/>
      <c r="J372" s="225">
        <f>ROUND(I372*H372,2)</f>
        <v>0</v>
      </c>
      <c r="K372" s="221" t="s">
        <v>149</v>
      </c>
      <c r="L372" s="45"/>
      <c r="M372" s="226" t="s">
        <v>19</v>
      </c>
      <c r="N372" s="227" t="s">
        <v>44</v>
      </c>
      <c r="O372" s="85"/>
      <c r="P372" s="228">
        <f>O372*H372</f>
        <v>0</v>
      </c>
      <c r="Q372" s="228">
        <v>0.0037399999999999998</v>
      </c>
      <c r="R372" s="228">
        <f>Q372*H372</f>
        <v>0.022439999999999998</v>
      </c>
      <c r="S372" s="228">
        <v>0</v>
      </c>
      <c r="T372" s="229">
        <f>S372*H372</f>
        <v>0</v>
      </c>
      <c r="U372" s="39"/>
      <c r="V372" s="39"/>
      <c r="W372" s="39"/>
      <c r="X372" s="39"/>
      <c r="Y372" s="39"/>
      <c r="Z372" s="39"/>
      <c r="AA372" s="39"/>
      <c r="AB372" s="39"/>
      <c r="AC372" s="39"/>
      <c r="AD372" s="39"/>
      <c r="AE372" s="39"/>
      <c r="AR372" s="230" t="s">
        <v>269</v>
      </c>
      <c r="AT372" s="230" t="s">
        <v>145</v>
      </c>
      <c r="AU372" s="230" t="s">
        <v>151</v>
      </c>
      <c r="AY372" s="18" t="s">
        <v>142</v>
      </c>
      <c r="BE372" s="231">
        <f>IF(N372="základní",J372,0)</f>
        <v>0</v>
      </c>
      <c r="BF372" s="231">
        <f>IF(N372="snížená",J372,0)</f>
        <v>0</v>
      </c>
      <c r="BG372" s="231">
        <f>IF(N372="zákl. přenesená",J372,0)</f>
        <v>0</v>
      </c>
      <c r="BH372" s="231">
        <f>IF(N372="sníž. přenesená",J372,0)</f>
        <v>0</v>
      </c>
      <c r="BI372" s="231">
        <f>IF(N372="nulová",J372,0)</f>
        <v>0</v>
      </c>
      <c r="BJ372" s="18" t="s">
        <v>151</v>
      </c>
      <c r="BK372" s="231">
        <f>ROUND(I372*H372,2)</f>
        <v>0</v>
      </c>
      <c r="BL372" s="18" t="s">
        <v>269</v>
      </c>
      <c r="BM372" s="230" t="s">
        <v>914</v>
      </c>
    </row>
    <row r="373" s="13" customFormat="1">
      <c r="A373" s="13"/>
      <c r="B373" s="232"/>
      <c r="C373" s="233"/>
      <c r="D373" s="234" t="s">
        <v>153</v>
      </c>
      <c r="E373" s="235" t="s">
        <v>19</v>
      </c>
      <c r="F373" s="236" t="s">
        <v>915</v>
      </c>
      <c r="G373" s="233"/>
      <c r="H373" s="237">
        <v>6</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153</v>
      </c>
      <c r="AU373" s="243" t="s">
        <v>151</v>
      </c>
      <c r="AV373" s="13" t="s">
        <v>151</v>
      </c>
      <c r="AW373" s="13" t="s">
        <v>33</v>
      </c>
      <c r="AX373" s="13" t="s">
        <v>72</v>
      </c>
      <c r="AY373" s="243" t="s">
        <v>142</v>
      </c>
    </row>
    <row r="374" s="14" customFormat="1">
      <c r="A374" s="14"/>
      <c r="B374" s="244"/>
      <c r="C374" s="245"/>
      <c r="D374" s="234" t="s">
        <v>153</v>
      </c>
      <c r="E374" s="246" t="s">
        <v>19</v>
      </c>
      <c r="F374" s="247" t="s">
        <v>156</v>
      </c>
      <c r="G374" s="245"/>
      <c r="H374" s="248">
        <v>6</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153</v>
      </c>
      <c r="AU374" s="254" t="s">
        <v>151</v>
      </c>
      <c r="AV374" s="14" t="s">
        <v>150</v>
      </c>
      <c r="AW374" s="14" t="s">
        <v>33</v>
      </c>
      <c r="AX374" s="14" t="s">
        <v>80</v>
      </c>
      <c r="AY374" s="254" t="s">
        <v>142</v>
      </c>
    </row>
    <row r="375" s="2" customFormat="1" ht="16.5" customHeight="1">
      <c r="A375" s="39"/>
      <c r="B375" s="40"/>
      <c r="C375" s="268" t="s">
        <v>613</v>
      </c>
      <c r="D375" s="268" t="s">
        <v>264</v>
      </c>
      <c r="E375" s="269" t="s">
        <v>916</v>
      </c>
      <c r="F375" s="270" t="s">
        <v>917</v>
      </c>
      <c r="G375" s="271" t="s">
        <v>179</v>
      </c>
      <c r="H375" s="272">
        <v>21.061</v>
      </c>
      <c r="I375" s="273"/>
      <c r="J375" s="274">
        <f>ROUND(I375*H375,2)</f>
        <v>0</v>
      </c>
      <c r="K375" s="270" t="s">
        <v>149</v>
      </c>
      <c r="L375" s="275"/>
      <c r="M375" s="276" t="s">
        <v>19</v>
      </c>
      <c r="N375" s="277" t="s">
        <v>44</v>
      </c>
      <c r="O375" s="85"/>
      <c r="P375" s="228">
        <f>O375*H375</f>
        <v>0</v>
      </c>
      <c r="Q375" s="228">
        <v>0.00044999999999999999</v>
      </c>
      <c r="R375" s="228">
        <f>Q375*H375</f>
        <v>0.0094774500000000001</v>
      </c>
      <c r="S375" s="228">
        <v>0</v>
      </c>
      <c r="T375" s="229">
        <f>S375*H375</f>
        <v>0</v>
      </c>
      <c r="U375" s="39"/>
      <c r="V375" s="39"/>
      <c r="W375" s="39"/>
      <c r="X375" s="39"/>
      <c r="Y375" s="39"/>
      <c r="Z375" s="39"/>
      <c r="AA375" s="39"/>
      <c r="AB375" s="39"/>
      <c r="AC375" s="39"/>
      <c r="AD375" s="39"/>
      <c r="AE375" s="39"/>
      <c r="AR375" s="230" t="s">
        <v>351</v>
      </c>
      <c r="AT375" s="230" t="s">
        <v>264</v>
      </c>
      <c r="AU375" s="230" t="s">
        <v>151</v>
      </c>
      <c r="AY375" s="18" t="s">
        <v>142</v>
      </c>
      <c r="BE375" s="231">
        <f>IF(N375="základní",J375,0)</f>
        <v>0</v>
      </c>
      <c r="BF375" s="231">
        <f>IF(N375="snížená",J375,0)</f>
        <v>0</v>
      </c>
      <c r="BG375" s="231">
        <f>IF(N375="zákl. přenesená",J375,0)</f>
        <v>0</v>
      </c>
      <c r="BH375" s="231">
        <f>IF(N375="sníž. přenesená",J375,0)</f>
        <v>0</v>
      </c>
      <c r="BI375" s="231">
        <f>IF(N375="nulová",J375,0)</f>
        <v>0</v>
      </c>
      <c r="BJ375" s="18" t="s">
        <v>151</v>
      </c>
      <c r="BK375" s="231">
        <f>ROUND(I375*H375,2)</f>
        <v>0</v>
      </c>
      <c r="BL375" s="18" t="s">
        <v>269</v>
      </c>
      <c r="BM375" s="230" t="s">
        <v>918</v>
      </c>
    </row>
    <row r="376" s="2" customFormat="1" ht="21.75" customHeight="1">
      <c r="A376" s="39"/>
      <c r="B376" s="40"/>
      <c r="C376" s="219" t="s">
        <v>617</v>
      </c>
      <c r="D376" s="219" t="s">
        <v>145</v>
      </c>
      <c r="E376" s="220" t="s">
        <v>589</v>
      </c>
      <c r="F376" s="221" t="s">
        <v>590</v>
      </c>
      <c r="G376" s="222" t="s">
        <v>159</v>
      </c>
      <c r="H376" s="223">
        <v>21.645</v>
      </c>
      <c r="I376" s="224"/>
      <c r="J376" s="225">
        <f>ROUND(I376*H376,2)</f>
        <v>0</v>
      </c>
      <c r="K376" s="221" t="s">
        <v>149</v>
      </c>
      <c r="L376" s="45"/>
      <c r="M376" s="226" t="s">
        <v>19</v>
      </c>
      <c r="N376" s="227" t="s">
        <v>44</v>
      </c>
      <c r="O376" s="85"/>
      <c r="P376" s="228">
        <f>O376*H376</f>
        <v>0</v>
      </c>
      <c r="Q376" s="228">
        <v>0.037499999999999999</v>
      </c>
      <c r="R376" s="228">
        <f>Q376*H376</f>
        <v>0.81168750000000001</v>
      </c>
      <c r="S376" s="228">
        <v>0</v>
      </c>
      <c r="T376" s="229">
        <f>S376*H376</f>
        <v>0</v>
      </c>
      <c r="U376" s="39"/>
      <c r="V376" s="39"/>
      <c r="W376" s="39"/>
      <c r="X376" s="39"/>
      <c r="Y376" s="39"/>
      <c r="Z376" s="39"/>
      <c r="AA376" s="39"/>
      <c r="AB376" s="39"/>
      <c r="AC376" s="39"/>
      <c r="AD376" s="39"/>
      <c r="AE376" s="39"/>
      <c r="AR376" s="230" t="s">
        <v>269</v>
      </c>
      <c r="AT376" s="230" t="s">
        <v>145</v>
      </c>
      <c r="AU376" s="230" t="s">
        <v>151</v>
      </c>
      <c r="AY376" s="18" t="s">
        <v>142</v>
      </c>
      <c r="BE376" s="231">
        <f>IF(N376="základní",J376,0)</f>
        <v>0</v>
      </c>
      <c r="BF376" s="231">
        <f>IF(N376="snížená",J376,0)</f>
        <v>0</v>
      </c>
      <c r="BG376" s="231">
        <f>IF(N376="zákl. přenesená",J376,0)</f>
        <v>0</v>
      </c>
      <c r="BH376" s="231">
        <f>IF(N376="sníž. přenesená",J376,0)</f>
        <v>0</v>
      </c>
      <c r="BI376" s="231">
        <f>IF(N376="nulová",J376,0)</f>
        <v>0</v>
      </c>
      <c r="BJ376" s="18" t="s">
        <v>151</v>
      </c>
      <c r="BK376" s="231">
        <f>ROUND(I376*H376,2)</f>
        <v>0</v>
      </c>
      <c r="BL376" s="18" t="s">
        <v>269</v>
      </c>
      <c r="BM376" s="230" t="s">
        <v>919</v>
      </c>
    </row>
    <row r="377" s="2" customFormat="1">
      <c r="A377" s="39"/>
      <c r="B377" s="40"/>
      <c r="C377" s="41"/>
      <c r="D377" s="234" t="s">
        <v>174</v>
      </c>
      <c r="E377" s="41"/>
      <c r="F377" s="255" t="s">
        <v>592</v>
      </c>
      <c r="G377" s="41"/>
      <c r="H377" s="41"/>
      <c r="I377" s="137"/>
      <c r="J377" s="41"/>
      <c r="K377" s="41"/>
      <c r="L377" s="45"/>
      <c r="M377" s="256"/>
      <c r="N377" s="257"/>
      <c r="O377" s="85"/>
      <c r="P377" s="85"/>
      <c r="Q377" s="85"/>
      <c r="R377" s="85"/>
      <c r="S377" s="85"/>
      <c r="T377" s="86"/>
      <c r="U377" s="39"/>
      <c r="V377" s="39"/>
      <c r="W377" s="39"/>
      <c r="X377" s="39"/>
      <c r="Y377" s="39"/>
      <c r="Z377" s="39"/>
      <c r="AA377" s="39"/>
      <c r="AB377" s="39"/>
      <c r="AC377" s="39"/>
      <c r="AD377" s="39"/>
      <c r="AE377" s="39"/>
      <c r="AT377" s="18" t="s">
        <v>174</v>
      </c>
      <c r="AU377" s="18" t="s">
        <v>151</v>
      </c>
    </row>
    <row r="378" s="13" customFormat="1">
      <c r="A378" s="13"/>
      <c r="B378" s="232"/>
      <c r="C378" s="233"/>
      <c r="D378" s="234" t="s">
        <v>153</v>
      </c>
      <c r="E378" s="235" t="s">
        <v>19</v>
      </c>
      <c r="F378" s="236" t="s">
        <v>920</v>
      </c>
      <c r="G378" s="233"/>
      <c r="H378" s="237">
        <v>17.27</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153</v>
      </c>
      <c r="AU378" s="243" t="s">
        <v>151</v>
      </c>
      <c r="AV378" s="13" t="s">
        <v>151</v>
      </c>
      <c r="AW378" s="13" t="s">
        <v>33</v>
      </c>
      <c r="AX378" s="13" t="s">
        <v>72</v>
      </c>
      <c r="AY378" s="243" t="s">
        <v>142</v>
      </c>
    </row>
    <row r="379" s="13" customFormat="1">
      <c r="A379" s="13"/>
      <c r="B379" s="232"/>
      <c r="C379" s="233"/>
      <c r="D379" s="234" t="s">
        <v>153</v>
      </c>
      <c r="E379" s="235" t="s">
        <v>19</v>
      </c>
      <c r="F379" s="236" t="s">
        <v>921</v>
      </c>
      <c r="G379" s="233"/>
      <c r="H379" s="237">
        <v>4.375</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153</v>
      </c>
      <c r="AU379" s="243" t="s">
        <v>151</v>
      </c>
      <c r="AV379" s="13" t="s">
        <v>151</v>
      </c>
      <c r="AW379" s="13" t="s">
        <v>33</v>
      </c>
      <c r="AX379" s="13" t="s">
        <v>72</v>
      </c>
      <c r="AY379" s="243" t="s">
        <v>142</v>
      </c>
    </row>
    <row r="380" s="14" customFormat="1">
      <c r="A380" s="14"/>
      <c r="B380" s="244"/>
      <c r="C380" s="245"/>
      <c r="D380" s="234" t="s">
        <v>153</v>
      </c>
      <c r="E380" s="246" t="s">
        <v>19</v>
      </c>
      <c r="F380" s="247" t="s">
        <v>156</v>
      </c>
      <c r="G380" s="245"/>
      <c r="H380" s="248">
        <v>21.645</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153</v>
      </c>
      <c r="AU380" s="254" t="s">
        <v>151</v>
      </c>
      <c r="AV380" s="14" t="s">
        <v>150</v>
      </c>
      <c r="AW380" s="14" t="s">
        <v>33</v>
      </c>
      <c r="AX380" s="14" t="s">
        <v>80</v>
      </c>
      <c r="AY380" s="254" t="s">
        <v>142</v>
      </c>
    </row>
    <row r="381" s="2" customFormat="1" ht="21.75" customHeight="1">
      <c r="A381" s="39"/>
      <c r="B381" s="40"/>
      <c r="C381" s="268" t="s">
        <v>623</v>
      </c>
      <c r="D381" s="268" t="s">
        <v>264</v>
      </c>
      <c r="E381" s="269" t="s">
        <v>594</v>
      </c>
      <c r="F381" s="270" t="s">
        <v>595</v>
      </c>
      <c r="G381" s="271" t="s">
        <v>159</v>
      </c>
      <c r="H381" s="272">
        <v>23.809999999999999</v>
      </c>
      <c r="I381" s="273"/>
      <c r="J381" s="274">
        <f>ROUND(I381*H381,2)</f>
        <v>0</v>
      </c>
      <c r="K381" s="270" t="s">
        <v>149</v>
      </c>
      <c r="L381" s="275"/>
      <c r="M381" s="276" t="s">
        <v>19</v>
      </c>
      <c r="N381" s="277" t="s">
        <v>44</v>
      </c>
      <c r="O381" s="85"/>
      <c r="P381" s="228">
        <f>O381*H381</f>
        <v>0</v>
      </c>
      <c r="Q381" s="228">
        <v>0.019199999999999998</v>
      </c>
      <c r="R381" s="228">
        <f>Q381*H381</f>
        <v>0.45715199999999995</v>
      </c>
      <c r="S381" s="228">
        <v>0</v>
      </c>
      <c r="T381" s="229">
        <f>S381*H381</f>
        <v>0</v>
      </c>
      <c r="U381" s="39"/>
      <c r="V381" s="39"/>
      <c r="W381" s="39"/>
      <c r="X381" s="39"/>
      <c r="Y381" s="39"/>
      <c r="Z381" s="39"/>
      <c r="AA381" s="39"/>
      <c r="AB381" s="39"/>
      <c r="AC381" s="39"/>
      <c r="AD381" s="39"/>
      <c r="AE381" s="39"/>
      <c r="AR381" s="230" t="s">
        <v>351</v>
      </c>
      <c r="AT381" s="230" t="s">
        <v>264</v>
      </c>
      <c r="AU381" s="230" t="s">
        <v>151</v>
      </c>
      <c r="AY381" s="18" t="s">
        <v>142</v>
      </c>
      <c r="BE381" s="231">
        <f>IF(N381="základní",J381,0)</f>
        <v>0</v>
      </c>
      <c r="BF381" s="231">
        <f>IF(N381="snížená",J381,0)</f>
        <v>0</v>
      </c>
      <c r="BG381" s="231">
        <f>IF(N381="zákl. přenesená",J381,0)</f>
        <v>0</v>
      </c>
      <c r="BH381" s="231">
        <f>IF(N381="sníž. přenesená",J381,0)</f>
        <v>0</v>
      </c>
      <c r="BI381" s="231">
        <f>IF(N381="nulová",J381,0)</f>
        <v>0</v>
      </c>
      <c r="BJ381" s="18" t="s">
        <v>151</v>
      </c>
      <c r="BK381" s="231">
        <f>ROUND(I381*H381,2)</f>
        <v>0</v>
      </c>
      <c r="BL381" s="18" t="s">
        <v>269</v>
      </c>
      <c r="BM381" s="230" t="s">
        <v>922</v>
      </c>
    </row>
    <row r="382" s="2" customFormat="1" ht="21.75" customHeight="1">
      <c r="A382" s="39"/>
      <c r="B382" s="40"/>
      <c r="C382" s="219" t="s">
        <v>635</v>
      </c>
      <c r="D382" s="219" t="s">
        <v>145</v>
      </c>
      <c r="E382" s="220" t="s">
        <v>599</v>
      </c>
      <c r="F382" s="221" t="s">
        <v>600</v>
      </c>
      <c r="G382" s="222" t="s">
        <v>159</v>
      </c>
      <c r="H382" s="223">
        <v>21.645</v>
      </c>
      <c r="I382" s="224"/>
      <c r="J382" s="225">
        <f>ROUND(I382*H382,2)</f>
        <v>0</v>
      </c>
      <c r="K382" s="221" t="s">
        <v>149</v>
      </c>
      <c r="L382" s="45"/>
      <c r="M382" s="226" t="s">
        <v>19</v>
      </c>
      <c r="N382" s="227" t="s">
        <v>44</v>
      </c>
      <c r="O382" s="85"/>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269</v>
      </c>
      <c r="AT382" s="230" t="s">
        <v>145</v>
      </c>
      <c r="AU382" s="230" t="s">
        <v>151</v>
      </c>
      <c r="AY382" s="18" t="s">
        <v>142</v>
      </c>
      <c r="BE382" s="231">
        <f>IF(N382="základní",J382,0)</f>
        <v>0</v>
      </c>
      <c r="BF382" s="231">
        <f>IF(N382="snížená",J382,0)</f>
        <v>0</v>
      </c>
      <c r="BG382" s="231">
        <f>IF(N382="zákl. přenesená",J382,0)</f>
        <v>0</v>
      </c>
      <c r="BH382" s="231">
        <f>IF(N382="sníž. přenesená",J382,0)</f>
        <v>0</v>
      </c>
      <c r="BI382" s="231">
        <f>IF(N382="nulová",J382,0)</f>
        <v>0</v>
      </c>
      <c r="BJ382" s="18" t="s">
        <v>151</v>
      </c>
      <c r="BK382" s="231">
        <f>ROUND(I382*H382,2)</f>
        <v>0</v>
      </c>
      <c r="BL382" s="18" t="s">
        <v>269</v>
      </c>
      <c r="BM382" s="230" t="s">
        <v>923</v>
      </c>
    </row>
    <row r="383" s="2" customFormat="1">
      <c r="A383" s="39"/>
      <c r="B383" s="40"/>
      <c r="C383" s="41"/>
      <c r="D383" s="234" t="s">
        <v>174</v>
      </c>
      <c r="E383" s="41"/>
      <c r="F383" s="255" t="s">
        <v>602</v>
      </c>
      <c r="G383" s="41"/>
      <c r="H383" s="41"/>
      <c r="I383" s="137"/>
      <c r="J383" s="41"/>
      <c r="K383" s="41"/>
      <c r="L383" s="45"/>
      <c r="M383" s="256"/>
      <c r="N383" s="257"/>
      <c r="O383" s="85"/>
      <c r="P383" s="85"/>
      <c r="Q383" s="85"/>
      <c r="R383" s="85"/>
      <c r="S383" s="85"/>
      <c r="T383" s="86"/>
      <c r="U383" s="39"/>
      <c r="V383" s="39"/>
      <c r="W383" s="39"/>
      <c r="X383" s="39"/>
      <c r="Y383" s="39"/>
      <c r="Z383" s="39"/>
      <c r="AA383" s="39"/>
      <c r="AB383" s="39"/>
      <c r="AC383" s="39"/>
      <c r="AD383" s="39"/>
      <c r="AE383" s="39"/>
      <c r="AT383" s="18" t="s">
        <v>174</v>
      </c>
      <c r="AU383" s="18" t="s">
        <v>151</v>
      </c>
    </row>
    <row r="384" s="2" customFormat="1" ht="16.5" customHeight="1">
      <c r="A384" s="39"/>
      <c r="B384" s="40"/>
      <c r="C384" s="219" t="s">
        <v>639</v>
      </c>
      <c r="D384" s="219" t="s">
        <v>145</v>
      </c>
      <c r="E384" s="220" t="s">
        <v>604</v>
      </c>
      <c r="F384" s="221" t="s">
        <v>605</v>
      </c>
      <c r="G384" s="222" t="s">
        <v>159</v>
      </c>
      <c r="H384" s="223">
        <v>21.645</v>
      </c>
      <c r="I384" s="224"/>
      <c r="J384" s="225">
        <f>ROUND(I384*H384,2)</f>
        <v>0</v>
      </c>
      <c r="K384" s="221" t="s">
        <v>149</v>
      </c>
      <c r="L384" s="45"/>
      <c r="M384" s="226" t="s">
        <v>19</v>
      </c>
      <c r="N384" s="227" t="s">
        <v>44</v>
      </c>
      <c r="O384" s="85"/>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269</v>
      </c>
      <c r="AT384" s="230" t="s">
        <v>145</v>
      </c>
      <c r="AU384" s="230" t="s">
        <v>151</v>
      </c>
      <c r="AY384" s="18" t="s">
        <v>142</v>
      </c>
      <c r="BE384" s="231">
        <f>IF(N384="základní",J384,0)</f>
        <v>0</v>
      </c>
      <c r="BF384" s="231">
        <f>IF(N384="snížená",J384,0)</f>
        <v>0</v>
      </c>
      <c r="BG384" s="231">
        <f>IF(N384="zákl. přenesená",J384,0)</f>
        <v>0</v>
      </c>
      <c r="BH384" s="231">
        <f>IF(N384="sníž. přenesená",J384,0)</f>
        <v>0</v>
      </c>
      <c r="BI384" s="231">
        <f>IF(N384="nulová",J384,0)</f>
        <v>0</v>
      </c>
      <c r="BJ384" s="18" t="s">
        <v>151</v>
      </c>
      <c r="BK384" s="231">
        <f>ROUND(I384*H384,2)</f>
        <v>0</v>
      </c>
      <c r="BL384" s="18" t="s">
        <v>269</v>
      </c>
      <c r="BM384" s="230" t="s">
        <v>924</v>
      </c>
    </row>
    <row r="385" s="2" customFormat="1">
      <c r="A385" s="39"/>
      <c r="B385" s="40"/>
      <c r="C385" s="41"/>
      <c r="D385" s="234" t="s">
        <v>174</v>
      </c>
      <c r="E385" s="41"/>
      <c r="F385" s="255" t="s">
        <v>602</v>
      </c>
      <c r="G385" s="41"/>
      <c r="H385" s="41"/>
      <c r="I385" s="137"/>
      <c r="J385" s="41"/>
      <c r="K385" s="41"/>
      <c r="L385" s="45"/>
      <c r="M385" s="256"/>
      <c r="N385" s="257"/>
      <c r="O385" s="85"/>
      <c r="P385" s="85"/>
      <c r="Q385" s="85"/>
      <c r="R385" s="85"/>
      <c r="S385" s="85"/>
      <c r="T385" s="86"/>
      <c r="U385" s="39"/>
      <c r="V385" s="39"/>
      <c r="W385" s="39"/>
      <c r="X385" s="39"/>
      <c r="Y385" s="39"/>
      <c r="Z385" s="39"/>
      <c r="AA385" s="39"/>
      <c r="AB385" s="39"/>
      <c r="AC385" s="39"/>
      <c r="AD385" s="39"/>
      <c r="AE385" s="39"/>
      <c r="AT385" s="18" t="s">
        <v>174</v>
      </c>
      <c r="AU385" s="18" t="s">
        <v>151</v>
      </c>
    </row>
    <row r="386" s="2" customFormat="1" ht="16.5" customHeight="1">
      <c r="A386" s="39"/>
      <c r="B386" s="40"/>
      <c r="C386" s="219" t="s">
        <v>643</v>
      </c>
      <c r="D386" s="219" t="s">
        <v>145</v>
      </c>
      <c r="E386" s="220" t="s">
        <v>608</v>
      </c>
      <c r="F386" s="221" t="s">
        <v>609</v>
      </c>
      <c r="G386" s="222" t="s">
        <v>185</v>
      </c>
      <c r="H386" s="223">
        <v>12</v>
      </c>
      <c r="I386" s="224"/>
      <c r="J386" s="225">
        <f>ROUND(I386*H386,2)</f>
        <v>0</v>
      </c>
      <c r="K386" s="221" t="s">
        <v>149</v>
      </c>
      <c r="L386" s="45"/>
      <c r="M386" s="226" t="s">
        <v>19</v>
      </c>
      <c r="N386" s="227" t="s">
        <v>44</v>
      </c>
      <c r="O386" s="85"/>
      <c r="P386" s="228">
        <f>O386*H386</f>
        <v>0</v>
      </c>
      <c r="Q386" s="228">
        <v>3.0000000000000001E-05</v>
      </c>
      <c r="R386" s="228">
        <f>Q386*H386</f>
        <v>0.00036000000000000002</v>
      </c>
      <c r="S386" s="228">
        <v>0</v>
      </c>
      <c r="T386" s="229">
        <f>S386*H386</f>
        <v>0</v>
      </c>
      <c r="U386" s="39"/>
      <c r="V386" s="39"/>
      <c r="W386" s="39"/>
      <c r="X386" s="39"/>
      <c r="Y386" s="39"/>
      <c r="Z386" s="39"/>
      <c r="AA386" s="39"/>
      <c r="AB386" s="39"/>
      <c r="AC386" s="39"/>
      <c r="AD386" s="39"/>
      <c r="AE386" s="39"/>
      <c r="AR386" s="230" t="s">
        <v>269</v>
      </c>
      <c r="AT386" s="230" t="s">
        <v>145</v>
      </c>
      <c r="AU386" s="230" t="s">
        <v>151</v>
      </c>
      <c r="AY386" s="18" t="s">
        <v>142</v>
      </c>
      <c r="BE386" s="231">
        <f>IF(N386="základní",J386,0)</f>
        <v>0</v>
      </c>
      <c r="BF386" s="231">
        <f>IF(N386="snížená",J386,0)</f>
        <v>0</v>
      </c>
      <c r="BG386" s="231">
        <f>IF(N386="zákl. přenesená",J386,0)</f>
        <v>0</v>
      </c>
      <c r="BH386" s="231">
        <f>IF(N386="sníž. přenesená",J386,0)</f>
        <v>0</v>
      </c>
      <c r="BI386" s="231">
        <f>IF(N386="nulová",J386,0)</f>
        <v>0</v>
      </c>
      <c r="BJ386" s="18" t="s">
        <v>151</v>
      </c>
      <c r="BK386" s="231">
        <f>ROUND(I386*H386,2)</f>
        <v>0</v>
      </c>
      <c r="BL386" s="18" t="s">
        <v>269</v>
      </c>
      <c r="BM386" s="230" t="s">
        <v>925</v>
      </c>
    </row>
    <row r="387" s="2" customFormat="1">
      <c r="A387" s="39"/>
      <c r="B387" s="40"/>
      <c r="C387" s="41"/>
      <c r="D387" s="234" t="s">
        <v>174</v>
      </c>
      <c r="E387" s="41"/>
      <c r="F387" s="255" t="s">
        <v>611</v>
      </c>
      <c r="G387" s="41"/>
      <c r="H387" s="41"/>
      <c r="I387" s="137"/>
      <c r="J387" s="41"/>
      <c r="K387" s="41"/>
      <c r="L387" s="45"/>
      <c r="M387" s="256"/>
      <c r="N387" s="257"/>
      <c r="O387" s="85"/>
      <c r="P387" s="85"/>
      <c r="Q387" s="85"/>
      <c r="R387" s="85"/>
      <c r="S387" s="85"/>
      <c r="T387" s="86"/>
      <c r="U387" s="39"/>
      <c r="V387" s="39"/>
      <c r="W387" s="39"/>
      <c r="X387" s="39"/>
      <c r="Y387" s="39"/>
      <c r="Z387" s="39"/>
      <c r="AA387" s="39"/>
      <c r="AB387" s="39"/>
      <c r="AC387" s="39"/>
      <c r="AD387" s="39"/>
      <c r="AE387" s="39"/>
      <c r="AT387" s="18" t="s">
        <v>174</v>
      </c>
      <c r="AU387" s="18" t="s">
        <v>151</v>
      </c>
    </row>
    <row r="388" s="2" customFormat="1" ht="21.75" customHeight="1">
      <c r="A388" s="39"/>
      <c r="B388" s="40"/>
      <c r="C388" s="219" t="s">
        <v>647</v>
      </c>
      <c r="D388" s="219" t="s">
        <v>145</v>
      </c>
      <c r="E388" s="220" t="s">
        <v>614</v>
      </c>
      <c r="F388" s="221" t="s">
        <v>615</v>
      </c>
      <c r="G388" s="222" t="s">
        <v>301</v>
      </c>
      <c r="H388" s="223">
        <v>1.2989999999999999</v>
      </c>
      <c r="I388" s="224"/>
      <c r="J388" s="225">
        <f>ROUND(I388*H388,2)</f>
        <v>0</v>
      </c>
      <c r="K388" s="221" t="s">
        <v>149</v>
      </c>
      <c r="L388" s="45"/>
      <c r="M388" s="226" t="s">
        <v>19</v>
      </c>
      <c r="N388" s="227" t="s">
        <v>44</v>
      </c>
      <c r="O388" s="85"/>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269</v>
      </c>
      <c r="AT388" s="230" t="s">
        <v>145</v>
      </c>
      <c r="AU388" s="230" t="s">
        <v>151</v>
      </c>
      <c r="AY388" s="18" t="s">
        <v>142</v>
      </c>
      <c r="BE388" s="231">
        <f>IF(N388="základní",J388,0)</f>
        <v>0</v>
      </c>
      <c r="BF388" s="231">
        <f>IF(N388="snížená",J388,0)</f>
        <v>0</v>
      </c>
      <c r="BG388" s="231">
        <f>IF(N388="zákl. přenesená",J388,0)</f>
        <v>0</v>
      </c>
      <c r="BH388" s="231">
        <f>IF(N388="sníž. přenesená",J388,0)</f>
        <v>0</v>
      </c>
      <c r="BI388" s="231">
        <f>IF(N388="nulová",J388,0)</f>
        <v>0</v>
      </c>
      <c r="BJ388" s="18" t="s">
        <v>151</v>
      </c>
      <c r="BK388" s="231">
        <f>ROUND(I388*H388,2)</f>
        <v>0</v>
      </c>
      <c r="BL388" s="18" t="s">
        <v>269</v>
      </c>
      <c r="BM388" s="230" t="s">
        <v>926</v>
      </c>
    </row>
    <row r="389" s="2" customFormat="1">
      <c r="A389" s="39"/>
      <c r="B389" s="40"/>
      <c r="C389" s="41"/>
      <c r="D389" s="234" t="s">
        <v>174</v>
      </c>
      <c r="E389" s="41"/>
      <c r="F389" s="255" t="s">
        <v>434</v>
      </c>
      <c r="G389" s="41"/>
      <c r="H389" s="41"/>
      <c r="I389" s="137"/>
      <c r="J389" s="41"/>
      <c r="K389" s="41"/>
      <c r="L389" s="45"/>
      <c r="M389" s="256"/>
      <c r="N389" s="257"/>
      <c r="O389" s="85"/>
      <c r="P389" s="85"/>
      <c r="Q389" s="85"/>
      <c r="R389" s="85"/>
      <c r="S389" s="85"/>
      <c r="T389" s="86"/>
      <c r="U389" s="39"/>
      <c r="V389" s="39"/>
      <c r="W389" s="39"/>
      <c r="X389" s="39"/>
      <c r="Y389" s="39"/>
      <c r="Z389" s="39"/>
      <c r="AA389" s="39"/>
      <c r="AB389" s="39"/>
      <c r="AC389" s="39"/>
      <c r="AD389" s="39"/>
      <c r="AE389" s="39"/>
      <c r="AT389" s="18" t="s">
        <v>174</v>
      </c>
      <c r="AU389" s="18" t="s">
        <v>151</v>
      </c>
    </row>
    <row r="390" s="2" customFormat="1" ht="21.75" customHeight="1">
      <c r="A390" s="39"/>
      <c r="B390" s="40"/>
      <c r="C390" s="219" t="s">
        <v>651</v>
      </c>
      <c r="D390" s="219" t="s">
        <v>145</v>
      </c>
      <c r="E390" s="220" t="s">
        <v>618</v>
      </c>
      <c r="F390" s="221" t="s">
        <v>619</v>
      </c>
      <c r="G390" s="222" t="s">
        <v>301</v>
      </c>
      <c r="H390" s="223">
        <v>1.2989999999999999</v>
      </c>
      <c r="I390" s="224"/>
      <c r="J390" s="225">
        <f>ROUND(I390*H390,2)</f>
        <v>0</v>
      </c>
      <c r="K390" s="221" t="s">
        <v>149</v>
      </c>
      <c r="L390" s="45"/>
      <c r="M390" s="226" t="s">
        <v>19</v>
      </c>
      <c r="N390" s="227" t="s">
        <v>44</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269</v>
      </c>
      <c r="AT390" s="230" t="s">
        <v>145</v>
      </c>
      <c r="AU390" s="230" t="s">
        <v>151</v>
      </c>
      <c r="AY390" s="18" t="s">
        <v>142</v>
      </c>
      <c r="BE390" s="231">
        <f>IF(N390="základní",J390,0)</f>
        <v>0</v>
      </c>
      <c r="BF390" s="231">
        <f>IF(N390="snížená",J390,0)</f>
        <v>0</v>
      </c>
      <c r="BG390" s="231">
        <f>IF(N390="zákl. přenesená",J390,0)</f>
        <v>0</v>
      </c>
      <c r="BH390" s="231">
        <f>IF(N390="sníž. přenesená",J390,0)</f>
        <v>0</v>
      </c>
      <c r="BI390" s="231">
        <f>IF(N390="nulová",J390,0)</f>
        <v>0</v>
      </c>
      <c r="BJ390" s="18" t="s">
        <v>151</v>
      </c>
      <c r="BK390" s="231">
        <f>ROUND(I390*H390,2)</f>
        <v>0</v>
      </c>
      <c r="BL390" s="18" t="s">
        <v>269</v>
      </c>
      <c r="BM390" s="230" t="s">
        <v>927</v>
      </c>
    </row>
    <row r="391" s="2" customFormat="1">
      <c r="A391" s="39"/>
      <c r="B391" s="40"/>
      <c r="C391" s="41"/>
      <c r="D391" s="234" t="s">
        <v>174</v>
      </c>
      <c r="E391" s="41"/>
      <c r="F391" s="255" t="s">
        <v>434</v>
      </c>
      <c r="G391" s="41"/>
      <c r="H391" s="41"/>
      <c r="I391" s="137"/>
      <c r="J391" s="41"/>
      <c r="K391" s="41"/>
      <c r="L391" s="45"/>
      <c r="M391" s="256"/>
      <c r="N391" s="257"/>
      <c r="O391" s="85"/>
      <c r="P391" s="85"/>
      <c r="Q391" s="85"/>
      <c r="R391" s="85"/>
      <c r="S391" s="85"/>
      <c r="T391" s="86"/>
      <c r="U391" s="39"/>
      <c r="V391" s="39"/>
      <c r="W391" s="39"/>
      <c r="X391" s="39"/>
      <c r="Y391" s="39"/>
      <c r="Z391" s="39"/>
      <c r="AA391" s="39"/>
      <c r="AB391" s="39"/>
      <c r="AC391" s="39"/>
      <c r="AD391" s="39"/>
      <c r="AE391" s="39"/>
      <c r="AT391" s="18" t="s">
        <v>174</v>
      </c>
      <c r="AU391" s="18" t="s">
        <v>151</v>
      </c>
    </row>
    <row r="392" s="12" customFormat="1" ht="22.8" customHeight="1">
      <c r="A392" s="12"/>
      <c r="B392" s="203"/>
      <c r="C392" s="204"/>
      <c r="D392" s="205" t="s">
        <v>71</v>
      </c>
      <c r="E392" s="217" t="s">
        <v>928</v>
      </c>
      <c r="F392" s="217" t="s">
        <v>929</v>
      </c>
      <c r="G392" s="204"/>
      <c r="H392" s="204"/>
      <c r="I392" s="207"/>
      <c r="J392" s="218">
        <f>BK392</f>
        <v>0</v>
      </c>
      <c r="K392" s="204"/>
      <c r="L392" s="209"/>
      <c r="M392" s="210"/>
      <c r="N392" s="211"/>
      <c r="O392" s="211"/>
      <c r="P392" s="212">
        <f>SUM(P393:P426)</f>
        <v>0</v>
      </c>
      <c r="Q392" s="211"/>
      <c r="R392" s="212">
        <f>SUM(R393:R426)</f>
        <v>0.42363265000000006</v>
      </c>
      <c r="S392" s="211"/>
      <c r="T392" s="213">
        <f>SUM(T393:T426)</f>
        <v>0</v>
      </c>
      <c r="U392" s="12"/>
      <c r="V392" s="12"/>
      <c r="W392" s="12"/>
      <c r="X392" s="12"/>
      <c r="Y392" s="12"/>
      <c r="Z392" s="12"/>
      <c r="AA392" s="12"/>
      <c r="AB392" s="12"/>
      <c r="AC392" s="12"/>
      <c r="AD392" s="12"/>
      <c r="AE392" s="12"/>
      <c r="AR392" s="214" t="s">
        <v>151</v>
      </c>
      <c r="AT392" s="215" t="s">
        <v>71</v>
      </c>
      <c r="AU392" s="215" t="s">
        <v>80</v>
      </c>
      <c r="AY392" s="214" t="s">
        <v>142</v>
      </c>
      <c r="BK392" s="216">
        <f>SUM(BK393:BK426)</f>
        <v>0</v>
      </c>
    </row>
    <row r="393" s="2" customFormat="1" ht="21.75" customHeight="1">
      <c r="A393" s="39"/>
      <c r="B393" s="40"/>
      <c r="C393" s="219" t="s">
        <v>655</v>
      </c>
      <c r="D393" s="219" t="s">
        <v>145</v>
      </c>
      <c r="E393" s="220" t="s">
        <v>930</v>
      </c>
      <c r="F393" s="221" t="s">
        <v>931</v>
      </c>
      <c r="G393" s="222" t="s">
        <v>185</v>
      </c>
      <c r="H393" s="223">
        <v>72.299999999999997</v>
      </c>
      <c r="I393" s="224"/>
      <c r="J393" s="225">
        <f>ROUND(I393*H393,2)</f>
        <v>0</v>
      </c>
      <c r="K393" s="221" t="s">
        <v>149</v>
      </c>
      <c r="L393" s="45"/>
      <c r="M393" s="226" t="s">
        <v>19</v>
      </c>
      <c r="N393" s="227" t="s">
        <v>44</v>
      </c>
      <c r="O393" s="85"/>
      <c r="P393" s="228">
        <f>O393*H393</f>
        <v>0</v>
      </c>
      <c r="Q393" s="228">
        <v>3.0000000000000001E-05</v>
      </c>
      <c r="R393" s="228">
        <f>Q393*H393</f>
        <v>0.0021689999999999999</v>
      </c>
      <c r="S393" s="228">
        <v>0</v>
      </c>
      <c r="T393" s="229">
        <f>S393*H393</f>
        <v>0</v>
      </c>
      <c r="U393" s="39"/>
      <c r="V393" s="39"/>
      <c r="W393" s="39"/>
      <c r="X393" s="39"/>
      <c r="Y393" s="39"/>
      <c r="Z393" s="39"/>
      <c r="AA393" s="39"/>
      <c r="AB393" s="39"/>
      <c r="AC393" s="39"/>
      <c r="AD393" s="39"/>
      <c r="AE393" s="39"/>
      <c r="AR393" s="230" t="s">
        <v>269</v>
      </c>
      <c r="AT393" s="230" t="s">
        <v>145</v>
      </c>
      <c r="AU393" s="230" t="s">
        <v>151</v>
      </c>
      <c r="AY393" s="18" t="s">
        <v>142</v>
      </c>
      <c r="BE393" s="231">
        <f>IF(N393="základní",J393,0)</f>
        <v>0</v>
      </c>
      <c r="BF393" s="231">
        <f>IF(N393="snížená",J393,0)</f>
        <v>0</v>
      </c>
      <c r="BG393" s="231">
        <f>IF(N393="zákl. přenesená",J393,0)</f>
        <v>0</v>
      </c>
      <c r="BH393" s="231">
        <f>IF(N393="sníž. přenesená",J393,0)</f>
        <v>0</v>
      </c>
      <c r="BI393" s="231">
        <f>IF(N393="nulová",J393,0)</f>
        <v>0</v>
      </c>
      <c r="BJ393" s="18" t="s">
        <v>151</v>
      </c>
      <c r="BK393" s="231">
        <f>ROUND(I393*H393,2)</f>
        <v>0</v>
      </c>
      <c r="BL393" s="18" t="s">
        <v>269</v>
      </c>
      <c r="BM393" s="230" t="s">
        <v>932</v>
      </c>
    </row>
    <row r="394" s="2" customFormat="1">
      <c r="A394" s="39"/>
      <c r="B394" s="40"/>
      <c r="C394" s="41"/>
      <c r="D394" s="234" t="s">
        <v>174</v>
      </c>
      <c r="E394" s="41"/>
      <c r="F394" s="255" t="s">
        <v>933</v>
      </c>
      <c r="G394" s="41"/>
      <c r="H394" s="41"/>
      <c r="I394" s="137"/>
      <c r="J394" s="41"/>
      <c r="K394" s="41"/>
      <c r="L394" s="45"/>
      <c r="M394" s="256"/>
      <c r="N394" s="257"/>
      <c r="O394" s="85"/>
      <c r="P394" s="85"/>
      <c r="Q394" s="85"/>
      <c r="R394" s="85"/>
      <c r="S394" s="85"/>
      <c r="T394" s="86"/>
      <c r="U394" s="39"/>
      <c r="V394" s="39"/>
      <c r="W394" s="39"/>
      <c r="X394" s="39"/>
      <c r="Y394" s="39"/>
      <c r="Z394" s="39"/>
      <c r="AA394" s="39"/>
      <c r="AB394" s="39"/>
      <c r="AC394" s="39"/>
      <c r="AD394" s="39"/>
      <c r="AE394" s="39"/>
      <c r="AT394" s="18" t="s">
        <v>174</v>
      </c>
      <c r="AU394" s="18" t="s">
        <v>151</v>
      </c>
    </row>
    <row r="395" s="15" customFormat="1">
      <c r="A395" s="15"/>
      <c r="B395" s="258"/>
      <c r="C395" s="259"/>
      <c r="D395" s="234" t="s">
        <v>153</v>
      </c>
      <c r="E395" s="260" t="s">
        <v>19</v>
      </c>
      <c r="F395" s="261" t="s">
        <v>779</v>
      </c>
      <c r="G395" s="259"/>
      <c r="H395" s="260" t="s">
        <v>19</v>
      </c>
      <c r="I395" s="262"/>
      <c r="J395" s="259"/>
      <c r="K395" s="259"/>
      <c r="L395" s="263"/>
      <c r="M395" s="264"/>
      <c r="N395" s="265"/>
      <c r="O395" s="265"/>
      <c r="P395" s="265"/>
      <c r="Q395" s="265"/>
      <c r="R395" s="265"/>
      <c r="S395" s="265"/>
      <c r="T395" s="266"/>
      <c r="U395" s="15"/>
      <c r="V395" s="15"/>
      <c r="W395" s="15"/>
      <c r="X395" s="15"/>
      <c r="Y395" s="15"/>
      <c r="Z395" s="15"/>
      <c r="AA395" s="15"/>
      <c r="AB395" s="15"/>
      <c r="AC395" s="15"/>
      <c r="AD395" s="15"/>
      <c r="AE395" s="15"/>
      <c r="AT395" s="267" t="s">
        <v>153</v>
      </c>
      <c r="AU395" s="267" t="s">
        <v>151</v>
      </c>
      <c r="AV395" s="15" t="s">
        <v>80</v>
      </c>
      <c r="AW395" s="15" t="s">
        <v>33</v>
      </c>
      <c r="AX395" s="15" t="s">
        <v>72</v>
      </c>
      <c r="AY395" s="267" t="s">
        <v>142</v>
      </c>
    </row>
    <row r="396" s="13" customFormat="1">
      <c r="A396" s="13"/>
      <c r="B396" s="232"/>
      <c r="C396" s="233"/>
      <c r="D396" s="234" t="s">
        <v>153</v>
      </c>
      <c r="E396" s="235" t="s">
        <v>19</v>
      </c>
      <c r="F396" s="236" t="s">
        <v>934</v>
      </c>
      <c r="G396" s="233"/>
      <c r="H396" s="237">
        <v>20.850000000000001</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153</v>
      </c>
      <c r="AU396" s="243" t="s">
        <v>151</v>
      </c>
      <c r="AV396" s="13" t="s">
        <v>151</v>
      </c>
      <c r="AW396" s="13" t="s">
        <v>33</v>
      </c>
      <c r="AX396" s="13" t="s">
        <v>72</v>
      </c>
      <c r="AY396" s="243" t="s">
        <v>142</v>
      </c>
    </row>
    <row r="397" s="15" customFormat="1">
      <c r="A397" s="15"/>
      <c r="B397" s="258"/>
      <c r="C397" s="259"/>
      <c r="D397" s="234" t="s">
        <v>153</v>
      </c>
      <c r="E397" s="260" t="s">
        <v>19</v>
      </c>
      <c r="F397" s="261" t="s">
        <v>781</v>
      </c>
      <c r="G397" s="259"/>
      <c r="H397" s="260" t="s">
        <v>19</v>
      </c>
      <c r="I397" s="262"/>
      <c r="J397" s="259"/>
      <c r="K397" s="259"/>
      <c r="L397" s="263"/>
      <c r="M397" s="264"/>
      <c r="N397" s="265"/>
      <c r="O397" s="265"/>
      <c r="P397" s="265"/>
      <c r="Q397" s="265"/>
      <c r="R397" s="265"/>
      <c r="S397" s="265"/>
      <c r="T397" s="266"/>
      <c r="U397" s="15"/>
      <c r="V397" s="15"/>
      <c r="W397" s="15"/>
      <c r="X397" s="15"/>
      <c r="Y397" s="15"/>
      <c r="Z397" s="15"/>
      <c r="AA397" s="15"/>
      <c r="AB397" s="15"/>
      <c r="AC397" s="15"/>
      <c r="AD397" s="15"/>
      <c r="AE397" s="15"/>
      <c r="AT397" s="267" t="s">
        <v>153</v>
      </c>
      <c r="AU397" s="267" t="s">
        <v>151</v>
      </c>
      <c r="AV397" s="15" t="s">
        <v>80</v>
      </c>
      <c r="AW397" s="15" t="s">
        <v>33</v>
      </c>
      <c r="AX397" s="15" t="s">
        <v>72</v>
      </c>
      <c r="AY397" s="267" t="s">
        <v>142</v>
      </c>
    </row>
    <row r="398" s="13" customFormat="1">
      <c r="A398" s="13"/>
      <c r="B398" s="232"/>
      <c r="C398" s="233"/>
      <c r="D398" s="234" t="s">
        <v>153</v>
      </c>
      <c r="E398" s="235" t="s">
        <v>19</v>
      </c>
      <c r="F398" s="236" t="s">
        <v>935</v>
      </c>
      <c r="G398" s="233"/>
      <c r="H398" s="237">
        <v>14.82</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153</v>
      </c>
      <c r="AU398" s="243" t="s">
        <v>151</v>
      </c>
      <c r="AV398" s="13" t="s">
        <v>151</v>
      </c>
      <c r="AW398" s="13" t="s">
        <v>33</v>
      </c>
      <c r="AX398" s="13" t="s">
        <v>72</v>
      </c>
      <c r="AY398" s="243" t="s">
        <v>142</v>
      </c>
    </row>
    <row r="399" s="15" customFormat="1">
      <c r="A399" s="15"/>
      <c r="B399" s="258"/>
      <c r="C399" s="259"/>
      <c r="D399" s="234" t="s">
        <v>153</v>
      </c>
      <c r="E399" s="260" t="s">
        <v>19</v>
      </c>
      <c r="F399" s="261" t="s">
        <v>787</v>
      </c>
      <c r="G399" s="259"/>
      <c r="H399" s="260" t="s">
        <v>19</v>
      </c>
      <c r="I399" s="262"/>
      <c r="J399" s="259"/>
      <c r="K399" s="259"/>
      <c r="L399" s="263"/>
      <c r="M399" s="264"/>
      <c r="N399" s="265"/>
      <c r="O399" s="265"/>
      <c r="P399" s="265"/>
      <c r="Q399" s="265"/>
      <c r="R399" s="265"/>
      <c r="S399" s="265"/>
      <c r="T399" s="266"/>
      <c r="U399" s="15"/>
      <c r="V399" s="15"/>
      <c r="W399" s="15"/>
      <c r="X399" s="15"/>
      <c r="Y399" s="15"/>
      <c r="Z399" s="15"/>
      <c r="AA399" s="15"/>
      <c r="AB399" s="15"/>
      <c r="AC399" s="15"/>
      <c r="AD399" s="15"/>
      <c r="AE399" s="15"/>
      <c r="AT399" s="267" t="s">
        <v>153</v>
      </c>
      <c r="AU399" s="267" t="s">
        <v>151</v>
      </c>
      <c r="AV399" s="15" t="s">
        <v>80</v>
      </c>
      <c r="AW399" s="15" t="s">
        <v>33</v>
      </c>
      <c r="AX399" s="15" t="s">
        <v>72</v>
      </c>
      <c r="AY399" s="267" t="s">
        <v>142</v>
      </c>
    </row>
    <row r="400" s="13" customFormat="1">
      <c r="A400" s="13"/>
      <c r="B400" s="232"/>
      <c r="C400" s="233"/>
      <c r="D400" s="234" t="s">
        <v>153</v>
      </c>
      <c r="E400" s="235" t="s">
        <v>19</v>
      </c>
      <c r="F400" s="236" t="s">
        <v>936</v>
      </c>
      <c r="G400" s="233"/>
      <c r="H400" s="237">
        <v>21.199999999999999</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153</v>
      </c>
      <c r="AU400" s="243" t="s">
        <v>151</v>
      </c>
      <c r="AV400" s="13" t="s">
        <v>151</v>
      </c>
      <c r="AW400" s="13" t="s">
        <v>33</v>
      </c>
      <c r="AX400" s="13" t="s">
        <v>72</v>
      </c>
      <c r="AY400" s="243" t="s">
        <v>142</v>
      </c>
    </row>
    <row r="401" s="15" customFormat="1">
      <c r="A401" s="15"/>
      <c r="B401" s="258"/>
      <c r="C401" s="259"/>
      <c r="D401" s="234" t="s">
        <v>153</v>
      </c>
      <c r="E401" s="260" t="s">
        <v>19</v>
      </c>
      <c r="F401" s="261" t="s">
        <v>937</v>
      </c>
      <c r="G401" s="259"/>
      <c r="H401" s="260" t="s">
        <v>19</v>
      </c>
      <c r="I401" s="262"/>
      <c r="J401" s="259"/>
      <c r="K401" s="259"/>
      <c r="L401" s="263"/>
      <c r="M401" s="264"/>
      <c r="N401" s="265"/>
      <c r="O401" s="265"/>
      <c r="P401" s="265"/>
      <c r="Q401" s="265"/>
      <c r="R401" s="265"/>
      <c r="S401" s="265"/>
      <c r="T401" s="266"/>
      <c r="U401" s="15"/>
      <c r="V401" s="15"/>
      <c r="W401" s="15"/>
      <c r="X401" s="15"/>
      <c r="Y401" s="15"/>
      <c r="Z401" s="15"/>
      <c r="AA401" s="15"/>
      <c r="AB401" s="15"/>
      <c r="AC401" s="15"/>
      <c r="AD401" s="15"/>
      <c r="AE401" s="15"/>
      <c r="AT401" s="267" t="s">
        <v>153</v>
      </c>
      <c r="AU401" s="267" t="s">
        <v>151</v>
      </c>
      <c r="AV401" s="15" t="s">
        <v>80</v>
      </c>
      <c r="AW401" s="15" t="s">
        <v>33</v>
      </c>
      <c r="AX401" s="15" t="s">
        <v>72</v>
      </c>
      <c r="AY401" s="267" t="s">
        <v>142</v>
      </c>
    </row>
    <row r="402" s="13" customFormat="1">
      <c r="A402" s="13"/>
      <c r="B402" s="232"/>
      <c r="C402" s="233"/>
      <c r="D402" s="234" t="s">
        <v>153</v>
      </c>
      <c r="E402" s="235" t="s">
        <v>19</v>
      </c>
      <c r="F402" s="236" t="s">
        <v>938</v>
      </c>
      <c r="G402" s="233"/>
      <c r="H402" s="237">
        <v>15.43</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153</v>
      </c>
      <c r="AU402" s="243" t="s">
        <v>151</v>
      </c>
      <c r="AV402" s="13" t="s">
        <v>151</v>
      </c>
      <c r="AW402" s="13" t="s">
        <v>33</v>
      </c>
      <c r="AX402" s="13" t="s">
        <v>72</v>
      </c>
      <c r="AY402" s="243" t="s">
        <v>142</v>
      </c>
    </row>
    <row r="403" s="14" customFormat="1">
      <c r="A403" s="14"/>
      <c r="B403" s="244"/>
      <c r="C403" s="245"/>
      <c r="D403" s="234" t="s">
        <v>153</v>
      </c>
      <c r="E403" s="246" t="s">
        <v>19</v>
      </c>
      <c r="F403" s="247" t="s">
        <v>156</v>
      </c>
      <c r="G403" s="245"/>
      <c r="H403" s="248">
        <v>72.300000000000011</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153</v>
      </c>
      <c r="AU403" s="254" t="s">
        <v>151</v>
      </c>
      <c r="AV403" s="14" t="s">
        <v>150</v>
      </c>
      <c r="AW403" s="14" t="s">
        <v>33</v>
      </c>
      <c r="AX403" s="14" t="s">
        <v>80</v>
      </c>
      <c r="AY403" s="254" t="s">
        <v>142</v>
      </c>
    </row>
    <row r="404" s="2" customFormat="1" ht="16.5" customHeight="1">
      <c r="A404" s="39"/>
      <c r="B404" s="40"/>
      <c r="C404" s="268" t="s">
        <v>661</v>
      </c>
      <c r="D404" s="268" t="s">
        <v>264</v>
      </c>
      <c r="E404" s="269" t="s">
        <v>939</v>
      </c>
      <c r="F404" s="270" t="s">
        <v>940</v>
      </c>
      <c r="G404" s="271" t="s">
        <v>185</v>
      </c>
      <c r="H404" s="272">
        <v>72.299999999999997</v>
      </c>
      <c r="I404" s="273"/>
      <c r="J404" s="274">
        <f>ROUND(I404*H404,2)</f>
        <v>0</v>
      </c>
      <c r="K404" s="270" t="s">
        <v>149</v>
      </c>
      <c r="L404" s="275"/>
      <c r="M404" s="276" t="s">
        <v>19</v>
      </c>
      <c r="N404" s="277" t="s">
        <v>44</v>
      </c>
      <c r="O404" s="85"/>
      <c r="P404" s="228">
        <f>O404*H404</f>
        <v>0</v>
      </c>
      <c r="Q404" s="228">
        <v>0.00020000000000000001</v>
      </c>
      <c r="R404" s="228">
        <f>Q404*H404</f>
        <v>0.014460000000000001</v>
      </c>
      <c r="S404" s="228">
        <v>0</v>
      </c>
      <c r="T404" s="229">
        <f>S404*H404</f>
        <v>0</v>
      </c>
      <c r="U404" s="39"/>
      <c r="V404" s="39"/>
      <c r="W404" s="39"/>
      <c r="X404" s="39"/>
      <c r="Y404" s="39"/>
      <c r="Z404" s="39"/>
      <c r="AA404" s="39"/>
      <c r="AB404" s="39"/>
      <c r="AC404" s="39"/>
      <c r="AD404" s="39"/>
      <c r="AE404" s="39"/>
      <c r="AR404" s="230" t="s">
        <v>351</v>
      </c>
      <c r="AT404" s="230" t="s">
        <v>264</v>
      </c>
      <c r="AU404" s="230" t="s">
        <v>151</v>
      </c>
      <c r="AY404" s="18" t="s">
        <v>142</v>
      </c>
      <c r="BE404" s="231">
        <f>IF(N404="základní",J404,0)</f>
        <v>0</v>
      </c>
      <c r="BF404" s="231">
        <f>IF(N404="snížená",J404,0)</f>
        <v>0</v>
      </c>
      <c r="BG404" s="231">
        <f>IF(N404="zákl. přenesená",J404,0)</f>
        <v>0</v>
      </c>
      <c r="BH404" s="231">
        <f>IF(N404="sníž. přenesená",J404,0)</f>
        <v>0</v>
      </c>
      <c r="BI404" s="231">
        <f>IF(N404="nulová",J404,0)</f>
        <v>0</v>
      </c>
      <c r="BJ404" s="18" t="s">
        <v>151</v>
      </c>
      <c r="BK404" s="231">
        <f>ROUND(I404*H404,2)</f>
        <v>0</v>
      </c>
      <c r="BL404" s="18" t="s">
        <v>269</v>
      </c>
      <c r="BM404" s="230" t="s">
        <v>941</v>
      </c>
    </row>
    <row r="405" s="2" customFormat="1" ht="16.5" customHeight="1">
      <c r="A405" s="39"/>
      <c r="B405" s="40"/>
      <c r="C405" s="219" t="s">
        <v>666</v>
      </c>
      <c r="D405" s="219" t="s">
        <v>145</v>
      </c>
      <c r="E405" s="220" t="s">
        <v>942</v>
      </c>
      <c r="F405" s="221" t="s">
        <v>943</v>
      </c>
      <c r="G405" s="222" t="s">
        <v>185</v>
      </c>
      <c r="H405" s="223">
        <v>3.2000000000000002</v>
      </c>
      <c r="I405" s="224"/>
      <c r="J405" s="225">
        <f>ROUND(I405*H405,2)</f>
        <v>0</v>
      </c>
      <c r="K405" s="221" t="s">
        <v>149</v>
      </c>
      <c r="L405" s="45"/>
      <c r="M405" s="226" t="s">
        <v>19</v>
      </c>
      <c r="N405" s="227" t="s">
        <v>44</v>
      </c>
      <c r="O405" s="85"/>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269</v>
      </c>
      <c r="AT405" s="230" t="s">
        <v>145</v>
      </c>
      <c r="AU405" s="230" t="s">
        <v>151</v>
      </c>
      <c r="AY405" s="18" t="s">
        <v>142</v>
      </c>
      <c r="BE405" s="231">
        <f>IF(N405="základní",J405,0)</f>
        <v>0</v>
      </c>
      <c r="BF405" s="231">
        <f>IF(N405="snížená",J405,0)</f>
        <v>0</v>
      </c>
      <c r="BG405" s="231">
        <f>IF(N405="zákl. přenesená",J405,0)</f>
        <v>0</v>
      </c>
      <c r="BH405" s="231">
        <f>IF(N405="sníž. přenesená",J405,0)</f>
        <v>0</v>
      </c>
      <c r="BI405" s="231">
        <f>IF(N405="nulová",J405,0)</f>
        <v>0</v>
      </c>
      <c r="BJ405" s="18" t="s">
        <v>151</v>
      </c>
      <c r="BK405" s="231">
        <f>ROUND(I405*H405,2)</f>
        <v>0</v>
      </c>
      <c r="BL405" s="18" t="s">
        <v>269</v>
      </c>
      <c r="BM405" s="230" t="s">
        <v>944</v>
      </c>
    </row>
    <row r="406" s="2" customFormat="1">
      <c r="A406" s="39"/>
      <c r="B406" s="40"/>
      <c r="C406" s="41"/>
      <c r="D406" s="234" t="s">
        <v>174</v>
      </c>
      <c r="E406" s="41"/>
      <c r="F406" s="255" t="s">
        <v>945</v>
      </c>
      <c r="G406" s="41"/>
      <c r="H406" s="41"/>
      <c r="I406" s="137"/>
      <c r="J406" s="41"/>
      <c r="K406" s="41"/>
      <c r="L406" s="45"/>
      <c r="M406" s="256"/>
      <c r="N406" s="257"/>
      <c r="O406" s="85"/>
      <c r="P406" s="85"/>
      <c r="Q406" s="85"/>
      <c r="R406" s="85"/>
      <c r="S406" s="85"/>
      <c r="T406" s="86"/>
      <c r="U406" s="39"/>
      <c r="V406" s="39"/>
      <c r="W406" s="39"/>
      <c r="X406" s="39"/>
      <c r="Y406" s="39"/>
      <c r="Z406" s="39"/>
      <c r="AA406" s="39"/>
      <c r="AB406" s="39"/>
      <c r="AC406" s="39"/>
      <c r="AD406" s="39"/>
      <c r="AE406" s="39"/>
      <c r="AT406" s="18" t="s">
        <v>174</v>
      </c>
      <c r="AU406" s="18" t="s">
        <v>151</v>
      </c>
    </row>
    <row r="407" s="13" customFormat="1">
      <c r="A407" s="13"/>
      <c r="B407" s="232"/>
      <c r="C407" s="233"/>
      <c r="D407" s="234" t="s">
        <v>153</v>
      </c>
      <c r="E407" s="235" t="s">
        <v>19</v>
      </c>
      <c r="F407" s="236" t="s">
        <v>946</v>
      </c>
      <c r="G407" s="233"/>
      <c r="H407" s="237">
        <v>3.2000000000000002</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153</v>
      </c>
      <c r="AU407" s="243" t="s">
        <v>151</v>
      </c>
      <c r="AV407" s="13" t="s">
        <v>151</v>
      </c>
      <c r="AW407" s="13" t="s">
        <v>33</v>
      </c>
      <c r="AX407" s="13" t="s">
        <v>72</v>
      </c>
      <c r="AY407" s="243" t="s">
        <v>142</v>
      </c>
    </row>
    <row r="408" s="14" customFormat="1">
      <c r="A408" s="14"/>
      <c r="B408" s="244"/>
      <c r="C408" s="245"/>
      <c r="D408" s="234" t="s">
        <v>153</v>
      </c>
      <c r="E408" s="246" t="s">
        <v>19</v>
      </c>
      <c r="F408" s="247" t="s">
        <v>156</v>
      </c>
      <c r="G408" s="245"/>
      <c r="H408" s="248">
        <v>3.2000000000000002</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153</v>
      </c>
      <c r="AU408" s="254" t="s">
        <v>151</v>
      </c>
      <c r="AV408" s="14" t="s">
        <v>150</v>
      </c>
      <c r="AW408" s="14" t="s">
        <v>33</v>
      </c>
      <c r="AX408" s="14" t="s">
        <v>80</v>
      </c>
      <c r="AY408" s="254" t="s">
        <v>142</v>
      </c>
    </row>
    <row r="409" s="2" customFormat="1" ht="16.5" customHeight="1">
      <c r="A409" s="39"/>
      <c r="B409" s="40"/>
      <c r="C409" s="268" t="s">
        <v>673</v>
      </c>
      <c r="D409" s="268" t="s">
        <v>264</v>
      </c>
      <c r="E409" s="269" t="s">
        <v>947</v>
      </c>
      <c r="F409" s="270" t="s">
        <v>948</v>
      </c>
      <c r="G409" s="271" t="s">
        <v>185</v>
      </c>
      <c r="H409" s="272">
        <v>3.2000000000000002</v>
      </c>
      <c r="I409" s="273"/>
      <c r="J409" s="274">
        <f>ROUND(I409*H409,2)</f>
        <v>0</v>
      </c>
      <c r="K409" s="270" t="s">
        <v>149</v>
      </c>
      <c r="L409" s="275"/>
      <c r="M409" s="276" t="s">
        <v>19</v>
      </c>
      <c r="N409" s="277" t="s">
        <v>44</v>
      </c>
      <c r="O409" s="85"/>
      <c r="P409" s="228">
        <f>O409*H409</f>
        <v>0</v>
      </c>
      <c r="Q409" s="228">
        <v>0.00017000000000000001</v>
      </c>
      <c r="R409" s="228">
        <f>Q409*H409</f>
        <v>0.0005440000000000001</v>
      </c>
      <c r="S409" s="228">
        <v>0</v>
      </c>
      <c r="T409" s="229">
        <f>S409*H409</f>
        <v>0</v>
      </c>
      <c r="U409" s="39"/>
      <c r="V409" s="39"/>
      <c r="W409" s="39"/>
      <c r="X409" s="39"/>
      <c r="Y409" s="39"/>
      <c r="Z409" s="39"/>
      <c r="AA409" s="39"/>
      <c r="AB409" s="39"/>
      <c r="AC409" s="39"/>
      <c r="AD409" s="39"/>
      <c r="AE409" s="39"/>
      <c r="AR409" s="230" t="s">
        <v>351</v>
      </c>
      <c r="AT409" s="230" t="s">
        <v>264</v>
      </c>
      <c r="AU409" s="230" t="s">
        <v>151</v>
      </c>
      <c r="AY409" s="18" t="s">
        <v>142</v>
      </c>
      <c r="BE409" s="231">
        <f>IF(N409="základní",J409,0)</f>
        <v>0</v>
      </c>
      <c r="BF409" s="231">
        <f>IF(N409="snížená",J409,0)</f>
        <v>0</v>
      </c>
      <c r="BG409" s="231">
        <f>IF(N409="zákl. přenesená",J409,0)</f>
        <v>0</v>
      </c>
      <c r="BH409" s="231">
        <f>IF(N409="sníž. přenesená",J409,0)</f>
        <v>0</v>
      </c>
      <c r="BI409" s="231">
        <f>IF(N409="nulová",J409,0)</f>
        <v>0</v>
      </c>
      <c r="BJ409" s="18" t="s">
        <v>151</v>
      </c>
      <c r="BK409" s="231">
        <f>ROUND(I409*H409,2)</f>
        <v>0</v>
      </c>
      <c r="BL409" s="18" t="s">
        <v>269</v>
      </c>
      <c r="BM409" s="230" t="s">
        <v>949</v>
      </c>
    </row>
    <row r="410" s="2" customFormat="1" ht="21.75" customHeight="1">
      <c r="A410" s="39"/>
      <c r="B410" s="40"/>
      <c r="C410" s="219" t="s">
        <v>677</v>
      </c>
      <c r="D410" s="219" t="s">
        <v>145</v>
      </c>
      <c r="E410" s="220" t="s">
        <v>950</v>
      </c>
      <c r="F410" s="221" t="s">
        <v>951</v>
      </c>
      <c r="G410" s="222" t="s">
        <v>159</v>
      </c>
      <c r="H410" s="223">
        <v>76.849999999999994</v>
      </c>
      <c r="I410" s="224"/>
      <c r="J410" s="225">
        <f>ROUND(I410*H410,2)</f>
        <v>0</v>
      </c>
      <c r="K410" s="221" t="s">
        <v>149</v>
      </c>
      <c r="L410" s="45"/>
      <c r="M410" s="226" t="s">
        <v>19</v>
      </c>
      <c r="N410" s="227" t="s">
        <v>44</v>
      </c>
      <c r="O410" s="85"/>
      <c r="P410" s="228">
        <f>O410*H410</f>
        <v>0</v>
      </c>
      <c r="Q410" s="228">
        <v>0.00012999999999999999</v>
      </c>
      <c r="R410" s="228">
        <f>Q410*H410</f>
        <v>0.0099904999999999976</v>
      </c>
      <c r="S410" s="228">
        <v>0</v>
      </c>
      <c r="T410" s="229">
        <f>S410*H410</f>
        <v>0</v>
      </c>
      <c r="U410" s="39"/>
      <c r="V410" s="39"/>
      <c r="W410" s="39"/>
      <c r="X410" s="39"/>
      <c r="Y410" s="39"/>
      <c r="Z410" s="39"/>
      <c r="AA410" s="39"/>
      <c r="AB410" s="39"/>
      <c r="AC410" s="39"/>
      <c r="AD410" s="39"/>
      <c r="AE410" s="39"/>
      <c r="AR410" s="230" t="s">
        <v>269</v>
      </c>
      <c r="AT410" s="230" t="s">
        <v>145</v>
      </c>
      <c r="AU410" s="230" t="s">
        <v>151</v>
      </c>
      <c r="AY410" s="18" t="s">
        <v>142</v>
      </c>
      <c r="BE410" s="231">
        <f>IF(N410="základní",J410,0)</f>
        <v>0</v>
      </c>
      <c r="BF410" s="231">
        <f>IF(N410="snížená",J410,0)</f>
        <v>0</v>
      </c>
      <c r="BG410" s="231">
        <f>IF(N410="zákl. přenesená",J410,0)</f>
        <v>0</v>
      </c>
      <c r="BH410" s="231">
        <f>IF(N410="sníž. přenesená",J410,0)</f>
        <v>0</v>
      </c>
      <c r="BI410" s="231">
        <f>IF(N410="nulová",J410,0)</f>
        <v>0</v>
      </c>
      <c r="BJ410" s="18" t="s">
        <v>151</v>
      </c>
      <c r="BK410" s="231">
        <f>ROUND(I410*H410,2)</f>
        <v>0</v>
      </c>
      <c r="BL410" s="18" t="s">
        <v>269</v>
      </c>
      <c r="BM410" s="230" t="s">
        <v>952</v>
      </c>
    </row>
    <row r="411" s="2" customFormat="1">
      <c r="A411" s="39"/>
      <c r="B411" s="40"/>
      <c r="C411" s="41"/>
      <c r="D411" s="234" t="s">
        <v>174</v>
      </c>
      <c r="E411" s="41"/>
      <c r="F411" s="255" t="s">
        <v>953</v>
      </c>
      <c r="G411" s="41"/>
      <c r="H411" s="41"/>
      <c r="I411" s="137"/>
      <c r="J411" s="41"/>
      <c r="K411" s="41"/>
      <c r="L411" s="45"/>
      <c r="M411" s="256"/>
      <c r="N411" s="257"/>
      <c r="O411" s="85"/>
      <c r="P411" s="85"/>
      <c r="Q411" s="85"/>
      <c r="R411" s="85"/>
      <c r="S411" s="85"/>
      <c r="T411" s="86"/>
      <c r="U411" s="39"/>
      <c r="V411" s="39"/>
      <c r="W411" s="39"/>
      <c r="X411" s="39"/>
      <c r="Y411" s="39"/>
      <c r="Z411" s="39"/>
      <c r="AA411" s="39"/>
      <c r="AB411" s="39"/>
      <c r="AC411" s="39"/>
      <c r="AD411" s="39"/>
      <c r="AE411" s="39"/>
      <c r="AT411" s="18" t="s">
        <v>174</v>
      </c>
      <c r="AU411" s="18" t="s">
        <v>151</v>
      </c>
    </row>
    <row r="412" s="13" customFormat="1">
      <c r="A412" s="13"/>
      <c r="B412" s="232"/>
      <c r="C412" s="233"/>
      <c r="D412" s="234" t="s">
        <v>153</v>
      </c>
      <c r="E412" s="235" t="s">
        <v>19</v>
      </c>
      <c r="F412" s="236" t="s">
        <v>954</v>
      </c>
      <c r="G412" s="233"/>
      <c r="H412" s="237">
        <v>76.849999999999994</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153</v>
      </c>
      <c r="AU412" s="243" t="s">
        <v>151</v>
      </c>
      <c r="AV412" s="13" t="s">
        <v>151</v>
      </c>
      <c r="AW412" s="13" t="s">
        <v>33</v>
      </c>
      <c r="AX412" s="13" t="s">
        <v>72</v>
      </c>
      <c r="AY412" s="243" t="s">
        <v>142</v>
      </c>
    </row>
    <row r="413" s="14" customFormat="1">
      <c r="A413" s="14"/>
      <c r="B413" s="244"/>
      <c r="C413" s="245"/>
      <c r="D413" s="234" t="s">
        <v>153</v>
      </c>
      <c r="E413" s="246" t="s">
        <v>19</v>
      </c>
      <c r="F413" s="247" t="s">
        <v>156</v>
      </c>
      <c r="G413" s="245"/>
      <c r="H413" s="248">
        <v>76.849999999999994</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153</v>
      </c>
      <c r="AU413" s="254" t="s">
        <v>151</v>
      </c>
      <c r="AV413" s="14" t="s">
        <v>150</v>
      </c>
      <c r="AW413" s="14" t="s">
        <v>33</v>
      </c>
      <c r="AX413" s="14" t="s">
        <v>80</v>
      </c>
      <c r="AY413" s="254" t="s">
        <v>142</v>
      </c>
    </row>
    <row r="414" s="2" customFormat="1" ht="21.75" customHeight="1">
      <c r="A414" s="39"/>
      <c r="B414" s="40"/>
      <c r="C414" s="268" t="s">
        <v>681</v>
      </c>
      <c r="D414" s="268" t="s">
        <v>264</v>
      </c>
      <c r="E414" s="269" t="s">
        <v>955</v>
      </c>
      <c r="F414" s="270" t="s">
        <v>956</v>
      </c>
      <c r="G414" s="271" t="s">
        <v>159</v>
      </c>
      <c r="H414" s="272">
        <v>84.534999999999997</v>
      </c>
      <c r="I414" s="273"/>
      <c r="J414" s="274">
        <f>ROUND(I414*H414,2)</f>
        <v>0</v>
      </c>
      <c r="K414" s="270" t="s">
        <v>149</v>
      </c>
      <c r="L414" s="275"/>
      <c r="M414" s="276" t="s">
        <v>19</v>
      </c>
      <c r="N414" s="277" t="s">
        <v>44</v>
      </c>
      <c r="O414" s="85"/>
      <c r="P414" s="228">
        <f>O414*H414</f>
        <v>0</v>
      </c>
      <c r="Q414" s="228">
        <v>0.0042900000000000004</v>
      </c>
      <c r="R414" s="228">
        <f>Q414*H414</f>
        <v>0.36265515000000004</v>
      </c>
      <c r="S414" s="228">
        <v>0</v>
      </c>
      <c r="T414" s="229">
        <f>S414*H414</f>
        <v>0</v>
      </c>
      <c r="U414" s="39"/>
      <c r="V414" s="39"/>
      <c r="W414" s="39"/>
      <c r="X414" s="39"/>
      <c r="Y414" s="39"/>
      <c r="Z414" s="39"/>
      <c r="AA414" s="39"/>
      <c r="AB414" s="39"/>
      <c r="AC414" s="39"/>
      <c r="AD414" s="39"/>
      <c r="AE414" s="39"/>
      <c r="AR414" s="230" t="s">
        <v>351</v>
      </c>
      <c r="AT414" s="230" t="s">
        <v>264</v>
      </c>
      <c r="AU414" s="230" t="s">
        <v>151</v>
      </c>
      <c r="AY414" s="18" t="s">
        <v>142</v>
      </c>
      <c r="BE414" s="231">
        <f>IF(N414="základní",J414,0)</f>
        <v>0</v>
      </c>
      <c r="BF414" s="231">
        <f>IF(N414="snížená",J414,0)</f>
        <v>0</v>
      </c>
      <c r="BG414" s="231">
        <f>IF(N414="zákl. přenesená",J414,0)</f>
        <v>0</v>
      </c>
      <c r="BH414" s="231">
        <f>IF(N414="sníž. přenesená",J414,0)</f>
        <v>0</v>
      </c>
      <c r="BI414" s="231">
        <f>IF(N414="nulová",J414,0)</f>
        <v>0</v>
      </c>
      <c r="BJ414" s="18" t="s">
        <v>151</v>
      </c>
      <c r="BK414" s="231">
        <f>ROUND(I414*H414,2)</f>
        <v>0</v>
      </c>
      <c r="BL414" s="18" t="s">
        <v>269</v>
      </c>
      <c r="BM414" s="230" t="s">
        <v>957</v>
      </c>
    </row>
    <row r="415" s="2" customFormat="1">
      <c r="A415" s="39"/>
      <c r="B415" s="40"/>
      <c r="C415" s="41"/>
      <c r="D415" s="234" t="s">
        <v>337</v>
      </c>
      <c r="E415" s="41"/>
      <c r="F415" s="255" t="s">
        <v>958</v>
      </c>
      <c r="G415" s="41"/>
      <c r="H415" s="41"/>
      <c r="I415" s="137"/>
      <c r="J415" s="41"/>
      <c r="K415" s="41"/>
      <c r="L415" s="45"/>
      <c r="M415" s="256"/>
      <c r="N415" s="257"/>
      <c r="O415" s="85"/>
      <c r="P415" s="85"/>
      <c r="Q415" s="85"/>
      <c r="R415" s="85"/>
      <c r="S415" s="85"/>
      <c r="T415" s="86"/>
      <c r="U415" s="39"/>
      <c r="V415" s="39"/>
      <c r="W415" s="39"/>
      <c r="X415" s="39"/>
      <c r="Y415" s="39"/>
      <c r="Z415" s="39"/>
      <c r="AA415" s="39"/>
      <c r="AB415" s="39"/>
      <c r="AC415" s="39"/>
      <c r="AD415" s="39"/>
      <c r="AE415" s="39"/>
      <c r="AT415" s="18" t="s">
        <v>337</v>
      </c>
      <c r="AU415" s="18" t="s">
        <v>151</v>
      </c>
    </row>
    <row r="416" s="13" customFormat="1">
      <c r="A416" s="13"/>
      <c r="B416" s="232"/>
      <c r="C416" s="233"/>
      <c r="D416" s="234" t="s">
        <v>153</v>
      </c>
      <c r="E416" s="235" t="s">
        <v>19</v>
      </c>
      <c r="F416" s="236" t="s">
        <v>959</v>
      </c>
      <c r="G416" s="233"/>
      <c r="H416" s="237">
        <v>84.534999999999997</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153</v>
      </c>
      <c r="AU416" s="243" t="s">
        <v>151</v>
      </c>
      <c r="AV416" s="13" t="s">
        <v>151</v>
      </c>
      <c r="AW416" s="13" t="s">
        <v>33</v>
      </c>
      <c r="AX416" s="13" t="s">
        <v>72</v>
      </c>
      <c r="AY416" s="243" t="s">
        <v>142</v>
      </c>
    </row>
    <row r="417" s="14" customFormat="1">
      <c r="A417" s="14"/>
      <c r="B417" s="244"/>
      <c r="C417" s="245"/>
      <c r="D417" s="234" t="s">
        <v>153</v>
      </c>
      <c r="E417" s="246" t="s">
        <v>19</v>
      </c>
      <c r="F417" s="247" t="s">
        <v>156</v>
      </c>
      <c r="G417" s="245"/>
      <c r="H417" s="248">
        <v>84.534999999999997</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153</v>
      </c>
      <c r="AU417" s="254" t="s">
        <v>151</v>
      </c>
      <c r="AV417" s="14" t="s">
        <v>150</v>
      </c>
      <c r="AW417" s="14" t="s">
        <v>33</v>
      </c>
      <c r="AX417" s="14" t="s">
        <v>80</v>
      </c>
      <c r="AY417" s="254" t="s">
        <v>142</v>
      </c>
    </row>
    <row r="418" s="2" customFormat="1" ht="16.5" customHeight="1">
      <c r="A418" s="39"/>
      <c r="B418" s="40"/>
      <c r="C418" s="219" t="s">
        <v>960</v>
      </c>
      <c r="D418" s="219" t="s">
        <v>145</v>
      </c>
      <c r="E418" s="220" t="s">
        <v>961</v>
      </c>
      <c r="F418" s="221" t="s">
        <v>962</v>
      </c>
      <c r="G418" s="222" t="s">
        <v>159</v>
      </c>
      <c r="H418" s="223">
        <v>76.849999999999994</v>
      </c>
      <c r="I418" s="224"/>
      <c r="J418" s="225">
        <f>ROUND(I418*H418,2)</f>
        <v>0</v>
      </c>
      <c r="K418" s="221" t="s">
        <v>149</v>
      </c>
      <c r="L418" s="45"/>
      <c r="M418" s="226" t="s">
        <v>19</v>
      </c>
      <c r="N418" s="227" t="s">
        <v>44</v>
      </c>
      <c r="O418" s="85"/>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269</v>
      </c>
      <c r="AT418" s="230" t="s">
        <v>145</v>
      </c>
      <c r="AU418" s="230" t="s">
        <v>151</v>
      </c>
      <c r="AY418" s="18" t="s">
        <v>142</v>
      </c>
      <c r="BE418" s="231">
        <f>IF(N418="základní",J418,0)</f>
        <v>0</v>
      </c>
      <c r="BF418" s="231">
        <f>IF(N418="snížená",J418,0)</f>
        <v>0</v>
      </c>
      <c r="BG418" s="231">
        <f>IF(N418="zákl. přenesená",J418,0)</f>
        <v>0</v>
      </c>
      <c r="BH418" s="231">
        <f>IF(N418="sníž. přenesená",J418,0)</f>
        <v>0</v>
      </c>
      <c r="BI418" s="231">
        <f>IF(N418="nulová",J418,0)</f>
        <v>0</v>
      </c>
      <c r="BJ418" s="18" t="s">
        <v>151</v>
      </c>
      <c r="BK418" s="231">
        <f>ROUND(I418*H418,2)</f>
        <v>0</v>
      </c>
      <c r="BL418" s="18" t="s">
        <v>269</v>
      </c>
      <c r="BM418" s="230" t="s">
        <v>963</v>
      </c>
    </row>
    <row r="419" s="2" customFormat="1">
      <c r="A419" s="39"/>
      <c r="B419" s="40"/>
      <c r="C419" s="41"/>
      <c r="D419" s="234" t="s">
        <v>174</v>
      </c>
      <c r="E419" s="41"/>
      <c r="F419" s="255" t="s">
        <v>964</v>
      </c>
      <c r="G419" s="41"/>
      <c r="H419" s="41"/>
      <c r="I419" s="137"/>
      <c r="J419" s="41"/>
      <c r="K419" s="41"/>
      <c r="L419" s="45"/>
      <c r="M419" s="256"/>
      <c r="N419" s="257"/>
      <c r="O419" s="85"/>
      <c r="P419" s="85"/>
      <c r="Q419" s="85"/>
      <c r="R419" s="85"/>
      <c r="S419" s="85"/>
      <c r="T419" s="86"/>
      <c r="U419" s="39"/>
      <c r="V419" s="39"/>
      <c r="W419" s="39"/>
      <c r="X419" s="39"/>
      <c r="Y419" s="39"/>
      <c r="Z419" s="39"/>
      <c r="AA419" s="39"/>
      <c r="AB419" s="39"/>
      <c r="AC419" s="39"/>
      <c r="AD419" s="39"/>
      <c r="AE419" s="39"/>
      <c r="AT419" s="18" t="s">
        <v>174</v>
      </c>
      <c r="AU419" s="18" t="s">
        <v>151</v>
      </c>
    </row>
    <row r="420" s="2" customFormat="1" ht="16.5" customHeight="1">
      <c r="A420" s="39"/>
      <c r="B420" s="40"/>
      <c r="C420" s="268" t="s">
        <v>965</v>
      </c>
      <c r="D420" s="268" t="s">
        <v>264</v>
      </c>
      <c r="E420" s="269" t="s">
        <v>966</v>
      </c>
      <c r="F420" s="270" t="s">
        <v>967</v>
      </c>
      <c r="G420" s="271" t="s">
        <v>159</v>
      </c>
      <c r="H420" s="272">
        <v>84.534999999999997</v>
      </c>
      <c r="I420" s="273"/>
      <c r="J420" s="274">
        <f>ROUND(I420*H420,2)</f>
        <v>0</v>
      </c>
      <c r="K420" s="270" t="s">
        <v>149</v>
      </c>
      <c r="L420" s="275"/>
      <c r="M420" s="276" t="s">
        <v>19</v>
      </c>
      <c r="N420" s="277" t="s">
        <v>44</v>
      </c>
      <c r="O420" s="85"/>
      <c r="P420" s="228">
        <f>O420*H420</f>
        <v>0</v>
      </c>
      <c r="Q420" s="228">
        <v>0.00040000000000000002</v>
      </c>
      <c r="R420" s="228">
        <f>Q420*H420</f>
        <v>0.033813999999999997</v>
      </c>
      <c r="S420" s="228">
        <v>0</v>
      </c>
      <c r="T420" s="229">
        <f>S420*H420</f>
        <v>0</v>
      </c>
      <c r="U420" s="39"/>
      <c r="V420" s="39"/>
      <c r="W420" s="39"/>
      <c r="X420" s="39"/>
      <c r="Y420" s="39"/>
      <c r="Z420" s="39"/>
      <c r="AA420" s="39"/>
      <c r="AB420" s="39"/>
      <c r="AC420" s="39"/>
      <c r="AD420" s="39"/>
      <c r="AE420" s="39"/>
      <c r="AR420" s="230" t="s">
        <v>351</v>
      </c>
      <c r="AT420" s="230" t="s">
        <v>264</v>
      </c>
      <c r="AU420" s="230" t="s">
        <v>151</v>
      </c>
      <c r="AY420" s="18" t="s">
        <v>142</v>
      </c>
      <c r="BE420" s="231">
        <f>IF(N420="základní",J420,0)</f>
        <v>0</v>
      </c>
      <c r="BF420" s="231">
        <f>IF(N420="snížená",J420,0)</f>
        <v>0</v>
      </c>
      <c r="BG420" s="231">
        <f>IF(N420="zákl. přenesená",J420,0)</f>
        <v>0</v>
      </c>
      <c r="BH420" s="231">
        <f>IF(N420="sníž. přenesená",J420,0)</f>
        <v>0</v>
      </c>
      <c r="BI420" s="231">
        <f>IF(N420="nulová",J420,0)</f>
        <v>0</v>
      </c>
      <c r="BJ420" s="18" t="s">
        <v>151</v>
      </c>
      <c r="BK420" s="231">
        <f>ROUND(I420*H420,2)</f>
        <v>0</v>
      </c>
      <c r="BL420" s="18" t="s">
        <v>269</v>
      </c>
      <c r="BM420" s="230" t="s">
        <v>968</v>
      </c>
    </row>
    <row r="421" s="13" customFormat="1">
      <c r="A421" s="13"/>
      <c r="B421" s="232"/>
      <c r="C421" s="233"/>
      <c r="D421" s="234" t="s">
        <v>153</v>
      </c>
      <c r="E421" s="235" t="s">
        <v>19</v>
      </c>
      <c r="F421" s="236" t="s">
        <v>959</v>
      </c>
      <c r="G421" s="233"/>
      <c r="H421" s="237">
        <v>84.534999999999997</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153</v>
      </c>
      <c r="AU421" s="243" t="s">
        <v>151</v>
      </c>
      <c r="AV421" s="13" t="s">
        <v>151</v>
      </c>
      <c r="AW421" s="13" t="s">
        <v>33</v>
      </c>
      <c r="AX421" s="13" t="s">
        <v>72</v>
      </c>
      <c r="AY421" s="243" t="s">
        <v>142</v>
      </c>
    </row>
    <row r="422" s="14" customFormat="1">
      <c r="A422" s="14"/>
      <c r="B422" s="244"/>
      <c r="C422" s="245"/>
      <c r="D422" s="234" t="s">
        <v>153</v>
      </c>
      <c r="E422" s="246" t="s">
        <v>19</v>
      </c>
      <c r="F422" s="247" t="s">
        <v>156</v>
      </c>
      <c r="G422" s="245"/>
      <c r="H422" s="248">
        <v>84.534999999999997</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153</v>
      </c>
      <c r="AU422" s="254" t="s">
        <v>151</v>
      </c>
      <c r="AV422" s="14" t="s">
        <v>150</v>
      </c>
      <c r="AW422" s="14" t="s">
        <v>33</v>
      </c>
      <c r="AX422" s="14" t="s">
        <v>80</v>
      </c>
      <c r="AY422" s="254" t="s">
        <v>142</v>
      </c>
    </row>
    <row r="423" s="2" customFormat="1" ht="21.75" customHeight="1">
      <c r="A423" s="39"/>
      <c r="B423" s="40"/>
      <c r="C423" s="219" t="s">
        <v>969</v>
      </c>
      <c r="D423" s="219" t="s">
        <v>145</v>
      </c>
      <c r="E423" s="220" t="s">
        <v>970</v>
      </c>
      <c r="F423" s="221" t="s">
        <v>971</v>
      </c>
      <c r="G423" s="222" t="s">
        <v>301</v>
      </c>
      <c r="H423" s="223">
        <v>0.42399999999999999</v>
      </c>
      <c r="I423" s="224"/>
      <c r="J423" s="225">
        <f>ROUND(I423*H423,2)</f>
        <v>0</v>
      </c>
      <c r="K423" s="221" t="s">
        <v>149</v>
      </c>
      <c r="L423" s="45"/>
      <c r="M423" s="226" t="s">
        <v>19</v>
      </c>
      <c r="N423" s="227" t="s">
        <v>44</v>
      </c>
      <c r="O423" s="85"/>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269</v>
      </c>
      <c r="AT423" s="230" t="s">
        <v>145</v>
      </c>
      <c r="AU423" s="230" t="s">
        <v>151</v>
      </c>
      <c r="AY423" s="18" t="s">
        <v>142</v>
      </c>
      <c r="BE423" s="231">
        <f>IF(N423="základní",J423,0)</f>
        <v>0</v>
      </c>
      <c r="BF423" s="231">
        <f>IF(N423="snížená",J423,0)</f>
        <v>0</v>
      </c>
      <c r="BG423" s="231">
        <f>IF(N423="zákl. přenesená",J423,0)</f>
        <v>0</v>
      </c>
      <c r="BH423" s="231">
        <f>IF(N423="sníž. přenesená",J423,0)</f>
        <v>0</v>
      </c>
      <c r="BI423" s="231">
        <f>IF(N423="nulová",J423,0)</f>
        <v>0</v>
      </c>
      <c r="BJ423" s="18" t="s">
        <v>151</v>
      </c>
      <c r="BK423" s="231">
        <f>ROUND(I423*H423,2)</f>
        <v>0</v>
      </c>
      <c r="BL423" s="18" t="s">
        <v>269</v>
      </c>
      <c r="BM423" s="230" t="s">
        <v>972</v>
      </c>
    </row>
    <row r="424" s="2" customFormat="1">
      <c r="A424" s="39"/>
      <c r="B424" s="40"/>
      <c r="C424" s="41"/>
      <c r="D424" s="234" t="s">
        <v>174</v>
      </c>
      <c r="E424" s="41"/>
      <c r="F424" s="255" t="s">
        <v>973</v>
      </c>
      <c r="G424" s="41"/>
      <c r="H424" s="41"/>
      <c r="I424" s="137"/>
      <c r="J424" s="41"/>
      <c r="K424" s="41"/>
      <c r="L424" s="45"/>
      <c r="M424" s="256"/>
      <c r="N424" s="257"/>
      <c r="O424" s="85"/>
      <c r="P424" s="85"/>
      <c r="Q424" s="85"/>
      <c r="R424" s="85"/>
      <c r="S424" s="85"/>
      <c r="T424" s="86"/>
      <c r="U424" s="39"/>
      <c r="V424" s="39"/>
      <c r="W424" s="39"/>
      <c r="X424" s="39"/>
      <c r="Y424" s="39"/>
      <c r="Z424" s="39"/>
      <c r="AA424" s="39"/>
      <c r="AB424" s="39"/>
      <c r="AC424" s="39"/>
      <c r="AD424" s="39"/>
      <c r="AE424" s="39"/>
      <c r="AT424" s="18" t="s">
        <v>174</v>
      </c>
      <c r="AU424" s="18" t="s">
        <v>151</v>
      </c>
    </row>
    <row r="425" s="2" customFormat="1" ht="21.75" customHeight="1">
      <c r="A425" s="39"/>
      <c r="B425" s="40"/>
      <c r="C425" s="219" t="s">
        <v>974</v>
      </c>
      <c r="D425" s="219" t="s">
        <v>145</v>
      </c>
      <c r="E425" s="220" t="s">
        <v>975</v>
      </c>
      <c r="F425" s="221" t="s">
        <v>976</v>
      </c>
      <c r="G425" s="222" t="s">
        <v>301</v>
      </c>
      <c r="H425" s="223">
        <v>0.42399999999999999</v>
      </c>
      <c r="I425" s="224"/>
      <c r="J425" s="225">
        <f>ROUND(I425*H425,2)</f>
        <v>0</v>
      </c>
      <c r="K425" s="221" t="s">
        <v>149</v>
      </c>
      <c r="L425" s="45"/>
      <c r="M425" s="226" t="s">
        <v>19</v>
      </c>
      <c r="N425" s="227" t="s">
        <v>44</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269</v>
      </c>
      <c r="AT425" s="230" t="s">
        <v>145</v>
      </c>
      <c r="AU425" s="230" t="s">
        <v>151</v>
      </c>
      <c r="AY425" s="18" t="s">
        <v>142</v>
      </c>
      <c r="BE425" s="231">
        <f>IF(N425="základní",J425,0)</f>
        <v>0</v>
      </c>
      <c r="BF425" s="231">
        <f>IF(N425="snížená",J425,0)</f>
        <v>0</v>
      </c>
      <c r="BG425" s="231">
        <f>IF(N425="zákl. přenesená",J425,0)</f>
        <v>0</v>
      </c>
      <c r="BH425" s="231">
        <f>IF(N425="sníž. přenesená",J425,0)</f>
        <v>0</v>
      </c>
      <c r="BI425" s="231">
        <f>IF(N425="nulová",J425,0)</f>
        <v>0</v>
      </c>
      <c r="BJ425" s="18" t="s">
        <v>151</v>
      </c>
      <c r="BK425" s="231">
        <f>ROUND(I425*H425,2)</f>
        <v>0</v>
      </c>
      <c r="BL425" s="18" t="s">
        <v>269</v>
      </c>
      <c r="BM425" s="230" t="s">
        <v>977</v>
      </c>
    </row>
    <row r="426" s="2" customFormat="1">
      <c r="A426" s="39"/>
      <c r="B426" s="40"/>
      <c r="C426" s="41"/>
      <c r="D426" s="234" t="s">
        <v>174</v>
      </c>
      <c r="E426" s="41"/>
      <c r="F426" s="255" t="s">
        <v>973</v>
      </c>
      <c r="G426" s="41"/>
      <c r="H426" s="41"/>
      <c r="I426" s="137"/>
      <c r="J426" s="41"/>
      <c r="K426" s="41"/>
      <c r="L426" s="45"/>
      <c r="M426" s="256"/>
      <c r="N426" s="257"/>
      <c r="O426" s="85"/>
      <c r="P426" s="85"/>
      <c r="Q426" s="85"/>
      <c r="R426" s="85"/>
      <c r="S426" s="85"/>
      <c r="T426" s="86"/>
      <c r="U426" s="39"/>
      <c r="V426" s="39"/>
      <c r="W426" s="39"/>
      <c r="X426" s="39"/>
      <c r="Y426" s="39"/>
      <c r="Z426" s="39"/>
      <c r="AA426" s="39"/>
      <c r="AB426" s="39"/>
      <c r="AC426" s="39"/>
      <c r="AD426" s="39"/>
      <c r="AE426" s="39"/>
      <c r="AT426" s="18" t="s">
        <v>174</v>
      </c>
      <c r="AU426" s="18" t="s">
        <v>151</v>
      </c>
    </row>
    <row r="427" s="12" customFormat="1" ht="22.8" customHeight="1">
      <c r="A427" s="12"/>
      <c r="B427" s="203"/>
      <c r="C427" s="204"/>
      <c r="D427" s="205" t="s">
        <v>71</v>
      </c>
      <c r="E427" s="217" t="s">
        <v>978</v>
      </c>
      <c r="F427" s="217" t="s">
        <v>979</v>
      </c>
      <c r="G427" s="204"/>
      <c r="H427" s="204"/>
      <c r="I427" s="207"/>
      <c r="J427" s="218">
        <f>BK427</f>
        <v>0</v>
      </c>
      <c r="K427" s="204"/>
      <c r="L427" s="209"/>
      <c r="M427" s="210"/>
      <c r="N427" s="211"/>
      <c r="O427" s="211"/>
      <c r="P427" s="212">
        <f>SUM(P428:P464)</f>
        <v>0</v>
      </c>
      <c r="Q427" s="211"/>
      <c r="R427" s="212">
        <f>SUM(R428:R464)</f>
        <v>0.13183324000000002</v>
      </c>
      <c r="S427" s="211"/>
      <c r="T427" s="213">
        <f>SUM(T428:T464)</f>
        <v>0</v>
      </c>
      <c r="U427" s="12"/>
      <c r="V427" s="12"/>
      <c r="W427" s="12"/>
      <c r="X427" s="12"/>
      <c r="Y427" s="12"/>
      <c r="Z427" s="12"/>
      <c r="AA427" s="12"/>
      <c r="AB427" s="12"/>
      <c r="AC427" s="12"/>
      <c r="AD427" s="12"/>
      <c r="AE427" s="12"/>
      <c r="AR427" s="214" t="s">
        <v>151</v>
      </c>
      <c r="AT427" s="215" t="s">
        <v>71</v>
      </c>
      <c r="AU427" s="215" t="s">
        <v>80</v>
      </c>
      <c r="AY427" s="214" t="s">
        <v>142</v>
      </c>
      <c r="BK427" s="216">
        <f>SUM(BK428:BK464)</f>
        <v>0</v>
      </c>
    </row>
    <row r="428" s="2" customFormat="1" ht="16.5" customHeight="1">
      <c r="A428" s="39"/>
      <c r="B428" s="40"/>
      <c r="C428" s="219" t="s">
        <v>980</v>
      </c>
      <c r="D428" s="219" t="s">
        <v>145</v>
      </c>
      <c r="E428" s="220" t="s">
        <v>981</v>
      </c>
      <c r="F428" s="221" t="s">
        <v>982</v>
      </c>
      <c r="G428" s="222" t="s">
        <v>159</v>
      </c>
      <c r="H428" s="223">
        <v>25.859999999999999</v>
      </c>
      <c r="I428" s="224"/>
      <c r="J428" s="225">
        <f>ROUND(I428*H428,2)</f>
        <v>0</v>
      </c>
      <c r="K428" s="221" t="s">
        <v>149</v>
      </c>
      <c r="L428" s="45"/>
      <c r="M428" s="226" t="s">
        <v>19</v>
      </c>
      <c r="N428" s="227" t="s">
        <v>44</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269</v>
      </c>
      <c r="AT428" s="230" t="s">
        <v>145</v>
      </c>
      <c r="AU428" s="230" t="s">
        <v>151</v>
      </c>
      <c r="AY428" s="18" t="s">
        <v>142</v>
      </c>
      <c r="BE428" s="231">
        <f>IF(N428="základní",J428,0)</f>
        <v>0</v>
      </c>
      <c r="BF428" s="231">
        <f>IF(N428="snížená",J428,0)</f>
        <v>0</v>
      </c>
      <c r="BG428" s="231">
        <f>IF(N428="zákl. přenesená",J428,0)</f>
        <v>0</v>
      </c>
      <c r="BH428" s="231">
        <f>IF(N428="sníž. přenesená",J428,0)</f>
        <v>0</v>
      </c>
      <c r="BI428" s="231">
        <f>IF(N428="nulová",J428,0)</f>
        <v>0</v>
      </c>
      <c r="BJ428" s="18" t="s">
        <v>151</v>
      </c>
      <c r="BK428" s="231">
        <f>ROUND(I428*H428,2)</f>
        <v>0</v>
      </c>
      <c r="BL428" s="18" t="s">
        <v>269</v>
      </c>
      <c r="BM428" s="230" t="s">
        <v>983</v>
      </c>
    </row>
    <row r="429" s="2" customFormat="1">
      <c r="A429" s="39"/>
      <c r="B429" s="40"/>
      <c r="C429" s="41"/>
      <c r="D429" s="234" t="s">
        <v>174</v>
      </c>
      <c r="E429" s="41"/>
      <c r="F429" s="255" t="s">
        <v>984</v>
      </c>
      <c r="G429" s="41"/>
      <c r="H429" s="41"/>
      <c r="I429" s="137"/>
      <c r="J429" s="41"/>
      <c r="K429" s="41"/>
      <c r="L429" s="45"/>
      <c r="M429" s="256"/>
      <c r="N429" s="257"/>
      <c r="O429" s="85"/>
      <c r="P429" s="85"/>
      <c r="Q429" s="85"/>
      <c r="R429" s="85"/>
      <c r="S429" s="85"/>
      <c r="T429" s="86"/>
      <c r="U429" s="39"/>
      <c r="V429" s="39"/>
      <c r="W429" s="39"/>
      <c r="X429" s="39"/>
      <c r="Y429" s="39"/>
      <c r="Z429" s="39"/>
      <c r="AA429" s="39"/>
      <c r="AB429" s="39"/>
      <c r="AC429" s="39"/>
      <c r="AD429" s="39"/>
      <c r="AE429" s="39"/>
      <c r="AT429" s="18" t="s">
        <v>174</v>
      </c>
      <c r="AU429" s="18" t="s">
        <v>151</v>
      </c>
    </row>
    <row r="430" s="13" customFormat="1">
      <c r="A430" s="13"/>
      <c r="B430" s="232"/>
      <c r="C430" s="233"/>
      <c r="D430" s="234" t="s">
        <v>153</v>
      </c>
      <c r="E430" s="235" t="s">
        <v>19</v>
      </c>
      <c r="F430" s="236" t="s">
        <v>985</v>
      </c>
      <c r="G430" s="233"/>
      <c r="H430" s="237">
        <v>12.93</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153</v>
      </c>
      <c r="AU430" s="243" t="s">
        <v>151</v>
      </c>
      <c r="AV430" s="13" t="s">
        <v>151</v>
      </c>
      <c r="AW430" s="13" t="s">
        <v>33</v>
      </c>
      <c r="AX430" s="13" t="s">
        <v>72</v>
      </c>
      <c r="AY430" s="243" t="s">
        <v>142</v>
      </c>
    </row>
    <row r="431" s="13" customFormat="1">
      <c r="A431" s="13"/>
      <c r="B431" s="232"/>
      <c r="C431" s="233"/>
      <c r="D431" s="234" t="s">
        <v>153</v>
      </c>
      <c r="E431" s="235" t="s">
        <v>19</v>
      </c>
      <c r="F431" s="236" t="s">
        <v>985</v>
      </c>
      <c r="G431" s="233"/>
      <c r="H431" s="237">
        <v>12.93</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153</v>
      </c>
      <c r="AU431" s="243" t="s">
        <v>151</v>
      </c>
      <c r="AV431" s="13" t="s">
        <v>151</v>
      </c>
      <c r="AW431" s="13" t="s">
        <v>33</v>
      </c>
      <c r="AX431" s="13" t="s">
        <v>72</v>
      </c>
      <c r="AY431" s="243" t="s">
        <v>142</v>
      </c>
    </row>
    <row r="432" s="14" customFormat="1">
      <c r="A432" s="14"/>
      <c r="B432" s="244"/>
      <c r="C432" s="245"/>
      <c r="D432" s="234" t="s">
        <v>153</v>
      </c>
      <c r="E432" s="246" t="s">
        <v>19</v>
      </c>
      <c r="F432" s="247" t="s">
        <v>156</v>
      </c>
      <c r="G432" s="245"/>
      <c r="H432" s="248">
        <v>25.859999999999999</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153</v>
      </c>
      <c r="AU432" s="254" t="s">
        <v>151</v>
      </c>
      <c r="AV432" s="14" t="s">
        <v>150</v>
      </c>
      <c r="AW432" s="14" t="s">
        <v>33</v>
      </c>
      <c r="AX432" s="14" t="s">
        <v>80</v>
      </c>
      <c r="AY432" s="254" t="s">
        <v>142</v>
      </c>
    </row>
    <row r="433" s="2" customFormat="1" ht="16.5" customHeight="1">
      <c r="A433" s="39"/>
      <c r="B433" s="40"/>
      <c r="C433" s="268" t="s">
        <v>986</v>
      </c>
      <c r="D433" s="268" t="s">
        <v>264</v>
      </c>
      <c r="E433" s="269" t="s">
        <v>987</v>
      </c>
      <c r="F433" s="270" t="s">
        <v>988</v>
      </c>
      <c r="G433" s="271" t="s">
        <v>159</v>
      </c>
      <c r="H433" s="272">
        <v>28.446000000000002</v>
      </c>
      <c r="I433" s="273"/>
      <c r="J433" s="274">
        <f>ROUND(I433*H433,2)</f>
        <v>0</v>
      </c>
      <c r="K433" s="270" t="s">
        <v>149</v>
      </c>
      <c r="L433" s="275"/>
      <c r="M433" s="276" t="s">
        <v>19</v>
      </c>
      <c r="N433" s="277" t="s">
        <v>44</v>
      </c>
      <c r="O433" s="85"/>
      <c r="P433" s="228">
        <f>O433*H433</f>
        <v>0</v>
      </c>
      <c r="Q433" s="228">
        <v>0.0023500000000000001</v>
      </c>
      <c r="R433" s="228">
        <f>Q433*H433</f>
        <v>0.066848100000000008</v>
      </c>
      <c r="S433" s="228">
        <v>0</v>
      </c>
      <c r="T433" s="229">
        <f>S433*H433</f>
        <v>0</v>
      </c>
      <c r="U433" s="39"/>
      <c r="V433" s="39"/>
      <c r="W433" s="39"/>
      <c r="X433" s="39"/>
      <c r="Y433" s="39"/>
      <c r="Z433" s="39"/>
      <c r="AA433" s="39"/>
      <c r="AB433" s="39"/>
      <c r="AC433" s="39"/>
      <c r="AD433" s="39"/>
      <c r="AE433" s="39"/>
      <c r="AR433" s="230" t="s">
        <v>351</v>
      </c>
      <c r="AT433" s="230" t="s">
        <v>264</v>
      </c>
      <c r="AU433" s="230" t="s">
        <v>151</v>
      </c>
      <c r="AY433" s="18" t="s">
        <v>142</v>
      </c>
      <c r="BE433" s="231">
        <f>IF(N433="základní",J433,0)</f>
        <v>0</v>
      </c>
      <c r="BF433" s="231">
        <f>IF(N433="snížená",J433,0)</f>
        <v>0</v>
      </c>
      <c r="BG433" s="231">
        <f>IF(N433="zákl. přenesená",J433,0)</f>
        <v>0</v>
      </c>
      <c r="BH433" s="231">
        <f>IF(N433="sníž. přenesená",J433,0)</f>
        <v>0</v>
      </c>
      <c r="BI433" s="231">
        <f>IF(N433="nulová",J433,0)</f>
        <v>0</v>
      </c>
      <c r="BJ433" s="18" t="s">
        <v>151</v>
      </c>
      <c r="BK433" s="231">
        <f>ROUND(I433*H433,2)</f>
        <v>0</v>
      </c>
      <c r="BL433" s="18" t="s">
        <v>269</v>
      </c>
      <c r="BM433" s="230" t="s">
        <v>989</v>
      </c>
    </row>
    <row r="434" s="13" customFormat="1">
      <c r="A434" s="13"/>
      <c r="B434" s="232"/>
      <c r="C434" s="233"/>
      <c r="D434" s="234" t="s">
        <v>153</v>
      </c>
      <c r="E434" s="235" t="s">
        <v>19</v>
      </c>
      <c r="F434" s="236" t="s">
        <v>990</v>
      </c>
      <c r="G434" s="233"/>
      <c r="H434" s="237">
        <v>28.446000000000002</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153</v>
      </c>
      <c r="AU434" s="243" t="s">
        <v>151</v>
      </c>
      <c r="AV434" s="13" t="s">
        <v>151</v>
      </c>
      <c r="AW434" s="13" t="s">
        <v>33</v>
      </c>
      <c r="AX434" s="13" t="s">
        <v>72</v>
      </c>
      <c r="AY434" s="243" t="s">
        <v>142</v>
      </c>
    </row>
    <row r="435" s="14" customFormat="1">
      <c r="A435" s="14"/>
      <c r="B435" s="244"/>
      <c r="C435" s="245"/>
      <c r="D435" s="234" t="s">
        <v>153</v>
      </c>
      <c r="E435" s="246" t="s">
        <v>19</v>
      </c>
      <c r="F435" s="247" t="s">
        <v>156</v>
      </c>
      <c r="G435" s="245"/>
      <c r="H435" s="248">
        <v>28.446000000000002</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153</v>
      </c>
      <c r="AU435" s="254" t="s">
        <v>151</v>
      </c>
      <c r="AV435" s="14" t="s">
        <v>150</v>
      </c>
      <c r="AW435" s="14" t="s">
        <v>33</v>
      </c>
      <c r="AX435" s="14" t="s">
        <v>80</v>
      </c>
      <c r="AY435" s="254" t="s">
        <v>142</v>
      </c>
    </row>
    <row r="436" s="2" customFormat="1" ht="16.5" customHeight="1">
      <c r="A436" s="39"/>
      <c r="B436" s="40"/>
      <c r="C436" s="219" t="s">
        <v>991</v>
      </c>
      <c r="D436" s="219" t="s">
        <v>145</v>
      </c>
      <c r="E436" s="220" t="s">
        <v>992</v>
      </c>
      <c r="F436" s="221" t="s">
        <v>993</v>
      </c>
      <c r="G436" s="222" t="s">
        <v>159</v>
      </c>
      <c r="H436" s="223">
        <v>13.619999999999999</v>
      </c>
      <c r="I436" s="224"/>
      <c r="J436" s="225">
        <f>ROUND(I436*H436,2)</f>
        <v>0</v>
      </c>
      <c r="K436" s="221" t="s">
        <v>149</v>
      </c>
      <c r="L436" s="45"/>
      <c r="M436" s="226" t="s">
        <v>19</v>
      </c>
      <c r="N436" s="227" t="s">
        <v>44</v>
      </c>
      <c r="O436" s="85"/>
      <c r="P436" s="228">
        <f>O436*H436</f>
        <v>0</v>
      </c>
      <c r="Q436" s="228">
        <v>0.00069999999999999999</v>
      </c>
      <c r="R436" s="228">
        <f>Q436*H436</f>
        <v>0.0095339999999999991</v>
      </c>
      <c r="S436" s="228">
        <v>0</v>
      </c>
      <c r="T436" s="229">
        <f>S436*H436</f>
        <v>0</v>
      </c>
      <c r="U436" s="39"/>
      <c r="V436" s="39"/>
      <c r="W436" s="39"/>
      <c r="X436" s="39"/>
      <c r="Y436" s="39"/>
      <c r="Z436" s="39"/>
      <c r="AA436" s="39"/>
      <c r="AB436" s="39"/>
      <c r="AC436" s="39"/>
      <c r="AD436" s="39"/>
      <c r="AE436" s="39"/>
      <c r="AR436" s="230" t="s">
        <v>269</v>
      </c>
      <c r="AT436" s="230" t="s">
        <v>145</v>
      </c>
      <c r="AU436" s="230" t="s">
        <v>151</v>
      </c>
      <c r="AY436" s="18" t="s">
        <v>142</v>
      </c>
      <c r="BE436" s="231">
        <f>IF(N436="základní",J436,0)</f>
        <v>0</v>
      </c>
      <c r="BF436" s="231">
        <f>IF(N436="snížená",J436,0)</f>
        <v>0</v>
      </c>
      <c r="BG436" s="231">
        <f>IF(N436="zákl. přenesená",J436,0)</f>
        <v>0</v>
      </c>
      <c r="BH436" s="231">
        <f>IF(N436="sníž. přenesená",J436,0)</f>
        <v>0</v>
      </c>
      <c r="BI436" s="231">
        <f>IF(N436="nulová",J436,0)</f>
        <v>0</v>
      </c>
      <c r="BJ436" s="18" t="s">
        <v>151</v>
      </c>
      <c r="BK436" s="231">
        <f>ROUND(I436*H436,2)</f>
        <v>0</v>
      </c>
      <c r="BL436" s="18" t="s">
        <v>269</v>
      </c>
      <c r="BM436" s="230" t="s">
        <v>994</v>
      </c>
    </row>
    <row r="437" s="13" customFormat="1">
      <c r="A437" s="13"/>
      <c r="B437" s="232"/>
      <c r="C437" s="233"/>
      <c r="D437" s="234" t="s">
        <v>153</v>
      </c>
      <c r="E437" s="235" t="s">
        <v>19</v>
      </c>
      <c r="F437" s="236" t="s">
        <v>995</v>
      </c>
      <c r="G437" s="233"/>
      <c r="H437" s="237">
        <v>13.619999999999999</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153</v>
      </c>
      <c r="AU437" s="243" t="s">
        <v>151</v>
      </c>
      <c r="AV437" s="13" t="s">
        <v>151</v>
      </c>
      <c r="AW437" s="13" t="s">
        <v>33</v>
      </c>
      <c r="AX437" s="13" t="s">
        <v>72</v>
      </c>
      <c r="AY437" s="243" t="s">
        <v>142</v>
      </c>
    </row>
    <row r="438" s="14" customFormat="1">
      <c r="A438" s="14"/>
      <c r="B438" s="244"/>
      <c r="C438" s="245"/>
      <c r="D438" s="234" t="s">
        <v>153</v>
      </c>
      <c r="E438" s="246" t="s">
        <v>19</v>
      </c>
      <c r="F438" s="247" t="s">
        <v>156</v>
      </c>
      <c r="G438" s="245"/>
      <c r="H438" s="248">
        <v>13.619999999999999</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153</v>
      </c>
      <c r="AU438" s="254" t="s">
        <v>151</v>
      </c>
      <c r="AV438" s="14" t="s">
        <v>150</v>
      </c>
      <c r="AW438" s="14" t="s">
        <v>33</v>
      </c>
      <c r="AX438" s="14" t="s">
        <v>80</v>
      </c>
      <c r="AY438" s="254" t="s">
        <v>142</v>
      </c>
    </row>
    <row r="439" s="2" customFormat="1" ht="21.75" customHeight="1">
      <c r="A439" s="39"/>
      <c r="B439" s="40"/>
      <c r="C439" s="268" t="s">
        <v>996</v>
      </c>
      <c r="D439" s="268" t="s">
        <v>264</v>
      </c>
      <c r="E439" s="269" t="s">
        <v>997</v>
      </c>
      <c r="F439" s="270" t="s">
        <v>998</v>
      </c>
      <c r="G439" s="271" t="s">
        <v>159</v>
      </c>
      <c r="H439" s="272">
        <v>14.981999999999999</v>
      </c>
      <c r="I439" s="273"/>
      <c r="J439" s="274">
        <f>ROUND(I439*H439,2)</f>
        <v>0</v>
      </c>
      <c r="K439" s="270" t="s">
        <v>149</v>
      </c>
      <c r="L439" s="275"/>
      <c r="M439" s="276" t="s">
        <v>19</v>
      </c>
      <c r="N439" s="277" t="s">
        <v>44</v>
      </c>
      <c r="O439" s="85"/>
      <c r="P439" s="228">
        <f>O439*H439</f>
        <v>0</v>
      </c>
      <c r="Q439" s="228">
        <v>0.0028700000000000002</v>
      </c>
      <c r="R439" s="228">
        <f>Q439*H439</f>
        <v>0.042998340000000003</v>
      </c>
      <c r="S439" s="228">
        <v>0</v>
      </c>
      <c r="T439" s="229">
        <f>S439*H439</f>
        <v>0</v>
      </c>
      <c r="U439" s="39"/>
      <c r="V439" s="39"/>
      <c r="W439" s="39"/>
      <c r="X439" s="39"/>
      <c r="Y439" s="39"/>
      <c r="Z439" s="39"/>
      <c r="AA439" s="39"/>
      <c r="AB439" s="39"/>
      <c r="AC439" s="39"/>
      <c r="AD439" s="39"/>
      <c r="AE439" s="39"/>
      <c r="AR439" s="230" t="s">
        <v>351</v>
      </c>
      <c r="AT439" s="230" t="s">
        <v>264</v>
      </c>
      <c r="AU439" s="230" t="s">
        <v>151</v>
      </c>
      <c r="AY439" s="18" t="s">
        <v>142</v>
      </c>
      <c r="BE439" s="231">
        <f>IF(N439="základní",J439,0)</f>
        <v>0</v>
      </c>
      <c r="BF439" s="231">
        <f>IF(N439="snížená",J439,0)</f>
        <v>0</v>
      </c>
      <c r="BG439" s="231">
        <f>IF(N439="zákl. přenesená",J439,0)</f>
        <v>0</v>
      </c>
      <c r="BH439" s="231">
        <f>IF(N439="sníž. přenesená",J439,0)</f>
        <v>0</v>
      </c>
      <c r="BI439" s="231">
        <f>IF(N439="nulová",J439,0)</f>
        <v>0</v>
      </c>
      <c r="BJ439" s="18" t="s">
        <v>151</v>
      </c>
      <c r="BK439" s="231">
        <f>ROUND(I439*H439,2)</f>
        <v>0</v>
      </c>
      <c r="BL439" s="18" t="s">
        <v>269</v>
      </c>
      <c r="BM439" s="230" t="s">
        <v>999</v>
      </c>
    </row>
    <row r="440" s="2" customFormat="1">
      <c r="A440" s="39"/>
      <c r="B440" s="40"/>
      <c r="C440" s="41"/>
      <c r="D440" s="234" t="s">
        <v>337</v>
      </c>
      <c r="E440" s="41"/>
      <c r="F440" s="255" t="s">
        <v>1000</v>
      </c>
      <c r="G440" s="41"/>
      <c r="H440" s="41"/>
      <c r="I440" s="137"/>
      <c r="J440" s="41"/>
      <c r="K440" s="41"/>
      <c r="L440" s="45"/>
      <c r="M440" s="256"/>
      <c r="N440" s="257"/>
      <c r="O440" s="85"/>
      <c r="P440" s="85"/>
      <c r="Q440" s="85"/>
      <c r="R440" s="85"/>
      <c r="S440" s="85"/>
      <c r="T440" s="86"/>
      <c r="U440" s="39"/>
      <c r="V440" s="39"/>
      <c r="W440" s="39"/>
      <c r="X440" s="39"/>
      <c r="Y440" s="39"/>
      <c r="Z440" s="39"/>
      <c r="AA440" s="39"/>
      <c r="AB440" s="39"/>
      <c r="AC440" s="39"/>
      <c r="AD440" s="39"/>
      <c r="AE440" s="39"/>
      <c r="AT440" s="18" t="s">
        <v>337</v>
      </c>
      <c r="AU440" s="18" t="s">
        <v>151</v>
      </c>
    </row>
    <row r="441" s="13" customFormat="1">
      <c r="A441" s="13"/>
      <c r="B441" s="232"/>
      <c r="C441" s="233"/>
      <c r="D441" s="234" t="s">
        <v>153</v>
      </c>
      <c r="E441" s="235" t="s">
        <v>19</v>
      </c>
      <c r="F441" s="236" t="s">
        <v>1001</v>
      </c>
      <c r="G441" s="233"/>
      <c r="H441" s="237">
        <v>14.981999999999999</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153</v>
      </c>
      <c r="AU441" s="243" t="s">
        <v>151</v>
      </c>
      <c r="AV441" s="13" t="s">
        <v>151</v>
      </c>
      <c r="AW441" s="13" t="s">
        <v>33</v>
      </c>
      <c r="AX441" s="13" t="s">
        <v>72</v>
      </c>
      <c r="AY441" s="243" t="s">
        <v>142</v>
      </c>
    </row>
    <row r="442" s="14" customFormat="1">
      <c r="A442" s="14"/>
      <c r="B442" s="244"/>
      <c r="C442" s="245"/>
      <c r="D442" s="234" t="s">
        <v>153</v>
      </c>
      <c r="E442" s="246" t="s">
        <v>19</v>
      </c>
      <c r="F442" s="247" t="s">
        <v>156</v>
      </c>
      <c r="G442" s="245"/>
      <c r="H442" s="248">
        <v>14.981999999999999</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153</v>
      </c>
      <c r="AU442" s="254" t="s">
        <v>151</v>
      </c>
      <c r="AV442" s="14" t="s">
        <v>150</v>
      </c>
      <c r="AW442" s="14" t="s">
        <v>33</v>
      </c>
      <c r="AX442" s="14" t="s">
        <v>80</v>
      </c>
      <c r="AY442" s="254" t="s">
        <v>142</v>
      </c>
    </row>
    <row r="443" s="2" customFormat="1" ht="16.5" customHeight="1">
      <c r="A443" s="39"/>
      <c r="B443" s="40"/>
      <c r="C443" s="219" t="s">
        <v>1002</v>
      </c>
      <c r="D443" s="219" t="s">
        <v>145</v>
      </c>
      <c r="E443" s="220" t="s">
        <v>1003</v>
      </c>
      <c r="F443" s="221" t="s">
        <v>1004</v>
      </c>
      <c r="G443" s="222" t="s">
        <v>185</v>
      </c>
      <c r="H443" s="223">
        <v>47.799999999999997</v>
      </c>
      <c r="I443" s="224"/>
      <c r="J443" s="225">
        <f>ROUND(I443*H443,2)</f>
        <v>0</v>
      </c>
      <c r="K443" s="221" t="s">
        <v>149</v>
      </c>
      <c r="L443" s="45"/>
      <c r="M443" s="226" t="s">
        <v>19</v>
      </c>
      <c r="N443" s="227" t="s">
        <v>44</v>
      </c>
      <c r="O443" s="85"/>
      <c r="P443" s="228">
        <f>O443*H443</f>
        <v>0</v>
      </c>
      <c r="Q443" s="228">
        <v>1.0000000000000001E-05</v>
      </c>
      <c r="R443" s="228">
        <f>Q443*H443</f>
        <v>0.00047800000000000002</v>
      </c>
      <c r="S443" s="228">
        <v>0</v>
      </c>
      <c r="T443" s="229">
        <f>S443*H443</f>
        <v>0</v>
      </c>
      <c r="U443" s="39"/>
      <c r="V443" s="39"/>
      <c r="W443" s="39"/>
      <c r="X443" s="39"/>
      <c r="Y443" s="39"/>
      <c r="Z443" s="39"/>
      <c r="AA443" s="39"/>
      <c r="AB443" s="39"/>
      <c r="AC443" s="39"/>
      <c r="AD443" s="39"/>
      <c r="AE443" s="39"/>
      <c r="AR443" s="230" t="s">
        <v>269</v>
      </c>
      <c r="AT443" s="230" t="s">
        <v>145</v>
      </c>
      <c r="AU443" s="230" t="s">
        <v>151</v>
      </c>
      <c r="AY443" s="18" t="s">
        <v>142</v>
      </c>
      <c r="BE443" s="231">
        <f>IF(N443="základní",J443,0)</f>
        <v>0</v>
      </c>
      <c r="BF443" s="231">
        <f>IF(N443="snížená",J443,0)</f>
        <v>0</v>
      </c>
      <c r="BG443" s="231">
        <f>IF(N443="zákl. přenesená",J443,0)</f>
        <v>0</v>
      </c>
      <c r="BH443" s="231">
        <f>IF(N443="sníž. přenesená",J443,0)</f>
        <v>0</v>
      </c>
      <c r="BI443" s="231">
        <f>IF(N443="nulová",J443,0)</f>
        <v>0</v>
      </c>
      <c r="BJ443" s="18" t="s">
        <v>151</v>
      </c>
      <c r="BK443" s="231">
        <f>ROUND(I443*H443,2)</f>
        <v>0</v>
      </c>
      <c r="BL443" s="18" t="s">
        <v>269</v>
      </c>
      <c r="BM443" s="230" t="s">
        <v>1005</v>
      </c>
    </row>
    <row r="444" s="15" customFormat="1">
      <c r="A444" s="15"/>
      <c r="B444" s="258"/>
      <c r="C444" s="259"/>
      <c r="D444" s="234" t="s">
        <v>153</v>
      </c>
      <c r="E444" s="260" t="s">
        <v>19</v>
      </c>
      <c r="F444" s="261" t="s">
        <v>783</v>
      </c>
      <c r="G444" s="259"/>
      <c r="H444" s="260" t="s">
        <v>19</v>
      </c>
      <c r="I444" s="262"/>
      <c r="J444" s="259"/>
      <c r="K444" s="259"/>
      <c r="L444" s="263"/>
      <c r="M444" s="264"/>
      <c r="N444" s="265"/>
      <c r="O444" s="265"/>
      <c r="P444" s="265"/>
      <c r="Q444" s="265"/>
      <c r="R444" s="265"/>
      <c r="S444" s="265"/>
      <c r="T444" s="266"/>
      <c r="U444" s="15"/>
      <c r="V444" s="15"/>
      <c r="W444" s="15"/>
      <c r="X444" s="15"/>
      <c r="Y444" s="15"/>
      <c r="Z444" s="15"/>
      <c r="AA444" s="15"/>
      <c r="AB444" s="15"/>
      <c r="AC444" s="15"/>
      <c r="AD444" s="15"/>
      <c r="AE444" s="15"/>
      <c r="AT444" s="267" t="s">
        <v>153</v>
      </c>
      <c r="AU444" s="267" t="s">
        <v>151</v>
      </c>
      <c r="AV444" s="15" t="s">
        <v>80</v>
      </c>
      <c r="AW444" s="15" t="s">
        <v>33</v>
      </c>
      <c r="AX444" s="15" t="s">
        <v>72</v>
      </c>
      <c r="AY444" s="267" t="s">
        <v>142</v>
      </c>
    </row>
    <row r="445" s="13" customFormat="1">
      <c r="A445" s="13"/>
      <c r="B445" s="232"/>
      <c r="C445" s="233"/>
      <c r="D445" s="234" t="s">
        <v>153</v>
      </c>
      <c r="E445" s="235" t="s">
        <v>19</v>
      </c>
      <c r="F445" s="236" t="s">
        <v>1006</v>
      </c>
      <c r="G445" s="233"/>
      <c r="H445" s="237">
        <v>20.800000000000001</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153</v>
      </c>
      <c r="AU445" s="243" t="s">
        <v>151</v>
      </c>
      <c r="AV445" s="13" t="s">
        <v>151</v>
      </c>
      <c r="AW445" s="13" t="s">
        <v>33</v>
      </c>
      <c r="AX445" s="13" t="s">
        <v>72</v>
      </c>
      <c r="AY445" s="243" t="s">
        <v>142</v>
      </c>
    </row>
    <row r="446" s="15" customFormat="1">
      <c r="A446" s="15"/>
      <c r="B446" s="258"/>
      <c r="C446" s="259"/>
      <c r="D446" s="234" t="s">
        <v>153</v>
      </c>
      <c r="E446" s="260" t="s">
        <v>19</v>
      </c>
      <c r="F446" s="261" t="s">
        <v>1007</v>
      </c>
      <c r="G446" s="259"/>
      <c r="H446" s="260" t="s">
        <v>19</v>
      </c>
      <c r="I446" s="262"/>
      <c r="J446" s="259"/>
      <c r="K446" s="259"/>
      <c r="L446" s="263"/>
      <c r="M446" s="264"/>
      <c r="N446" s="265"/>
      <c r="O446" s="265"/>
      <c r="P446" s="265"/>
      <c r="Q446" s="265"/>
      <c r="R446" s="265"/>
      <c r="S446" s="265"/>
      <c r="T446" s="266"/>
      <c r="U446" s="15"/>
      <c r="V446" s="15"/>
      <c r="W446" s="15"/>
      <c r="X446" s="15"/>
      <c r="Y446" s="15"/>
      <c r="Z446" s="15"/>
      <c r="AA446" s="15"/>
      <c r="AB446" s="15"/>
      <c r="AC446" s="15"/>
      <c r="AD446" s="15"/>
      <c r="AE446" s="15"/>
      <c r="AT446" s="267" t="s">
        <v>153</v>
      </c>
      <c r="AU446" s="267" t="s">
        <v>151</v>
      </c>
      <c r="AV446" s="15" t="s">
        <v>80</v>
      </c>
      <c r="AW446" s="15" t="s">
        <v>33</v>
      </c>
      <c r="AX446" s="15" t="s">
        <v>72</v>
      </c>
      <c r="AY446" s="267" t="s">
        <v>142</v>
      </c>
    </row>
    <row r="447" s="13" customFormat="1">
      <c r="A447" s="13"/>
      <c r="B447" s="232"/>
      <c r="C447" s="233"/>
      <c r="D447" s="234" t="s">
        <v>153</v>
      </c>
      <c r="E447" s="235" t="s">
        <v>19</v>
      </c>
      <c r="F447" s="236" t="s">
        <v>1008</v>
      </c>
      <c r="G447" s="233"/>
      <c r="H447" s="237">
        <v>34.200000000000003</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153</v>
      </c>
      <c r="AU447" s="243" t="s">
        <v>151</v>
      </c>
      <c r="AV447" s="13" t="s">
        <v>151</v>
      </c>
      <c r="AW447" s="13" t="s">
        <v>33</v>
      </c>
      <c r="AX447" s="13" t="s">
        <v>72</v>
      </c>
      <c r="AY447" s="243" t="s">
        <v>142</v>
      </c>
    </row>
    <row r="448" s="13" customFormat="1">
      <c r="A448" s="13"/>
      <c r="B448" s="232"/>
      <c r="C448" s="233"/>
      <c r="D448" s="234" t="s">
        <v>153</v>
      </c>
      <c r="E448" s="235" t="s">
        <v>19</v>
      </c>
      <c r="F448" s="236" t="s">
        <v>1009</v>
      </c>
      <c r="G448" s="233"/>
      <c r="H448" s="237">
        <v>-1.6000000000000001</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153</v>
      </c>
      <c r="AU448" s="243" t="s">
        <v>151</v>
      </c>
      <c r="AV448" s="13" t="s">
        <v>151</v>
      </c>
      <c r="AW448" s="13" t="s">
        <v>33</v>
      </c>
      <c r="AX448" s="13" t="s">
        <v>72</v>
      </c>
      <c r="AY448" s="243" t="s">
        <v>142</v>
      </c>
    </row>
    <row r="449" s="13" customFormat="1">
      <c r="A449" s="13"/>
      <c r="B449" s="232"/>
      <c r="C449" s="233"/>
      <c r="D449" s="234" t="s">
        <v>153</v>
      </c>
      <c r="E449" s="235" t="s">
        <v>19</v>
      </c>
      <c r="F449" s="236" t="s">
        <v>1010</v>
      </c>
      <c r="G449" s="233"/>
      <c r="H449" s="237">
        <v>-3.2000000000000002</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153</v>
      </c>
      <c r="AU449" s="243" t="s">
        <v>151</v>
      </c>
      <c r="AV449" s="13" t="s">
        <v>151</v>
      </c>
      <c r="AW449" s="13" t="s">
        <v>33</v>
      </c>
      <c r="AX449" s="13" t="s">
        <v>72</v>
      </c>
      <c r="AY449" s="243" t="s">
        <v>142</v>
      </c>
    </row>
    <row r="450" s="13" customFormat="1">
      <c r="A450" s="13"/>
      <c r="B450" s="232"/>
      <c r="C450" s="233"/>
      <c r="D450" s="234" t="s">
        <v>153</v>
      </c>
      <c r="E450" s="235" t="s">
        <v>19</v>
      </c>
      <c r="F450" s="236" t="s">
        <v>1011</v>
      </c>
      <c r="G450" s="233"/>
      <c r="H450" s="237">
        <v>-2.3999999999999999</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153</v>
      </c>
      <c r="AU450" s="243" t="s">
        <v>151</v>
      </c>
      <c r="AV450" s="13" t="s">
        <v>151</v>
      </c>
      <c r="AW450" s="13" t="s">
        <v>33</v>
      </c>
      <c r="AX450" s="13" t="s">
        <v>72</v>
      </c>
      <c r="AY450" s="243" t="s">
        <v>142</v>
      </c>
    </row>
    <row r="451" s="14" customFormat="1">
      <c r="A451" s="14"/>
      <c r="B451" s="244"/>
      <c r="C451" s="245"/>
      <c r="D451" s="234" t="s">
        <v>153</v>
      </c>
      <c r="E451" s="246" t="s">
        <v>19</v>
      </c>
      <c r="F451" s="247" t="s">
        <v>156</v>
      </c>
      <c r="G451" s="245"/>
      <c r="H451" s="248">
        <v>47.799999999999997</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153</v>
      </c>
      <c r="AU451" s="254" t="s">
        <v>151</v>
      </c>
      <c r="AV451" s="14" t="s">
        <v>150</v>
      </c>
      <c r="AW451" s="14" t="s">
        <v>33</v>
      </c>
      <c r="AX451" s="14" t="s">
        <v>80</v>
      </c>
      <c r="AY451" s="254" t="s">
        <v>142</v>
      </c>
    </row>
    <row r="452" s="2" customFormat="1" ht="16.5" customHeight="1">
      <c r="A452" s="39"/>
      <c r="B452" s="40"/>
      <c r="C452" s="268" t="s">
        <v>1012</v>
      </c>
      <c r="D452" s="268" t="s">
        <v>264</v>
      </c>
      <c r="E452" s="269" t="s">
        <v>1013</v>
      </c>
      <c r="F452" s="270" t="s">
        <v>1014</v>
      </c>
      <c r="G452" s="271" t="s">
        <v>185</v>
      </c>
      <c r="H452" s="272">
        <v>48.756</v>
      </c>
      <c r="I452" s="273"/>
      <c r="J452" s="274">
        <f>ROUND(I452*H452,2)</f>
        <v>0</v>
      </c>
      <c r="K452" s="270" t="s">
        <v>149</v>
      </c>
      <c r="L452" s="275"/>
      <c r="M452" s="276" t="s">
        <v>19</v>
      </c>
      <c r="N452" s="277" t="s">
        <v>44</v>
      </c>
      <c r="O452" s="85"/>
      <c r="P452" s="228">
        <f>O452*H452</f>
        <v>0</v>
      </c>
      <c r="Q452" s="228">
        <v>0.00022000000000000001</v>
      </c>
      <c r="R452" s="228">
        <f>Q452*H452</f>
        <v>0.010726320000000001</v>
      </c>
      <c r="S452" s="228">
        <v>0</v>
      </c>
      <c r="T452" s="229">
        <f>S452*H452</f>
        <v>0</v>
      </c>
      <c r="U452" s="39"/>
      <c r="V452" s="39"/>
      <c r="W452" s="39"/>
      <c r="X452" s="39"/>
      <c r="Y452" s="39"/>
      <c r="Z452" s="39"/>
      <c r="AA452" s="39"/>
      <c r="AB452" s="39"/>
      <c r="AC452" s="39"/>
      <c r="AD452" s="39"/>
      <c r="AE452" s="39"/>
      <c r="AR452" s="230" t="s">
        <v>351</v>
      </c>
      <c r="AT452" s="230" t="s">
        <v>264</v>
      </c>
      <c r="AU452" s="230" t="s">
        <v>151</v>
      </c>
      <c r="AY452" s="18" t="s">
        <v>142</v>
      </c>
      <c r="BE452" s="231">
        <f>IF(N452="základní",J452,0)</f>
        <v>0</v>
      </c>
      <c r="BF452" s="231">
        <f>IF(N452="snížená",J452,0)</f>
        <v>0</v>
      </c>
      <c r="BG452" s="231">
        <f>IF(N452="zákl. přenesená",J452,0)</f>
        <v>0</v>
      </c>
      <c r="BH452" s="231">
        <f>IF(N452="sníž. přenesená",J452,0)</f>
        <v>0</v>
      </c>
      <c r="BI452" s="231">
        <f>IF(N452="nulová",J452,0)</f>
        <v>0</v>
      </c>
      <c r="BJ452" s="18" t="s">
        <v>151</v>
      </c>
      <c r="BK452" s="231">
        <f>ROUND(I452*H452,2)</f>
        <v>0</v>
      </c>
      <c r="BL452" s="18" t="s">
        <v>269</v>
      </c>
      <c r="BM452" s="230" t="s">
        <v>1015</v>
      </c>
    </row>
    <row r="453" s="13" customFormat="1">
      <c r="A453" s="13"/>
      <c r="B453" s="232"/>
      <c r="C453" s="233"/>
      <c r="D453" s="234" t="s">
        <v>153</v>
      </c>
      <c r="E453" s="235" t="s">
        <v>19</v>
      </c>
      <c r="F453" s="236" t="s">
        <v>1016</v>
      </c>
      <c r="G453" s="233"/>
      <c r="H453" s="237">
        <v>48.756</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153</v>
      </c>
      <c r="AU453" s="243" t="s">
        <v>151</v>
      </c>
      <c r="AV453" s="13" t="s">
        <v>151</v>
      </c>
      <c r="AW453" s="13" t="s">
        <v>33</v>
      </c>
      <c r="AX453" s="13" t="s">
        <v>72</v>
      </c>
      <c r="AY453" s="243" t="s">
        <v>142</v>
      </c>
    </row>
    <row r="454" s="14" customFormat="1">
      <c r="A454" s="14"/>
      <c r="B454" s="244"/>
      <c r="C454" s="245"/>
      <c r="D454" s="234" t="s">
        <v>153</v>
      </c>
      <c r="E454" s="246" t="s">
        <v>19</v>
      </c>
      <c r="F454" s="247" t="s">
        <v>156</v>
      </c>
      <c r="G454" s="245"/>
      <c r="H454" s="248">
        <v>48.756</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153</v>
      </c>
      <c r="AU454" s="254" t="s">
        <v>151</v>
      </c>
      <c r="AV454" s="14" t="s">
        <v>150</v>
      </c>
      <c r="AW454" s="14" t="s">
        <v>33</v>
      </c>
      <c r="AX454" s="14" t="s">
        <v>80</v>
      </c>
      <c r="AY454" s="254" t="s">
        <v>142</v>
      </c>
    </row>
    <row r="455" s="2" customFormat="1" ht="16.5" customHeight="1">
      <c r="A455" s="39"/>
      <c r="B455" s="40"/>
      <c r="C455" s="219" t="s">
        <v>1017</v>
      </c>
      <c r="D455" s="219" t="s">
        <v>145</v>
      </c>
      <c r="E455" s="220" t="s">
        <v>1018</v>
      </c>
      <c r="F455" s="221" t="s">
        <v>1019</v>
      </c>
      <c r="G455" s="222" t="s">
        <v>185</v>
      </c>
      <c r="H455" s="223">
        <v>7.2000000000000002</v>
      </c>
      <c r="I455" s="224"/>
      <c r="J455" s="225">
        <f>ROUND(I455*H455,2)</f>
        <v>0</v>
      </c>
      <c r="K455" s="221" t="s">
        <v>149</v>
      </c>
      <c r="L455" s="45"/>
      <c r="M455" s="226" t="s">
        <v>19</v>
      </c>
      <c r="N455" s="227" t="s">
        <v>44</v>
      </c>
      <c r="O455" s="85"/>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269</v>
      </c>
      <c r="AT455" s="230" t="s">
        <v>145</v>
      </c>
      <c r="AU455" s="230" t="s">
        <v>151</v>
      </c>
      <c r="AY455" s="18" t="s">
        <v>142</v>
      </c>
      <c r="BE455" s="231">
        <f>IF(N455="základní",J455,0)</f>
        <v>0</v>
      </c>
      <c r="BF455" s="231">
        <f>IF(N455="snížená",J455,0)</f>
        <v>0</v>
      </c>
      <c r="BG455" s="231">
        <f>IF(N455="zákl. přenesená",J455,0)</f>
        <v>0</v>
      </c>
      <c r="BH455" s="231">
        <f>IF(N455="sníž. přenesená",J455,0)</f>
        <v>0</v>
      </c>
      <c r="BI455" s="231">
        <f>IF(N455="nulová",J455,0)</f>
        <v>0</v>
      </c>
      <c r="BJ455" s="18" t="s">
        <v>151</v>
      </c>
      <c r="BK455" s="231">
        <f>ROUND(I455*H455,2)</f>
        <v>0</v>
      </c>
      <c r="BL455" s="18" t="s">
        <v>269</v>
      </c>
      <c r="BM455" s="230" t="s">
        <v>1020</v>
      </c>
    </row>
    <row r="456" s="13" customFormat="1">
      <c r="A456" s="13"/>
      <c r="B456" s="232"/>
      <c r="C456" s="233"/>
      <c r="D456" s="234" t="s">
        <v>153</v>
      </c>
      <c r="E456" s="235" t="s">
        <v>19</v>
      </c>
      <c r="F456" s="236" t="s">
        <v>1021</v>
      </c>
      <c r="G456" s="233"/>
      <c r="H456" s="237">
        <v>7.2000000000000002</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153</v>
      </c>
      <c r="AU456" s="243" t="s">
        <v>151</v>
      </c>
      <c r="AV456" s="13" t="s">
        <v>151</v>
      </c>
      <c r="AW456" s="13" t="s">
        <v>33</v>
      </c>
      <c r="AX456" s="13" t="s">
        <v>72</v>
      </c>
      <c r="AY456" s="243" t="s">
        <v>142</v>
      </c>
    </row>
    <row r="457" s="14" customFormat="1">
      <c r="A457" s="14"/>
      <c r="B457" s="244"/>
      <c r="C457" s="245"/>
      <c r="D457" s="234" t="s">
        <v>153</v>
      </c>
      <c r="E457" s="246" t="s">
        <v>19</v>
      </c>
      <c r="F457" s="247" t="s">
        <v>156</v>
      </c>
      <c r="G457" s="245"/>
      <c r="H457" s="248">
        <v>7.2000000000000002</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153</v>
      </c>
      <c r="AU457" s="254" t="s">
        <v>151</v>
      </c>
      <c r="AV457" s="14" t="s">
        <v>150</v>
      </c>
      <c r="AW457" s="14" t="s">
        <v>33</v>
      </c>
      <c r="AX457" s="14" t="s">
        <v>80</v>
      </c>
      <c r="AY457" s="254" t="s">
        <v>142</v>
      </c>
    </row>
    <row r="458" s="2" customFormat="1" ht="16.5" customHeight="1">
      <c r="A458" s="39"/>
      <c r="B458" s="40"/>
      <c r="C458" s="268" t="s">
        <v>1022</v>
      </c>
      <c r="D458" s="268" t="s">
        <v>264</v>
      </c>
      <c r="E458" s="269" t="s">
        <v>947</v>
      </c>
      <c r="F458" s="270" t="s">
        <v>948</v>
      </c>
      <c r="G458" s="271" t="s">
        <v>185</v>
      </c>
      <c r="H458" s="272">
        <v>7.3440000000000003</v>
      </c>
      <c r="I458" s="273"/>
      <c r="J458" s="274">
        <f>ROUND(I458*H458,2)</f>
        <v>0</v>
      </c>
      <c r="K458" s="270" t="s">
        <v>149</v>
      </c>
      <c r="L458" s="275"/>
      <c r="M458" s="276" t="s">
        <v>19</v>
      </c>
      <c r="N458" s="277" t="s">
        <v>44</v>
      </c>
      <c r="O458" s="85"/>
      <c r="P458" s="228">
        <f>O458*H458</f>
        <v>0</v>
      </c>
      <c r="Q458" s="228">
        <v>0.00017000000000000001</v>
      </c>
      <c r="R458" s="228">
        <f>Q458*H458</f>
        <v>0.0012484800000000002</v>
      </c>
      <c r="S458" s="228">
        <v>0</v>
      </c>
      <c r="T458" s="229">
        <f>S458*H458</f>
        <v>0</v>
      </c>
      <c r="U458" s="39"/>
      <c r="V458" s="39"/>
      <c r="W458" s="39"/>
      <c r="X458" s="39"/>
      <c r="Y458" s="39"/>
      <c r="Z458" s="39"/>
      <c r="AA458" s="39"/>
      <c r="AB458" s="39"/>
      <c r="AC458" s="39"/>
      <c r="AD458" s="39"/>
      <c r="AE458" s="39"/>
      <c r="AR458" s="230" t="s">
        <v>351</v>
      </c>
      <c r="AT458" s="230" t="s">
        <v>264</v>
      </c>
      <c r="AU458" s="230" t="s">
        <v>151</v>
      </c>
      <c r="AY458" s="18" t="s">
        <v>142</v>
      </c>
      <c r="BE458" s="231">
        <f>IF(N458="základní",J458,0)</f>
        <v>0</v>
      </c>
      <c r="BF458" s="231">
        <f>IF(N458="snížená",J458,0)</f>
        <v>0</v>
      </c>
      <c r="BG458" s="231">
        <f>IF(N458="zákl. přenesená",J458,0)</f>
        <v>0</v>
      </c>
      <c r="BH458" s="231">
        <f>IF(N458="sníž. přenesená",J458,0)</f>
        <v>0</v>
      </c>
      <c r="BI458" s="231">
        <f>IF(N458="nulová",J458,0)</f>
        <v>0</v>
      </c>
      <c r="BJ458" s="18" t="s">
        <v>151</v>
      </c>
      <c r="BK458" s="231">
        <f>ROUND(I458*H458,2)</f>
        <v>0</v>
      </c>
      <c r="BL458" s="18" t="s">
        <v>269</v>
      </c>
      <c r="BM458" s="230" t="s">
        <v>1023</v>
      </c>
    </row>
    <row r="459" s="13" customFormat="1">
      <c r="A459" s="13"/>
      <c r="B459" s="232"/>
      <c r="C459" s="233"/>
      <c r="D459" s="234" t="s">
        <v>153</v>
      </c>
      <c r="E459" s="235" t="s">
        <v>19</v>
      </c>
      <c r="F459" s="236" t="s">
        <v>1024</v>
      </c>
      <c r="G459" s="233"/>
      <c r="H459" s="237">
        <v>7.3440000000000003</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153</v>
      </c>
      <c r="AU459" s="243" t="s">
        <v>151</v>
      </c>
      <c r="AV459" s="13" t="s">
        <v>151</v>
      </c>
      <c r="AW459" s="13" t="s">
        <v>33</v>
      </c>
      <c r="AX459" s="13" t="s">
        <v>72</v>
      </c>
      <c r="AY459" s="243" t="s">
        <v>142</v>
      </c>
    </row>
    <row r="460" s="14" customFormat="1">
      <c r="A460" s="14"/>
      <c r="B460" s="244"/>
      <c r="C460" s="245"/>
      <c r="D460" s="234" t="s">
        <v>153</v>
      </c>
      <c r="E460" s="246" t="s">
        <v>19</v>
      </c>
      <c r="F460" s="247" t="s">
        <v>156</v>
      </c>
      <c r="G460" s="245"/>
      <c r="H460" s="248">
        <v>7.3440000000000003</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153</v>
      </c>
      <c r="AU460" s="254" t="s">
        <v>151</v>
      </c>
      <c r="AV460" s="14" t="s">
        <v>150</v>
      </c>
      <c r="AW460" s="14" t="s">
        <v>33</v>
      </c>
      <c r="AX460" s="14" t="s">
        <v>80</v>
      </c>
      <c r="AY460" s="254" t="s">
        <v>142</v>
      </c>
    </row>
    <row r="461" s="2" customFormat="1" ht="21.75" customHeight="1">
      <c r="A461" s="39"/>
      <c r="B461" s="40"/>
      <c r="C461" s="219" t="s">
        <v>1025</v>
      </c>
      <c r="D461" s="219" t="s">
        <v>145</v>
      </c>
      <c r="E461" s="220" t="s">
        <v>1026</v>
      </c>
      <c r="F461" s="221" t="s">
        <v>1027</v>
      </c>
      <c r="G461" s="222" t="s">
        <v>301</v>
      </c>
      <c r="H461" s="223">
        <v>0.13200000000000001</v>
      </c>
      <c r="I461" s="224"/>
      <c r="J461" s="225">
        <f>ROUND(I461*H461,2)</f>
        <v>0</v>
      </c>
      <c r="K461" s="221" t="s">
        <v>149</v>
      </c>
      <c r="L461" s="45"/>
      <c r="M461" s="226" t="s">
        <v>19</v>
      </c>
      <c r="N461" s="227" t="s">
        <v>44</v>
      </c>
      <c r="O461" s="85"/>
      <c r="P461" s="228">
        <f>O461*H461</f>
        <v>0</v>
      </c>
      <c r="Q461" s="228">
        <v>0</v>
      </c>
      <c r="R461" s="228">
        <f>Q461*H461</f>
        <v>0</v>
      </c>
      <c r="S461" s="228">
        <v>0</v>
      </c>
      <c r="T461" s="229">
        <f>S461*H461</f>
        <v>0</v>
      </c>
      <c r="U461" s="39"/>
      <c r="V461" s="39"/>
      <c r="W461" s="39"/>
      <c r="X461" s="39"/>
      <c r="Y461" s="39"/>
      <c r="Z461" s="39"/>
      <c r="AA461" s="39"/>
      <c r="AB461" s="39"/>
      <c r="AC461" s="39"/>
      <c r="AD461" s="39"/>
      <c r="AE461" s="39"/>
      <c r="AR461" s="230" t="s">
        <v>269</v>
      </c>
      <c r="AT461" s="230" t="s">
        <v>145</v>
      </c>
      <c r="AU461" s="230" t="s">
        <v>151</v>
      </c>
      <c r="AY461" s="18" t="s">
        <v>142</v>
      </c>
      <c r="BE461" s="231">
        <f>IF(N461="základní",J461,0)</f>
        <v>0</v>
      </c>
      <c r="BF461" s="231">
        <f>IF(N461="snížená",J461,0)</f>
        <v>0</v>
      </c>
      <c r="BG461" s="231">
        <f>IF(N461="zákl. přenesená",J461,0)</f>
        <v>0</v>
      </c>
      <c r="BH461" s="231">
        <f>IF(N461="sníž. přenesená",J461,0)</f>
        <v>0</v>
      </c>
      <c r="BI461" s="231">
        <f>IF(N461="nulová",J461,0)</f>
        <v>0</v>
      </c>
      <c r="BJ461" s="18" t="s">
        <v>151</v>
      </c>
      <c r="BK461" s="231">
        <f>ROUND(I461*H461,2)</f>
        <v>0</v>
      </c>
      <c r="BL461" s="18" t="s">
        <v>269</v>
      </c>
      <c r="BM461" s="230" t="s">
        <v>1028</v>
      </c>
    </row>
    <row r="462" s="2" customFormat="1">
      <c r="A462" s="39"/>
      <c r="B462" s="40"/>
      <c r="C462" s="41"/>
      <c r="D462" s="234" t="s">
        <v>174</v>
      </c>
      <c r="E462" s="41"/>
      <c r="F462" s="255" t="s">
        <v>535</v>
      </c>
      <c r="G462" s="41"/>
      <c r="H462" s="41"/>
      <c r="I462" s="137"/>
      <c r="J462" s="41"/>
      <c r="K462" s="41"/>
      <c r="L462" s="45"/>
      <c r="M462" s="256"/>
      <c r="N462" s="257"/>
      <c r="O462" s="85"/>
      <c r="P462" s="85"/>
      <c r="Q462" s="85"/>
      <c r="R462" s="85"/>
      <c r="S462" s="85"/>
      <c r="T462" s="86"/>
      <c r="U462" s="39"/>
      <c r="V462" s="39"/>
      <c r="W462" s="39"/>
      <c r="X462" s="39"/>
      <c r="Y462" s="39"/>
      <c r="Z462" s="39"/>
      <c r="AA462" s="39"/>
      <c r="AB462" s="39"/>
      <c r="AC462" s="39"/>
      <c r="AD462" s="39"/>
      <c r="AE462" s="39"/>
      <c r="AT462" s="18" t="s">
        <v>174</v>
      </c>
      <c r="AU462" s="18" t="s">
        <v>151</v>
      </c>
    </row>
    <row r="463" s="2" customFormat="1" ht="21.75" customHeight="1">
      <c r="A463" s="39"/>
      <c r="B463" s="40"/>
      <c r="C463" s="219" t="s">
        <v>1029</v>
      </c>
      <c r="D463" s="219" t="s">
        <v>145</v>
      </c>
      <c r="E463" s="220" t="s">
        <v>1030</v>
      </c>
      <c r="F463" s="221" t="s">
        <v>1031</v>
      </c>
      <c r="G463" s="222" t="s">
        <v>301</v>
      </c>
      <c r="H463" s="223">
        <v>0.13200000000000001</v>
      </c>
      <c r="I463" s="224"/>
      <c r="J463" s="225">
        <f>ROUND(I463*H463,2)</f>
        <v>0</v>
      </c>
      <c r="K463" s="221" t="s">
        <v>149</v>
      </c>
      <c r="L463" s="45"/>
      <c r="M463" s="226" t="s">
        <v>19</v>
      </c>
      <c r="N463" s="227" t="s">
        <v>44</v>
      </c>
      <c r="O463" s="85"/>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269</v>
      </c>
      <c r="AT463" s="230" t="s">
        <v>145</v>
      </c>
      <c r="AU463" s="230" t="s">
        <v>151</v>
      </c>
      <c r="AY463" s="18" t="s">
        <v>142</v>
      </c>
      <c r="BE463" s="231">
        <f>IF(N463="základní",J463,0)</f>
        <v>0</v>
      </c>
      <c r="BF463" s="231">
        <f>IF(N463="snížená",J463,0)</f>
        <v>0</v>
      </c>
      <c r="BG463" s="231">
        <f>IF(N463="zákl. přenesená",J463,0)</f>
        <v>0</v>
      </c>
      <c r="BH463" s="231">
        <f>IF(N463="sníž. přenesená",J463,0)</f>
        <v>0</v>
      </c>
      <c r="BI463" s="231">
        <f>IF(N463="nulová",J463,0)</f>
        <v>0</v>
      </c>
      <c r="BJ463" s="18" t="s">
        <v>151</v>
      </c>
      <c r="BK463" s="231">
        <f>ROUND(I463*H463,2)</f>
        <v>0</v>
      </c>
      <c r="BL463" s="18" t="s">
        <v>269</v>
      </c>
      <c r="BM463" s="230" t="s">
        <v>1032</v>
      </c>
    </row>
    <row r="464" s="2" customFormat="1">
      <c r="A464" s="39"/>
      <c r="B464" s="40"/>
      <c r="C464" s="41"/>
      <c r="D464" s="234" t="s">
        <v>174</v>
      </c>
      <c r="E464" s="41"/>
      <c r="F464" s="255" t="s">
        <v>535</v>
      </c>
      <c r="G464" s="41"/>
      <c r="H464" s="41"/>
      <c r="I464" s="137"/>
      <c r="J464" s="41"/>
      <c r="K464" s="41"/>
      <c r="L464" s="45"/>
      <c r="M464" s="256"/>
      <c r="N464" s="257"/>
      <c r="O464" s="85"/>
      <c r="P464" s="85"/>
      <c r="Q464" s="85"/>
      <c r="R464" s="85"/>
      <c r="S464" s="85"/>
      <c r="T464" s="86"/>
      <c r="U464" s="39"/>
      <c r="V464" s="39"/>
      <c r="W464" s="39"/>
      <c r="X464" s="39"/>
      <c r="Y464" s="39"/>
      <c r="Z464" s="39"/>
      <c r="AA464" s="39"/>
      <c r="AB464" s="39"/>
      <c r="AC464" s="39"/>
      <c r="AD464" s="39"/>
      <c r="AE464" s="39"/>
      <c r="AT464" s="18" t="s">
        <v>174</v>
      </c>
      <c r="AU464" s="18" t="s">
        <v>151</v>
      </c>
    </row>
    <row r="465" s="12" customFormat="1" ht="22.8" customHeight="1">
      <c r="A465" s="12"/>
      <c r="B465" s="203"/>
      <c r="C465" s="204"/>
      <c r="D465" s="205" t="s">
        <v>71</v>
      </c>
      <c r="E465" s="217" t="s">
        <v>621</v>
      </c>
      <c r="F465" s="217" t="s">
        <v>622</v>
      </c>
      <c r="G465" s="204"/>
      <c r="H465" s="204"/>
      <c r="I465" s="207"/>
      <c r="J465" s="218">
        <f>BK465</f>
        <v>0</v>
      </c>
      <c r="K465" s="204"/>
      <c r="L465" s="209"/>
      <c r="M465" s="210"/>
      <c r="N465" s="211"/>
      <c r="O465" s="211"/>
      <c r="P465" s="212">
        <f>SUM(P466:P486)</f>
        <v>0</v>
      </c>
      <c r="Q465" s="211"/>
      <c r="R465" s="212">
        <f>SUM(R466:R486)</f>
        <v>2.9596248000000003</v>
      </c>
      <c r="S465" s="211"/>
      <c r="T465" s="213">
        <f>SUM(T466:T486)</f>
        <v>0</v>
      </c>
      <c r="U465" s="12"/>
      <c r="V465" s="12"/>
      <c r="W465" s="12"/>
      <c r="X465" s="12"/>
      <c r="Y465" s="12"/>
      <c r="Z465" s="12"/>
      <c r="AA465" s="12"/>
      <c r="AB465" s="12"/>
      <c r="AC465" s="12"/>
      <c r="AD465" s="12"/>
      <c r="AE465" s="12"/>
      <c r="AR465" s="214" t="s">
        <v>151</v>
      </c>
      <c r="AT465" s="215" t="s">
        <v>71</v>
      </c>
      <c r="AU465" s="215" t="s">
        <v>80</v>
      </c>
      <c r="AY465" s="214" t="s">
        <v>142</v>
      </c>
      <c r="BK465" s="216">
        <f>SUM(BK466:BK486)</f>
        <v>0</v>
      </c>
    </row>
    <row r="466" s="2" customFormat="1" ht="16.5" customHeight="1">
      <c r="A466" s="39"/>
      <c r="B466" s="40"/>
      <c r="C466" s="219" t="s">
        <v>1033</v>
      </c>
      <c r="D466" s="219" t="s">
        <v>145</v>
      </c>
      <c r="E466" s="220" t="s">
        <v>624</v>
      </c>
      <c r="F466" s="221" t="s">
        <v>625</v>
      </c>
      <c r="G466" s="222" t="s">
        <v>159</v>
      </c>
      <c r="H466" s="223">
        <v>65.340000000000003</v>
      </c>
      <c r="I466" s="224"/>
      <c r="J466" s="225">
        <f>ROUND(I466*H466,2)</f>
        <v>0</v>
      </c>
      <c r="K466" s="221" t="s">
        <v>149</v>
      </c>
      <c r="L466" s="45"/>
      <c r="M466" s="226" t="s">
        <v>19</v>
      </c>
      <c r="N466" s="227" t="s">
        <v>44</v>
      </c>
      <c r="O466" s="85"/>
      <c r="P466" s="228">
        <f>O466*H466</f>
        <v>0</v>
      </c>
      <c r="Q466" s="228">
        <v>0.033619999999999997</v>
      </c>
      <c r="R466" s="228">
        <f>Q466*H466</f>
        <v>2.1967308000000001</v>
      </c>
      <c r="S466" s="228">
        <v>0</v>
      </c>
      <c r="T466" s="229">
        <f>S466*H466</f>
        <v>0</v>
      </c>
      <c r="U466" s="39"/>
      <c r="V466" s="39"/>
      <c r="W466" s="39"/>
      <c r="X466" s="39"/>
      <c r="Y466" s="39"/>
      <c r="Z466" s="39"/>
      <c r="AA466" s="39"/>
      <c r="AB466" s="39"/>
      <c r="AC466" s="39"/>
      <c r="AD466" s="39"/>
      <c r="AE466" s="39"/>
      <c r="AR466" s="230" t="s">
        <v>269</v>
      </c>
      <c r="AT466" s="230" t="s">
        <v>145</v>
      </c>
      <c r="AU466" s="230" t="s">
        <v>151</v>
      </c>
      <c r="AY466" s="18" t="s">
        <v>142</v>
      </c>
      <c r="BE466" s="231">
        <f>IF(N466="základní",J466,0)</f>
        <v>0</v>
      </c>
      <c r="BF466" s="231">
        <f>IF(N466="snížená",J466,0)</f>
        <v>0</v>
      </c>
      <c r="BG466" s="231">
        <f>IF(N466="zákl. přenesená",J466,0)</f>
        <v>0</v>
      </c>
      <c r="BH466" s="231">
        <f>IF(N466="sníž. přenesená",J466,0)</f>
        <v>0</v>
      </c>
      <c r="BI466" s="231">
        <f>IF(N466="nulová",J466,0)</f>
        <v>0</v>
      </c>
      <c r="BJ466" s="18" t="s">
        <v>151</v>
      </c>
      <c r="BK466" s="231">
        <f>ROUND(I466*H466,2)</f>
        <v>0</v>
      </c>
      <c r="BL466" s="18" t="s">
        <v>269</v>
      </c>
      <c r="BM466" s="230" t="s">
        <v>1034</v>
      </c>
    </row>
    <row r="467" s="2" customFormat="1">
      <c r="A467" s="39"/>
      <c r="B467" s="40"/>
      <c r="C467" s="41"/>
      <c r="D467" s="234" t="s">
        <v>174</v>
      </c>
      <c r="E467" s="41"/>
      <c r="F467" s="255" t="s">
        <v>592</v>
      </c>
      <c r="G467" s="41"/>
      <c r="H467" s="41"/>
      <c r="I467" s="137"/>
      <c r="J467" s="41"/>
      <c r="K467" s="41"/>
      <c r="L467" s="45"/>
      <c r="M467" s="256"/>
      <c r="N467" s="257"/>
      <c r="O467" s="85"/>
      <c r="P467" s="85"/>
      <c r="Q467" s="85"/>
      <c r="R467" s="85"/>
      <c r="S467" s="85"/>
      <c r="T467" s="86"/>
      <c r="U467" s="39"/>
      <c r="V467" s="39"/>
      <c r="W467" s="39"/>
      <c r="X467" s="39"/>
      <c r="Y467" s="39"/>
      <c r="Z467" s="39"/>
      <c r="AA467" s="39"/>
      <c r="AB467" s="39"/>
      <c r="AC467" s="39"/>
      <c r="AD467" s="39"/>
      <c r="AE467" s="39"/>
      <c r="AT467" s="18" t="s">
        <v>174</v>
      </c>
      <c r="AU467" s="18" t="s">
        <v>151</v>
      </c>
    </row>
    <row r="468" s="13" customFormat="1">
      <c r="A468" s="13"/>
      <c r="B468" s="232"/>
      <c r="C468" s="233"/>
      <c r="D468" s="234" t="s">
        <v>153</v>
      </c>
      <c r="E468" s="235" t="s">
        <v>19</v>
      </c>
      <c r="F468" s="236" t="s">
        <v>1035</v>
      </c>
      <c r="G468" s="233"/>
      <c r="H468" s="237">
        <v>40.68</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153</v>
      </c>
      <c r="AU468" s="243" t="s">
        <v>151</v>
      </c>
      <c r="AV468" s="13" t="s">
        <v>151</v>
      </c>
      <c r="AW468" s="13" t="s">
        <v>33</v>
      </c>
      <c r="AX468" s="13" t="s">
        <v>72</v>
      </c>
      <c r="AY468" s="243" t="s">
        <v>142</v>
      </c>
    </row>
    <row r="469" s="13" customFormat="1">
      <c r="A469" s="13"/>
      <c r="B469" s="232"/>
      <c r="C469" s="233"/>
      <c r="D469" s="234" t="s">
        <v>153</v>
      </c>
      <c r="E469" s="235" t="s">
        <v>19</v>
      </c>
      <c r="F469" s="236" t="s">
        <v>1036</v>
      </c>
      <c r="G469" s="233"/>
      <c r="H469" s="237">
        <v>20.16</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153</v>
      </c>
      <c r="AU469" s="243" t="s">
        <v>151</v>
      </c>
      <c r="AV469" s="13" t="s">
        <v>151</v>
      </c>
      <c r="AW469" s="13" t="s">
        <v>33</v>
      </c>
      <c r="AX469" s="13" t="s">
        <v>72</v>
      </c>
      <c r="AY469" s="243" t="s">
        <v>142</v>
      </c>
    </row>
    <row r="470" s="13" customFormat="1">
      <c r="A470" s="13"/>
      <c r="B470" s="232"/>
      <c r="C470" s="233"/>
      <c r="D470" s="234" t="s">
        <v>153</v>
      </c>
      <c r="E470" s="235" t="s">
        <v>19</v>
      </c>
      <c r="F470" s="236" t="s">
        <v>1037</v>
      </c>
      <c r="G470" s="233"/>
      <c r="H470" s="237">
        <v>4.5</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153</v>
      </c>
      <c r="AU470" s="243" t="s">
        <v>151</v>
      </c>
      <c r="AV470" s="13" t="s">
        <v>151</v>
      </c>
      <c r="AW470" s="13" t="s">
        <v>33</v>
      </c>
      <c r="AX470" s="13" t="s">
        <v>72</v>
      </c>
      <c r="AY470" s="243" t="s">
        <v>142</v>
      </c>
    </row>
    <row r="471" s="14" customFormat="1">
      <c r="A471" s="14"/>
      <c r="B471" s="244"/>
      <c r="C471" s="245"/>
      <c r="D471" s="234" t="s">
        <v>153</v>
      </c>
      <c r="E471" s="246" t="s">
        <v>19</v>
      </c>
      <c r="F471" s="247" t="s">
        <v>156</v>
      </c>
      <c r="G471" s="245"/>
      <c r="H471" s="248">
        <v>65.340000000000003</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153</v>
      </c>
      <c r="AU471" s="254" t="s">
        <v>151</v>
      </c>
      <c r="AV471" s="14" t="s">
        <v>150</v>
      </c>
      <c r="AW471" s="14" t="s">
        <v>33</v>
      </c>
      <c r="AX471" s="14" t="s">
        <v>80</v>
      </c>
      <c r="AY471" s="254" t="s">
        <v>142</v>
      </c>
    </row>
    <row r="472" s="2" customFormat="1" ht="16.5" customHeight="1">
      <c r="A472" s="39"/>
      <c r="B472" s="40"/>
      <c r="C472" s="268" t="s">
        <v>1038</v>
      </c>
      <c r="D472" s="268" t="s">
        <v>264</v>
      </c>
      <c r="E472" s="269" t="s">
        <v>636</v>
      </c>
      <c r="F472" s="270" t="s">
        <v>637</v>
      </c>
      <c r="G472" s="271" t="s">
        <v>159</v>
      </c>
      <c r="H472" s="272">
        <v>60.840000000000003</v>
      </c>
      <c r="I472" s="273"/>
      <c r="J472" s="274">
        <f>ROUND(I472*H472,2)</f>
        <v>0</v>
      </c>
      <c r="K472" s="270" t="s">
        <v>149</v>
      </c>
      <c r="L472" s="275"/>
      <c r="M472" s="276" t="s">
        <v>19</v>
      </c>
      <c r="N472" s="277" t="s">
        <v>44</v>
      </c>
      <c r="O472" s="85"/>
      <c r="P472" s="228">
        <f>O472*H472</f>
        <v>0</v>
      </c>
      <c r="Q472" s="228">
        <v>0.0118</v>
      </c>
      <c r="R472" s="228">
        <f>Q472*H472</f>
        <v>0.71791199999999999</v>
      </c>
      <c r="S472" s="228">
        <v>0</v>
      </c>
      <c r="T472" s="229">
        <f>S472*H472</f>
        <v>0</v>
      </c>
      <c r="U472" s="39"/>
      <c r="V472" s="39"/>
      <c r="W472" s="39"/>
      <c r="X472" s="39"/>
      <c r="Y472" s="39"/>
      <c r="Z472" s="39"/>
      <c r="AA472" s="39"/>
      <c r="AB472" s="39"/>
      <c r="AC472" s="39"/>
      <c r="AD472" s="39"/>
      <c r="AE472" s="39"/>
      <c r="AR472" s="230" t="s">
        <v>351</v>
      </c>
      <c r="AT472" s="230" t="s">
        <v>264</v>
      </c>
      <c r="AU472" s="230" t="s">
        <v>151</v>
      </c>
      <c r="AY472" s="18" t="s">
        <v>142</v>
      </c>
      <c r="BE472" s="231">
        <f>IF(N472="základní",J472,0)</f>
        <v>0</v>
      </c>
      <c r="BF472" s="231">
        <f>IF(N472="snížená",J472,0)</f>
        <v>0</v>
      </c>
      <c r="BG472" s="231">
        <f>IF(N472="zákl. přenesená",J472,0)</f>
        <v>0</v>
      </c>
      <c r="BH472" s="231">
        <f>IF(N472="sníž. přenesená",J472,0)</f>
        <v>0</v>
      </c>
      <c r="BI472" s="231">
        <f>IF(N472="nulová",J472,0)</f>
        <v>0</v>
      </c>
      <c r="BJ472" s="18" t="s">
        <v>151</v>
      </c>
      <c r="BK472" s="231">
        <f>ROUND(I472*H472,2)</f>
        <v>0</v>
      </c>
      <c r="BL472" s="18" t="s">
        <v>269</v>
      </c>
      <c r="BM472" s="230" t="s">
        <v>1039</v>
      </c>
    </row>
    <row r="473" s="13" customFormat="1">
      <c r="A473" s="13"/>
      <c r="B473" s="232"/>
      <c r="C473" s="233"/>
      <c r="D473" s="234" t="s">
        <v>153</v>
      </c>
      <c r="E473" s="235" t="s">
        <v>19</v>
      </c>
      <c r="F473" s="236" t="s">
        <v>1035</v>
      </c>
      <c r="G473" s="233"/>
      <c r="H473" s="237">
        <v>40.68</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153</v>
      </c>
      <c r="AU473" s="243" t="s">
        <v>151</v>
      </c>
      <c r="AV473" s="13" t="s">
        <v>151</v>
      </c>
      <c r="AW473" s="13" t="s">
        <v>33</v>
      </c>
      <c r="AX473" s="13" t="s">
        <v>72</v>
      </c>
      <c r="AY473" s="243" t="s">
        <v>142</v>
      </c>
    </row>
    <row r="474" s="13" customFormat="1">
      <c r="A474" s="13"/>
      <c r="B474" s="232"/>
      <c r="C474" s="233"/>
      <c r="D474" s="234" t="s">
        <v>153</v>
      </c>
      <c r="E474" s="235" t="s">
        <v>19</v>
      </c>
      <c r="F474" s="236" t="s">
        <v>1036</v>
      </c>
      <c r="G474" s="233"/>
      <c r="H474" s="237">
        <v>20.16</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153</v>
      </c>
      <c r="AU474" s="243" t="s">
        <v>151</v>
      </c>
      <c r="AV474" s="13" t="s">
        <v>151</v>
      </c>
      <c r="AW474" s="13" t="s">
        <v>33</v>
      </c>
      <c r="AX474" s="13" t="s">
        <v>72</v>
      </c>
      <c r="AY474" s="243" t="s">
        <v>142</v>
      </c>
    </row>
    <row r="475" s="14" customFormat="1">
      <c r="A475" s="14"/>
      <c r="B475" s="244"/>
      <c r="C475" s="245"/>
      <c r="D475" s="234" t="s">
        <v>153</v>
      </c>
      <c r="E475" s="246" t="s">
        <v>19</v>
      </c>
      <c r="F475" s="247" t="s">
        <v>156</v>
      </c>
      <c r="G475" s="245"/>
      <c r="H475" s="248">
        <v>60.840000000000003</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153</v>
      </c>
      <c r="AU475" s="254" t="s">
        <v>151</v>
      </c>
      <c r="AV475" s="14" t="s">
        <v>150</v>
      </c>
      <c r="AW475" s="14" t="s">
        <v>33</v>
      </c>
      <c r="AX475" s="14" t="s">
        <v>80</v>
      </c>
      <c r="AY475" s="254" t="s">
        <v>142</v>
      </c>
    </row>
    <row r="476" s="2" customFormat="1" ht="16.5" customHeight="1">
      <c r="A476" s="39"/>
      <c r="B476" s="40"/>
      <c r="C476" s="268" t="s">
        <v>1040</v>
      </c>
      <c r="D476" s="268" t="s">
        <v>264</v>
      </c>
      <c r="E476" s="269" t="s">
        <v>1041</v>
      </c>
      <c r="F476" s="270" t="s">
        <v>1042</v>
      </c>
      <c r="G476" s="271" t="s">
        <v>159</v>
      </c>
      <c r="H476" s="272">
        <v>4.5899999999999999</v>
      </c>
      <c r="I476" s="273"/>
      <c r="J476" s="274">
        <f>ROUND(I476*H476,2)</f>
        <v>0</v>
      </c>
      <c r="K476" s="270" t="s">
        <v>149</v>
      </c>
      <c r="L476" s="275"/>
      <c r="M476" s="276" t="s">
        <v>19</v>
      </c>
      <c r="N476" s="277" t="s">
        <v>44</v>
      </c>
      <c r="O476" s="85"/>
      <c r="P476" s="228">
        <f>O476*H476</f>
        <v>0</v>
      </c>
      <c r="Q476" s="228">
        <v>0.0097999999999999997</v>
      </c>
      <c r="R476" s="228">
        <f>Q476*H476</f>
        <v>0.044981999999999994</v>
      </c>
      <c r="S476" s="228">
        <v>0</v>
      </c>
      <c r="T476" s="229">
        <f>S476*H476</f>
        <v>0</v>
      </c>
      <c r="U476" s="39"/>
      <c r="V476" s="39"/>
      <c r="W476" s="39"/>
      <c r="X476" s="39"/>
      <c r="Y476" s="39"/>
      <c r="Z476" s="39"/>
      <c r="AA476" s="39"/>
      <c r="AB476" s="39"/>
      <c r="AC476" s="39"/>
      <c r="AD476" s="39"/>
      <c r="AE476" s="39"/>
      <c r="AR476" s="230" t="s">
        <v>351</v>
      </c>
      <c r="AT476" s="230" t="s">
        <v>264</v>
      </c>
      <c r="AU476" s="230" t="s">
        <v>151</v>
      </c>
      <c r="AY476" s="18" t="s">
        <v>142</v>
      </c>
      <c r="BE476" s="231">
        <f>IF(N476="základní",J476,0)</f>
        <v>0</v>
      </c>
      <c r="BF476" s="231">
        <f>IF(N476="snížená",J476,0)</f>
        <v>0</v>
      </c>
      <c r="BG476" s="231">
        <f>IF(N476="zákl. přenesená",J476,0)</f>
        <v>0</v>
      </c>
      <c r="BH476" s="231">
        <f>IF(N476="sníž. přenesená",J476,0)</f>
        <v>0</v>
      </c>
      <c r="BI476" s="231">
        <f>IF(N476="nulová",J476,0)</f>
        <v>0</v>
      </c>
      <c r="BJ476" s="18" t="s">
        <v>151</v>
      </c>
      <c r="BK476" s="231">
        <f>ROUND(I476*H476,2)</f>
        <v>0</v>
      </c>
      <c r="BL476" s="18" t="s">
        <v>269</v>
      </c>
      <c r="BM476" s="230" t="s">
        <v>1043</v>
      </c>
    </row>
    <row r="477" s="2" customFormat="1" ht="16.5" customHeight="1">
      <c r="A477" s="39"/>
      <c r="B477" s="40"/>
      <c r="C477" s="219" t="s">
        <v>1044</v>
      </c>
      <c r="D477" s="219" t="s">
        <v>145</v>
      </c>
      <c r="E477" s="220" t="s">
        <v>640</v>
      </c>
      <c r="F477" s="221" t="s">
        <v>641</v>
      </c>
      <c r="G477" s="222" t="s">
        <v>159</v>
      </c>
      <c r="H477" s="223">
        <v>64.370000000000005</v>
      </c>
      <c r="I477" s="224"/>
      <c r="J477" s="225">
        <f>ROUND(I477*H477,2)</f>
        <v>0</v>
      </c>
      <c r="K477" s="221" t="s">
        <v>149</v>
      </c>
      <c r="L477" s="45"/>
      <c r="M477" s="226" t="s">
        <v>19</v>
      </c>
      <c r="N477" s="227" t="s">
        <v>44</v>
      </c>
      <c r="O477" s="85"/>
      <c r="P477" s="228">
        <f>O477*H477</f>
        <v>0</v>
      </c>
      <c r="Q477" s="228">
        <v>0</v>
      </c>
      <c r="R477" s="228">
        <f>Q477*H477</f>
        <v>0</v>
      </c>
      <c r="S477" s="228">
        <v>0</v>
      </c>
      <c r="T477" s="229">
        <f>S477*H477</f>
        <v>0</v>
      </c>
      <c r="U477" s="39"/>
      <c r="V477" s="39"/>
      <c r="W477" s="39"/>
      <c r="X477" s="39"/>
      <c r="Y477" s="39"/>
      <c r="Z477" s="39"/>
      <c r="AA477" s="39"/>
      <c r="AB477" s="39"/>
      <c r="AC477" s="39"/>
      <c r="AD477" s="39"/>
      <c r="AE477" s="39"/>
      <c r="AR477" s="230" t="s">
        <v>269</v>
      </c>
      <c r="AT477" s="230" t="s">
        <v>145</v>
      </c>
      <c r="AU477" s="230" t="s">
        <v>151</v>
      </c>
      <c r="AY477" s="18" t="s">
        <v>142</v>
      </c>
      <c r="BE477" s="231">
        <f>IF(N477="základní",J477,0)</f>
        <v>0</v>
      </c>
      <c r="BF477" s="231">
        <f>IF(N477="snížená",J477,0)</f>
        <v>0</v>
      </c>
      <c r="BG477" s="231">
        <f>IF(N477="zákl. přenesená",J477,0)</f>
        <v>0</v>
      </c>
      <c r="BH477" s="231">
        <f>IF(N477="sníž. přenesená",J477,0)</f>
        <v>0</v>
      </c>
      <c r="BI477" s="231">
        <f>IF(N477="nulová",J477,0)</f>
        <v>0</v>
      </c>
      <c r="BJ477" s="18" t="s">
        <v>151</v>
      </c>
      <c r="BK477" s="231">
        <f>ROUND(I477*H477,2)</f>
        <v>0</v>
      </c>
      <c r="BL477" s="18" t="s">
        <v>269</v>
      </c>
      <c r="BM477" s="230" t="s">
        <v>1045</v>
      </c>
    </row>
    <row r="478" s="2" customFormat="1">
      <c r="A478" s="39"/>
      <c r="B478" s="40"/>
      <c r="C478" s="41"/>
      <c r="D478" s="234" t="s">
        <v>174</v>
      </c>
      <c r="E478" s="41"/>
      <c r="F478" s="255" t="s">
        <v>592</v>
      </c>
      <c r="G478" s="41"/>
      <c r="H478" s="41"/>
      <c r="I478" s="137"/>
      <c r="J478" s="41"/>
      <c r="K478" s="41"/>
      <c r="L478" s="45"/>
      <c r="M478" s="256"/>
      <c r="N478" s="257"/>
      <c r="O478" s="85"/>
      <c r="P478" s="85"/>
      <c r="Q478" s="85"/>
      <c r="R478" s="85"/>
      <c r="S478" s="85"/>
      <c r="T478" s="86"/>
      <c r="U478" s="39"/>
      <c r="V478" s="39"/>
      <c r="W478" s="39"/>
      <c r="X478" s="39"/>
      <c r="Y478" s="39"/>
      <c r="Z478" s="39"/>
      <c r="AA478" s="39"/>
      <c r="AB478" s="39"/>
      <c r="AC478" s="39"/>
      <c r="AD478" s="39"/>
      <c r="AE478" s="39"/>
      <c r="AT478" s="18" t="s">
        <v>174</v>
      </c>
      <c r="AU478" s="18" t="s">
        <v>151</v>
      </c>
    </row>
    <row r="479" s="2" customFormat="1" ht="16.5" customHeight="1">
      <c r="A479" s="39"/>
      <c r="B479" s="40"/>
      <c r="C479" s="219" t="s">
        <v>1046</v>
      </c>
      <c r="D479" s="219" t="s">
        <v>145</v>
      </c>
      <c r="E479" s="220" t="s">
        <v>644</v>
      </c>
      <c r="F479" s="221" t="s">
        <v>645</v>
      </c>
      <c r="G479" s="222" t="s">
        <v>159</v>
      </c>
      <c r="H479" s="223">
        <v>65.340000000000003</v>
      </c>
      <c r="I479" s="224"/>
      <c r="J479" s="225">
        <f>ROUND(I479*H479,2)</f>
        <v>0</v>
      </c>
      <c r="K479" s="221" t="s">
        <v>149</v>
      </c>
      <c r="L479" s="45"/>
      <c r="M479" s="226" t="s">
        <v>19</v>
      </c>
      <c r="N479" s="227" t="s">
        <v>44</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269</v>
      </c>
      <c r="AT479" s="230" t="s">
        <v>145</v>
      </c>
      <c r="AU479" s="230" t="s">
        <v>151</v>
      </c>
      <c r="AY479" s="18" t="s">
        <v>142</v>
      </c>
      <c r="BE479" s="231">
        <f>IF(N479="základní",J479,0)</f>
        <v>0</v>
      </c>
      <c r="BF479" s="231">
        <f>IF(N479="snížená",J479,0)</f>
        <v>0</v>
      </c>
      <c r="BG479" s="231">
        <f>IF(N479="zákl. přenesená",J479,0)</f>
        <v>0</v>
      </c>
      <c r="BH479" s="231">
        <f>IF(N479="sníž. přenesená",J479,0)</f>
        <v>0</v>
      </c>
      <c r="BI479" s="231">
        <f>IF(N479="nulová",J479,0)</f>
        <v>0</v>
      </c>
      <c r="BJ479" s="18" t="s">
        <v>151</v>
      </c>
      <c r="BK479" s="231">
        <f>ROUND(I479*H479,2)</f>
        <v>0</v>
      </c>
      <c r="BL479" s="18" t="s">
        <v>269</v>
      </c>
      <c r="BM479" s="230" t="s">
        <v>1047</v>
      </c>
    </row>
    <row r="480" s="2" customFormat="1">
      <c r="A480" s="39"/>
      <c r="B480" s="40"/>
      <c r="C480" s="41"/>
      <c r="D480" s="234" t="s">
        <v>174</v>
      </c>
      <c r="E480" s="41"/>
      <c r="F480" s="255" t="s">
        <v>592</v>
      </c>
      <c r="G480" s="41"/>
      <c r="H480" s="41"/>
      <c r="I480" s="137"/>
      <c r="J480" s="41"/>
      <c r="K480" s="41"/>
      <c r="L480" s="45"/>
      <c r="M480" s="256"/>
      <c r="N480" s="257"/>
      <c r="O480" s="85"/>
      <c r="P480" s="85"/>
      <c r="Q480" s="85"/>
      <c r="R480" s="85"/>
      <c r="S480" s="85"/>
      <c r="T480" s="86"/>
      <c r="U480" s="39"/>
      <c r="V480" s="39"/>
      <c r="W480" s="39"/>
      <c r="X480" s="39"/>
      <c r="Y480" s="39"/>
      <c r="Z480" s="39"/>
      <c r="AA480" s="39"/>
      <c r="AB480" s="39"/>
      <c r="AC480" s="39"/>
      <c r="AD480" s="39"/>
      <c r="AE480" s="39"/>
      <c r="AT480" s="18" t="s">
        <v>174</v>
      </c>
      <c r="AU480" s="18" t="s">
        <v>151</v>
      </c>
    </row>
    <row r="481" s="2" customFormat="1" ht="16.5" customHeight="1">
      <c r="A481" s="39"/>
      <c r="B481" s="40"/>
      <c r="C481" s="219" t="s">
        <v>1048</v>
      </c>
      <c r="D481" s="219" t="s">
        <v>145</v>
      </c>
      <c r="E481" s="220" t="s">
        <v>648</v>
      </c>
      <c r="F481" s="221" t="s">
        <v>649</v>
      </c>
      <c r="G481" s="222" t="s">
        <v>159</v>
      </c>
      <c r="H481" s="223">
        <v>65.340000000000003</v>
      </c>
      <c r="I481" s="224"/>
      <c r="J481" s="225">
        <f>ROUND(I481*H481,2)</f>
        <v>0</v>
      </c>
      <c r="K481" s="221" t="s">
        <v>149</v>
      </c>
      <c r="L481" s="45"/>
      <c r="M481" s="226" t="s">
        <v>19</v>
      </c>
      <c r="N481" s="227" t="s">
        <v>44</v>
      </c>
      <c r="O481" s="85"/>
      <c r="P481" s="228">
        <f>O481*H481</f>
        <v>0</v>
      </c>
      <c r="Q481" s="228">
        <v>0</v>
      </c>
      <c r="R481" s="228">
        <f>Q481*H481</f>
        <v>0</v>
      </c>
      <c r="S481" s="228">
        <v>0</v>
      </c>
      <c r="T481" s="229">
        <f>S481*H481</f>
        <v>0</v>
      </c>
      <c r="U481" s="39"/>
      <c r="V481" s="39"/>
      <c r="W481" s="39"/>
      <c r="X481" s="39"/>
      <c r="Y481" s="39"/>
      <c r="Z481" s="39"/>
      <c r="AA481" s="39"/>
      <c r="AB481" s="39"/>
      <c r="AC481" s="39"/>
      <c r="AD481" s="39"/>
      <c r="AE481" s="39"/>
      <c r="AR481" s="230" t="s">
        <v>269</v>
      </c>
      <c r="AT481" s="230" t="s">
        <v>145</v>
      </c>
      <c r="AU481" s="230" t="s">
        <v>151</v>
      </c>
      <c r="AY481" s="18" t="s">
        <v>142</v>
      </c>
      <c r="BE481" s="231">
        <f>IF(N481="základní",J481,0)</f>
        <v>0</v>
      </c>
      <c r="BF481" s="231">
        <f>IF(N481="snížená",J481,0)</f>
        <v>0</v>
      </c>
      <c r="BG481" s="231">
        <f>IF(N481="zákl. přenesená",J481,0)</f>
        <v>0</v>
      </c>
      <c r="BH481" s="231">
        <f>IF(N481="sníž. přenesená",J481,0)</f>
        <v>0</v>
      </c>
      <c r="BI481" s="231">
        <f>IF(N481="nulová",J481,0)</f>
        <v>0</v>
      </c>
      <c r="BJ481" s="18" t="s">
        <v>151</v>
      </c>
      <c r="BK481" s="231">
        <f>ROUND(I481*H481,2)</f>
        <v>0</v>
      </c>
      <c r="BL481" s="18" t="s">
        <v>269</v>
      </c>
      <c r="BM481" s="230" t="s">
        <v>1049</v>
      </c>
    </row>
    <row r="482" s="2" customFormat="1">
      <c r="A482" s="39"/>
      <c r="B482" s="40"/>
      <c r="C482" s="41"/>
      <c r="D482" s="234" t="s">
        <v>174</v>
      </c>
      <c r="E482" s="41"/>
      <c r="F482" s="255" t="s">
        <v>592</v>
      </c>
      <c r="G482" s="41"/>
      <c r="H482" s="41"/>
      <c r="I482" s="137"/>
      <c r="J482" s="41"/>
      <c r="K482" s="41"/>
      <c r="L482" s="45"/>
      <c r="M482" s="256"/>
      <c r="N482" s="257"/>
      <c r="O482" s="85"/>
      <c r="P482" s="85"/>
      <c r="Q482" s="85"/>
      <c r="R482" s="85"/>
      <c r="S482" s="85"/>
      <c r="T482" s="86"/>
      <c r="U482" s="39"/>
      <c r="V482" s="39"/>
      <c r="W482" s="39"/>
      <c r="X482" s="39"/>
      <c r="Y482" s="39"/>
      <c r="Z482" s="39"/>
      <c r="AA482" s="39"/>
      <c r="AB482" s="39"/>
      <c r="AC482" s="39"/>
      <c r="AD482" s="39"/>
      <c r="AE482" s="39"/>
      <c r="AT482" s="18" t="s">
        <v>174</v>
      </c>
      <c r="AU482" s="18" t="s">
        <v>151</v>
      </c>
    </row>
    <row r="483" s="2" customFormat="1" ht="21.75" customHeight="1">
      <c r="A483" s="39"/>
      <c r="B483" s="40"/>
      <c r="C483" s="219" t="s">
        <v>1050</v>
      </c>
      <c r="D483" s="219" t="s">
        <v>145</v>
      </c>
      <c r="E483" s="220" t="s">
        <v>652</v>
      </c>
      <c r="F483" s="221" t="s">
        <v>653</v>
      </c>
      <c r="G483" s="222" t="s">
        <v>301</v>
      </c>
      <c r="H483" s="223">
        <v>3.6040000000000001</v>
      </c>
      <c r="I483" s="224"/>
      <c r="J483" s="225">
        <f>ROUND(I483*H483,2)</f>
        <v>0</v>
      </c>
      <c r="K483" s="221" t="s">
        <v>149</v>
      </c>
      <c r="L483" s="45"/>
      <c r="M483" s="226" t="s">
        <v>19</v>
      </c>
      <c r="N483" s="227" t="s">
        <v>44</v>
      </c>
      <c r="O483" s="85"/>
      <c r="P483" s="228">
        <f>O483*H483</f>
        <v>0</v>
      </c>
      <c r="Q483" s="228">
        <v>0</v>
      </c>
      <c r="R483" s="228">
        <f>Q483*H483</f>
        <v>0</v>
      </c>
      <c r="S483" s="228">
        <v>0</v>
      </c>
      <c r="T483" s="229">
        <f>S483*H483</f>
        <v>0</v>
      </c>
      <c r="U483" s="39"/>
      <c r="V483" s="39"/>
      <c r="W483" s="39"/>
      <c r="X483" s="39"/>
      <c r="Y483" s="39"/>
      <c r="Z483" s="39"/>
      <c r="AA483" s="39"/>
      <c r="AB483" s="39"/>
      <c r="AC483" s="39"/>
      <c r="AD483" s="39"/>
      <c r="AE483" s="39"/>
      <c r="AR483" s="230" t="s">
        <v>269</v>
      </c>
      <c r="AT483" s="230" t="s">
        <v>145</v>
      </c>
      <c r="AU483" s="230" t="s">
        <v>151</v>
      </c>
      <c r="AY483" s="18" t="s">
        <v>142</v>
      </c>
      <c r="BE483" s="231">
        <f>IF(N483="základní",J483,0)</f>
        <v>0</v>
      </c>
      <c r="BF483" s="231">
        <f>IF(N483="snížená",J483,0)</f>
        <v>0</v>
      </c>
      <c r="BG483" s="231">
        <f>IF(N483="zákl. přenesená",J483,0)</f>
        <v>0</v>
      </c>
      <c r="BH483" s="231">
        <f>IF(N483="sníž. přenesená",J483,0)</f>
        <v>0</v>
      </c>
      <c r="BI483" s="231">
        <f>IF(N483="nulová",J483,0)</f>
        <v>0</v>
      </c>
      <c r="BJ483" s="18" t="s">
        <v>151</v>
      </c>
      <c r="BK483" s="231">
        <f>ROUND(I483*H483,2)</f>
        <v>0</v>
      </c>
      <c r="BL483" s="18" t="s">
        <v>269</v>
      </c>
      <c r="BM483" s="230" t="s">
        <v>1051</v>
      </c>
    </row>
    <row r="484" s="2" customFormat="1">
      <c r="A484" s="39"/>
      <c r="B484" s="40"/>
      <c r="C484" s="41"/>
      <c r="D484" s="234" t="s">
        <v>174</v>
      </c>
      <c r="E484" s="41"/>
      <c r="F484" s="255" t="s">
        <v>434</v>
      </c>
      <c r="G484" s="41"/>
      <c r="H484" s="41"/>
      <c r="I484" s="137"/>
      <c r="J484" s="41"/>
      <c r="K484" s="41"/>
      <c r="L484" s="45"/>
      <c r="M484" s="256"/>
      <c r="N484" s="257"/>
      <c r="O484" s="85"/>
      <c r="P484" s="85"/>
      <c r="Q484" s="85"/>
      <c r="R484" s="85"/>
      <c r="S484" s="85"/>
      <c r="T484" s="86"/>
      <c r="U484" s="39"/>
      <c r="V484" s="39"/>
      <c r="W484" s="39"/>
      <c r="X484" s="39"/>
      <c r="Y484" s="39"/>
      <c r="Z484" s="39"/>
      <c r="AA484" s="39"/>
      <c r="AB484" s="39"/>
      <c r="AC484" s="39"/>
      <c r="AD484" s="39"/>
      <c r="AE484" s="39"/>
      <c r="AT484" s="18" t="s">
        <v>174</v>
      </c>
      <c r="AU484" s="18" t="s">
        <v>151</v>
      </c>
    </row>
    <row r="485" s="2" customFormat="1" ht="21.75" customHeight="1">
      <c r="A485" s="39"/>
      <c r="B485" s="40"/>
      <c r="C485" s="219" t="s">
        <v>1052</v>
      </c>
      <c r="D485" s="219" t="s">
        <v>145</v>
      </c>
      <c r="E485" s="220" t="s">
        <v>656</v>
      </c>
      <c r="F485" s="221" t="s">
        <v>657</v>
      </c>
      <c r="G485" s="222" t="s">
        <v>301</v>
      </c>
      <c r="H485" s="223">
        <v>3.6040000000000001</v>
      </c>
      <c r="I485" s="224"/>
      <c r="J485" s="225">
        <f>ROUND(I485*H485,2)</f>
        <v>0</v>
      </c>
      <c r="K485" s="221" t="s">
        <v>149</v>
      </c>
      <c r="L485" s="45"/>
      <c r="M485" s="226" t="s">
        <v>19</v>
      </c>
      <c r="N485" s="227" t="s">
        <v>44</v>
      </c>
      <c r="O485" s="85"/>
      <c r="P485" s="228">
        <f>O485*H485</f>
        <v>0</v>
      </c>
      <c r="Q485" s="228">
        <v>0</v>
      </c>
      <c r="R485" s="228">
        <f>Q485*H485</f>
        <v>0</v>
      </c>
      <c r="S485" s="228">
        <v>0</v>
      </c>
      <c r="T485" s="229">
        <f>S485*H485</f>
        <v>0</v>
      </c>
      <c r="U485" s="39"/>
      <c r="V485" s="39"/>
      <c r="W485" s="39"/>
      <c r="X485" s="39"/>
      <c r="Y485" s="39"/>
      <c r="Z485" s="39"/>
      <c r="AA485" s="39"/>
      <c r="AB485" s="39"/>
      <c r="AC485" s="39"/>
      <c r="AD485" s="39"/>
      <c r="AE485" s="39"/>
      <c r="AR485" s="230" t="s">
        <v>269</v>
      </c>
      <c r="AT485" s="230" t="s">
        <v>145</v>
      </c>
      <c r="AU485" s="230" t="s">
        <v>151</v>
      </c>
      <c r="AY485" s="18" t="s">
        <v>142</v>
      </c>
      <c r="BE485" s="231">
        <f>IF(N485="základní",J485,0)</f>
        <v>0</v>
      </c>
      <c r="BF485" s="231">
        <f>IF(N485="snížená",J485,0)</f>
        <v>0</v>
      </c>
      <c r="BG485" s="231">
        <f>IF(N485="zákl. přenesená",J485,0)</f>
        <v>0</v>
      </c>
      <c r="BH485" s="231">
        <f>IF(N485="sníž. přenesená",J485,0)</f>
        <v>0</v>
      </c>
      <c r="BI485" s="231">
        <f>IF(N485="nulová",J485,0)</f>
        <v>0</v>
      </c>
      <c r="BJ485" s="18" t="s">
        <v>151</v>
      </c>
      <c r="BK485" s="231">
        <f>ROUND(I485*H485,2)</f>
        <v>0</v>
      </c>
      <c r="BL485" s="18" t="s">
        <v>269</v>
      </c>
      <c r="BM485" s="230" t="s">
        <v>1053</v>
      </c>
    </row>
    <row r="486" s="2" customFormat="1">
      <c r="A486" s="39"/>
      <c r="B486" s="40"/>
      <c r="C486" s="41"/>
      <c r="D486" s="234" t="s">
        <v>174</v>
      </c>
      <c r="E486" s="41"/>
      <c r="F486" s="255" t="s">
        <v>434</v>
      </c>
      <c r="G486" s="41"/>
      <c r="H486" s="41"/>
      <c r="I486" s="137"/>
      <c r="J486" s="41"/>
      <c r="K486" s="41"/>
      <c r="L486" s="45"/>
      <c r="M486" s="256"/>
      <c r="N486" s="257"/>
      <c r="O486" s="85"/>
      <c r="P486" s="85"/>
      <c r="Q486" s="85"/>
      <c r="R486" s="85"/>
      <c r="S486" s="85"/>
      <c r="T486" s="86"/>
      <c r="U486" s="39"/>
      <c r="V486" s="39"/>
      <c r="W486" s="39"/>
      <c r="X486" s="39"/>
      <c r="Y486" s="39"/>
      <c r="Z486" s="39"/>
      <c r="AA486" s="39"/>
      <c r="AB486" s="39"/>
      <c r="AC486" s="39"/>
      <c r="AD486" s="39"/>
      <c r="AE486" s="39"/>
      <c r="AT486" s="18" t="s">
        <v>174</v>
      </c>
      <c r="AU486" s="18" t="s">
        <v>151</v>
      </c>
    </row>
    <row r="487" s="12" customFormat="1" ht="22.8" customHeight="1">
      <c r="A487" s="12"/>
      <c r="B487" s="203"/>
      <c r="C487" s="204"/>
      <c r="D487" s="205" t="s">
        <v>71</v>
      </c>
      <c r="E487" s="217" t="s">
        <v>659</v>
      </c>
      <c r="F487" s="217" t="s">
        <v>660</v>
      </c>
      <c r="G487" s="204"/>
      <c r="H487" s="204"/>
      <c r="I487" s="207"/>
      <c r="J487" s="218">
        <f>BK487</f>
        <v>0</v>
      </c>
      <c r="K487" s="204"/>
      <c r="L487" s="209"/>
      <c r="M487" s="210"/>
      <c r="N487" s="211"/>
      <c r="O487" s="211"/>
      <c r="P487" s="212">
        <f>SUM(P488:P492)</f>
        <v>0</v>
      </c>
      <c r="Q487" s="211"/>
      <c r="R487" s="212">
        <f>SUM(R488:R492)</f>
        <v>0</v>
      </c>
      <c r="S487" s="211"/>
      <c r="T487" s="213">
        <f>SUM(T488:T492)</f>
        <v>0</v>
      </c>
      <c r="U487" s="12"/>
      <c r="V487" s="12"/>
      <c r="W487" s="12"/>
      <c r="X487" s="12"/>
      <c r="Y487" s="12"/>
      <c r="Z487" s="12"/>
      <c r="AA487" s="12"/>
      <c r="AB487" s="12"/>
      <c r="AC487" s="12"/>
      <c r="AD487" s="12"/>
      <c r="AE487" s="12"/>
      <c r="AR487" s="214" t="s">
        <v>151</v>
      </c>
      <c r="AT487" s="215" t="s">
        <v>71</v>
      </c>
      <c r="AU487" s="215" t="s">
        <v>80</v>
      </c>
      <c r="AY487" s="214" t="s">
        <v>142</v>
      </c>
      <c r="BK487" s="216">
        <f>SUM(BK488:BK492)</f>
        <v>0</v>
      </c>
    </row>
    <row r="488" s="2" customFormat="1" ht="16.5" customHeight="1">
      <c r="A488" s="39"/>
      <c r="B488" s="40"/>
      <c r="C488" s="219" t="s">
        <v>1054</v>
      </c>
      <c r="D488" s="219" t="s">
        <v>145</v>
      </c>
      <c r="E488" s="220" t="s">
        <v>662</v>
      </c>
      <c r="F488" s="221" t="s">
        <v>663</v>
      </c>
      <c r="G488" s="222" t="s">
        <v>159</v>
      </c>
      <c r="H488" s="223">
        <v>137.97499999999999</v>
      </c>
      <c r="I488" s="224"/>
      <c r="J488" s="225">
        <f>ROUND(I488*H488,2)</f>
        <v>0</v>
      </c>
      <c r="K488" s="221" t="s">
        <v>149</v>
      </c>
      <c r="L488" s="45"/>
      <c r="M488" s="226" t="s">
        <v>19</v>
      </c>
      <c r="N488" s="227" t="s">
        <v>44</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269</v>
      </c>
      <c r="AT488" s="230" t="s">
        <v>145</v>
      </c>
      <c r="AU488" s="230" t="s">
        <v>151</v>
      </c>
      <c r="AY488" s="18" t="s">
        <v>142</v>
      </c>
      <c r="BE488" s="231">
        <f>IF(N488="základní",J488,0)</f>
        <v>0</v>
      </c>
      <c r="BF488" s="231">
        <f>IF(N488="snížená",J488,0)</f>
        <v>0</v>
      </c>
      <c r="BG488" s="231">
        <f>IF(N488="zákl. přenesená",J488,0)</f>
        <v>0</v>
      </c>
      <c r="BH488" s="231">
        <f>IF(N488="sníž. přenesená",J488,0)</f>
        <v>0</v>
      </c>
      <c r="BI488" s="231">
        <f>IF(N488="nulová",J488,0)</f>
        <v>0</v>
      </c>
      <c r="BJ488" s="18" t="s">
        <v>151</v>
      </c>
      <c r="BK488" s="231">
        <f>ROUND(I488*H488,2)</f>
        <v>0</v>
      </c>
      <c r="BL488" s="18" t="s">
        <v>269</v>
      </c>
      <c r="BM488" s="230" t="s">
        <v>1055</v>
      </c>
    </row>
    <row r="489" s="2" customFormat="1">
      <c r="A489" s="39"/>
      <c r="B489" s="40"/>
      <c r="C489" s="41"/>
      <c r="D489" s="234" t="s">
        <v>174</v>
      </c>
      <c r="E489" s="41"/>
      <c r="F489" s="255" t="s">
        <v>665</v>
      </c>
      <c r="G489" s="41"/>
      <c r="H489" s="41"/>
      <c r="I489" s="137"/>
      <c r="J489" s="41"/>
      <c r="K489" s="41"/>
      <c r="L489" s="45"/>
      <c r="M489" s="256"/>
      <c r="N489" s="257"/>
      <c r="O489" s="85"/>
      <c r="P489" s="85"/>
      <c r="Q489" s="85"/>
      <c r="R489" s="85"/>
      <c r="S489" s="85"/>
      <c r="T489" s="86"/>
      <c r="U489" s="39"/>
      <c r="V489" s="39"/>
      <c r="W489" s="39"/>
      <c r="X489" s="39"/>
      <c r="Y489" s="39"/>
      <c r="Z489" s="39"/>
      <c r="AA489" s="39"/>
      <c r="AB489" s="39"/>
      <c r="AC489" s="39"/>
      <c r="AD489" s="39"/>
      <c r="AE489" s="39"/>
      <c r="AT489" s="18" t="s">
        <v>174</v>
      </c>
      <c r="AU489" s="18" t="s">
        <v>151</v>
      </c>
    </row>
    <row r="490" s="2" customFormat="1" ht="16.5" customHeight="1">
      <c r="A490" s="39"/>
      <c r="B490" s="40"/>
      <c r="C490" s="268" t="s">
        <v>1056</v>
      </c>
      <c r="D490" s="268" t="s">
        <v>264</v>
      </c>
      <c r="E490" s="269" t="s">
        <v>667</v>
      </c>
      <c r="F490" s="270" t="s">
        <v>668</v>
      </c>
      <c r="G490" s="271" t="s">
        <v>159</v>
      </c>
      <c r="H490" s="272">
        <v>144.874</v>
      </c>
      <c r="I490" s="273"/>
      <c r="J490" s="274">
        <f>ROUND(I490*H490,2)</f>
        <v>0</v>
      </c>
      <c r="K490" s="270" t="s">
        <v>149</v>
      </c>
      <c r="L490" s="275"/>
      <c r="M490" s="276" t="s">
        <v>19</v>
      </c>
      <c r="N490" s="277" t="s">
        <v>44</v>
      </c>
      <c r="O490" s="85"/>
      <c r="P490" s="228">
        <f>O490*H490</f>
        <v>0</v>
      </c>
      <c r="Q490" s="228">
        <v>0</v>
      </c>
      <c r="R490" s="228">
        <f>Q490*H490</f>
        <v>0</v>
      </c>
      <c r="S490" s="228">
        <v>0</v>
      </c>
      <c r="T490" s="229">
        <f>S490*H490</f>
        <v>0</v>
      </c>
      <c r="U490" s="39"/>
      <c r="V490" s="39"/>
      <c r="W490" s="39"/>
      <c r="X490" s="39"/>
      <c r="Y490" s="39"/>
      <c r="Z490" s="39"/>
      <c r="AA490" s="39"/>
      <c r="AB490" s="39"/>
      <c r="AC490" s="39"/>
      <c r="AD490" s="39"/>
      <c r="AE490" s="39"/>
      <c r="AR490" s="230" t="s">
        <v>351</v>
      </c>
      <c r="AT490" s="230" t="s">
        <v>264</v>
      </c>
      <c r="AU490" s="230" t="s">
        <v>151</v>
      </c>
      <c r="AY490" s="18" t="s">
        <v>142</v>
      </c>
      <c r="BE490" s="231">
        <f>IF(N490="základní",J490,0)</f>
        <v>0</v>
      </c>
      <c r="BF490" s="231">
        <f>IF(N490="snížená",J490,0)</f>
        <v>0</v>
      </c>
      <c r="BG490" s="231">
        <f>IF(N490="zákl. přenesená",J490,0)</f>
        <v>0</v>
      </c>
      <c r="BH490" s="231">
        <f>IF(N490="sníž. přenesená",J490,0)</f>
        <v>0</v>
      </c>
      <c r="BI490" s="231">
        <f>IF(N490="nulová",J490,0)</f>
        <v>0</v>
      </c>
      <c r="BJ490" s="18" t="s">
        <v>151</v>
      </c>
      <c r="BK490" s="231">
        <f>ROUND(I490*H490,2)</f>
        <v>0</v>
      </c>
      <c r="BL490" s="18" t="s">
        <v>269</v>
      </c>
      <c r="BM490" s="230" t="s">
        <v>1057</v>
      </c>
    </row>
    <row r="491" s="13" customFormat="1">
      <c r="A491" s="13"/>
      <c r="B491" s="232"/>
      <c r="C491" s="233"/>
      <c r="D491" s="234" t="s">
        <v>153</v>
      </c>
      <c r="E491" s="235" t="s">
        <v>19</v>
      </c>
      <c r="F491" s="236" t="s">
        <v>1058</v>
      </c>
      <c r="G491" s="233"/>
      <c r="H491" s="237">
        <v>144.874</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153</v>
      </c>
      <c r="AU491" s="243" t="s">
        <v>151</v>
      </c>
      <c r="AV491" s="13" t="s">
        <v>151</v>
      </c>
      <c r="AW491" s="13" t="s">
        <v>33</v>
      </c>
      <c r="AX491" s="13" t="s">
        <v>72</v>
      </c>
      <c r="AY491" s="243" t="s">
        <v>142</v>
      </c>
    </row>
    <row r="492" s="14" customFormat="1">
      <c r="A492" s="14"/>
      <c r="B492" s="244"/>
      <c r="C492" s="245"/>
      <c r="D492" s="234" t="s">
        <v>153</v>
      </c>
      <c r="E492" s="246" t="s">
        <v>19</v>
      </c>
      <c r="F492" s="247" t="s">
        <v>156</v>
      </c>
      <c r="G492" s="245"/>
      <c r="H492" s="248">
        <v>144.874</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153</v>
      </c>
      <c r="AU492" s="254" t="s">
        <v>151</v>
      </c>
      <c r="AV492" s="14" t="s">
        <v>150</v>
      </c>
      <c r="AW492" s="14" t="s">
        <v>33</v>
      </c>
      <c r="AX492" s="14" t="s">
        <v>80</v>
      </c>
      <c r="AY492" s="254" t="s">
        <v>142</v>
      </c>
    </row>
    <row r="493" s="12" customFormat="1" ht="22.8" customHeight="1">
      <c r="A493" s="12"/>
      <c r="B493" s="203"/>
      <c r="C493" s="204"/>
      <c r="D493" s="205" t="s">
        <v>71</v>
      </c>
      <c r="E493" s="217" t="s">
        <v>671</v>
      </c>
      <c r="F493" s="217" t="s">
        <v>672</v>
      </c>
      <c r="G493" s="204"/>
      <c r="H493" s="204"/>
      <c r="I493" s="207"/>
      <c r="J493" s="218">
        <f>BK493</f>
        <v>0</v>
      </c>
      <c r="K493" s="204"/>
      <c r="L493" s="209"/>
      <c r="M493" s="210"/>
      <c r="N493" s="211"/>
      <c r="O493" s="211"/>
      <c r="P493" s="212">
        <f>SUM(P494:P516)</f>
        <v>0</v>
      </c>
      <c r="Q493" s="211"/>
      <c r="R493" s="212">
        <f>SUM(R494:R516)</f>
        <v>0.24942787999999999</v>
      </c>
      <c r="S493" s="211"/>
      <c r="T493" s="213">
        <f>SUM(T494:T516)</f>
        <v>0</v>
      </c>
      <c r="U493" s="12"/>
      <c r="V493" s="12"/>
      <c r="W493" s="12"/>
      <c r="X493" s="12"/>
      <c r="Y493" s="12"/>
      <c r="Z493" s="12"/>
      <c r="AA493" s="12"/>
      <c r="AB493" s="12"/>
      <c r="AC493" s="12"/>
      <c r="AD493" s="12"/>
      <c r="AE493" s="12"/>
      <c r="AR493" s="214" t="s">
        <v>151</v>
      </c>
      <c r="AT493" s="215" t="s">
        <v>71</v>
      </c>
      <c r="AU493" s="215" t="s">
        <v>80</v>
      </c>
      <c r="AY493" s="214" t="s">
        <v>142</v>
      </c>
      <c r="BK493" s="216">
        <f>SUM(BK494:BK516)</f>
        <v>0</v>
      </c>
    </row>
    <row r="494" s="2" customFormat="1" ht="21.75" customHeight="1">
      <c r="A494" s="39"/>
      <c r="B494" s="40"/>
      <c r="C494" s="219" t="s">
        <v>1059</v>
      </c>
      <c r="D494" s="219" t="s">
        <v>145</v>
      </c>
      <c r="E494" s="220" t="s">
        <v>682</v>
      </c>
      <c r="F494" s="221" t="s">
        <v>683</v>
      </c>
      <c r="G494" s="222" t="s">
        <v>159</v>
      </c>
      <c r="H494" s="223">
        <v>445.99099999999999</v>
      </c>
      <c r="I494" s="224"/>
      <c r="J494" s="225">
        <f>ROUND(I494*H494,2)</f>
        <v>0</v>
      </c>
      <c r="K494" s="221" t="s">
        <v>149</v>
      </c>
      <c r="L494" s="45"/>
      <c r="M494" s="226" t="s">
        <v>19</v>
      </c>
      <c r="N494" s="227" t="s">
        <v>44</v>
      </c>
      <c r="O494" s="85"/>
      <c r="P494" s="228">
        <f>O494*H494</f>
        <v>0</v>
      </c>
      <c r="Q494" s="228">
        <v>2.0000000000000002E-05</v>
      </c>
      <c r="R494" s="228">
        <f>Q494*H494</f>
        <v>0.0089198200000000002</v>
      </c>
      <c r="S494" s="228">
        <v>0</v>
      </c>
      <c r="T494" s="229">
        <f>S494*H494</f>
        <v>0</v>
      </c>
      <c r="U494" s="39"/>
      <c r="V494" s="39"/>
      <c r="W494" s="39"/>
      <c r="X494" s="39"/>
      <c r="Y494" s="39"/>
      <c r="Z494" s="39"/>
      <c r="AA494" s="39"/>
      <c r="AB494" s="39"/>
      <c r="AC494" s="39"/>
      <c r="AD494" s="39"/>
      <c r="AE494" s="39"/>
      <c r="AR494" s="230" t="s">
        <v>269</v>
      </c>
      <c r="AT494" s="230" t="s">
        <v>145</v>
      </c>
      <c r="AU494" s="230" t="s">
        <v>151</v>
      </c>
      <c r="AY494" s="18" t="s">
        <v>142</v>
      </c>
      <c r="BE494" s="231">
        <f>IF(N494="základní",J494,0)</f>
        <v>0</v>
      </c>
      <c r="BF494" s="231">
        <f>IF(N494="snížená",J494,0)</f>
        <v>0</v>
      </c>
      <c r="BG494" s="231">
        <f>IF(N494="zákl. přenesená",J494,0)</f>
        <v>0</v>
      </c>
      <c r="BH494" s="231">
        <f>IF(N494="sníž. přenesená",J494,0)</f>
        <v>0</v>
      </c>
      <c r="BI494" s="231">
        <f>IF(N494="nulová",J494,0)</f>
        <v>0</v>
      </c>
      <c r="BJ494" s="18" t="s">
        <v>151</v>
      </c>
      <c r="BK494" s="231">
        <f>ROUND(I494*H494,2)</f>
        <v>0</v>
      </c>
      <c r="BL494" s="18" t="s">
        <v>269</v>
      </c>
      <c r="BM494" s="230" t="s">
        <v>1060</v>
      </c>
    </row>
    <row r="495" s="2" customFormat="1" ht="16.5" customHeight="1">
      <c r="A495" s="39"/>
      <c r="B495" s="40"/>
      <c r="C495" s="219" t="s">
        <v>1061</v>
      </c>
      <c r="D495" s="219" t="s">
        <v>145</v>
      </c>
      <c r="E495" s="220" t="s">
        <v>674</v>
      </c>
      <c r="F495" s="221" t="s">
        <v>675</v>
      </c>
      <c r="G495" s="222" t="s">
        <v>159</v>
      </c>
      <c r="H495" s="223">
        <v>445.99099999999999</v>
      </c>
      <c r="I495" s="224"/>
      <c r="J495" s="225">
        <f>ROUND(I495*H495,2)</f>
        <v>0</v>
      </c>
      <c r="K495" s="221" t="s">
        <v>149</v>
      </c>
      <c r="L495" s="45"/>
      <c r="M495" s="226" t="s">
        <v>19</v>
      </c>
      <c r="N495" s="227" t="s">
        <v>44</v>
      </c>
      <c r="O495" s="85"/>
      <c r="P495" s="228">
        <f>O495*H495</f>
        <v>0</v>
      </c>
      <c r="Q495" s="228">
        <v>0.00020000000000000001</v>
      </c>
      <c r="R495" s="228">
        <f>Q495*H495</f>
        <v>0.089198200000000005</v>
      </c>
      <c r="S495" s="228">
        <v>0</v>
      </c>
      <c r="T495" s="229">
        <f>S495*H495</f>
        <v>0</v>
      </c>
      <c r="U495" s="39"/>
      <c r="V495" s="39"/>
      <c r="W495" s="39"/>
      <c r="X495" s="39"/>
      <c r="Y495" s="39"/>
      <c r="Z495" s="39"/>
      <c r="AA495" s="39"/>
      <c r="AB495" s="39"/>
      <c r="AC495" s="39"/>
      <c r="AD495" s="39"/>
      <c r="AE495" s="39"/>
      <c r="AR495" s="230" t="s">
        <v>269</v>
      </c>
      <c r="AT495" s="230" t="s">
        <v>145</v>
      </c>
      <c r="AU495" s="230" t="s">
        <v>151</v>
      </c>
      <c r="AY495" s="18" t="s">
        <v>142</v>
      </c>
      <c r="BE495" s="231">
        <f>IF(N495="základní",J495,0)</f>
        <v>0</v>
      </c>
      <c r="BF495" s="231">
        <f>IF(N495="snížená",J495,0)</f>
        <v>0</v>
      </c>
      <c r="BG495" s="231">
        <f>IF(N495="zákl. přenesená",J495,0)</f>
        <v>0</v>
      </c>
      <c r="BH495" s="231">
        <f>IF(N495="sníž. přenesená",J495,0)</f>
        <v>0</v>
      </c>
      <c r="BI495" s="231">
        <f>IF(N495="nulová",J495,0)</f>
        <v>0</v>
      </c>
      <c r="BJ495" s="18" t="s">
        <v>151</v>
      </c>
      <c r="BK495" s="231">
        <f>ROUND(I495*H495,2)</f>
        <v>0</v>
      </c>
      <c r="BL495" s="18" t="s">
        <v>269</v>
      </c>
      <c r="BM495" s="230" t="s">
        <v>1062</v>
      </c>
    </row>
    <row r="496" s="15" customFormat="1">
      <c r="A496" s="15"/>
      <c r="B496" s="258"/>
      <c r="C496" s="259"/>
      <c r="D496" s="234" t="s">
        <v>153</v>
      </c>
      <c r="E496" s="260" t="s">
        <v>19</v>
      </c>
      <c r="F496" s="261" t="s">
        <v>779</v>
      </c>
      <c r="G496" s="259"/>
      <c r="H496" s="260" t="s">
        <v>19</v>
      </c>
      <c r="I496" s="262"/>
      <c r="J496" s="259"/>
      <c r="K496" s="259"/>
      <c r="L496" s="263"/>
      <c r="M496" s="264"/>
      <c r="N496" s="265"/>
      <c r="O496" s="265"/>
      <c r="P496" s="265"/>
      <c r="Q496" s="265"/>
      <c r="R496" s="265"/>
      <c r="S496" s="265"/>
      <c r="T496" s="266"/>
      <c r="U496" s="15"/>
      <c r="V496" s="15"/>
      <c r="W496" s="15"/>
      <c r="X496" s="15"/>
      <c r="Y496" s="15"/>
      <c r="Z496" s="15"/>
      <c r="AA496" s="15"/>
      <c r="AB496" s="15"/>
      <c r="AC496" s="15"/>
      <c r="AD496" s="15"/>
      <c r="AE496" s="15"/>
      <c r="AT496" s="267" t="s">
        <v>153</v>
      </c>
      <c r="AU496" s="267" t="s">
        <v>151</v>
      </c>
      <c r="AV496" s="15" t="s">
        <v>80</v>
      </c>
      <c r="AW496" s="15" t="s">
        <v>33</v>
      </c>
      <c r="AX496" s="15" t="s">
        <v>72</v>
      </c>
      <c r="AY496" s="267" t="s">
        <v>142</v>
      </c>
    </row>
    <row r="497" s="13" customFormat="1">
      <c r="A497" s="13"/>
      <c r="B497" s="232"/>
      <c r="C497" s="233"/>
      <c r="D497" s="234" t="s">
        <v>153</v>
      </c>
      <c r="E497" s="235" t="s">
        <v>19</v>
      </c>
      <c r="F497" s="236" t="s">
        <v>780</v>
      </c>
      <c r="G497" s="233"/>
      <c r="H497" s="237">
        <v>68.197999999999993</v>
      </c>
      <c r="I497" s="238"/>
      <c r="J497" s="233"/>
      <c r="K497" s="233"/>
      <c r="L497" s="239"/>
      <c r="M497" s="240"/>
      <c r="N497" s="241"/>
      <c r="O497" s="241"/>
      <c r="P497" s="241"/>
      <c r="Q497" s="241"/>
      <c r="R497" s="241"/>
      <c r="S497" s="241"/>
      <c r="T497" s="242"/>
      <c r="U497" s="13"/>
      <c r="V497" s="13"/>
      <c r="W497" s="13"/>
      <c r="X497" s="13"/>
      <c r="Y497" s="13"/>
      <c r="Z497" s="13"/>
      <c r="AA497" s="13"/>
      <c r="AB497" s="13"/>
      <c r="AC497" s="13"/>
      <c r="AD497" s="13"/>
      <c r="AE497" s="13"/>
      <c r="AT497" s="243" t="s">
        <v>153</v>
      </c>
      <c r="AU497" s="243" t="s">
        <v>151</v>
      </c>
      <c r="AV497" s="13" t="s">
        <v>151</v>
      </c>
      <c r="AW497" s="13" t="s">
        <v>33</v>
      </c>
      <c r="AX497" s="13" t="s">
        <v>72</v>
      </c>
      <c r="AY497" s="243" t="s">
        <v>142</v>
      </c>
    </row>
    <row r="498" s="15" customFormat="1">
      <c r="A498" s="15"/>
      <c r="B498" s="258"/>
      <c r="C498" s="259"/>
      <c r="D498" s="234" t="s">
        <v>153</v>
      </c>
      <c r="E498" s="260" t="s">
        <v>19</v>
      </c>
      <c r="F498" s="261" t="s">
        <v>781</v>
      </c>
      <c r="G498" s="259"/>
      <c r="H498" s="260" t="s">
        <v>19</v>
      </c>
      <c r="I498" s="262"/>
      <c r="J498" s="259"/>
      <c r="K498" s="259"/>
      <c r="L498" s="263"/>
      <c r="M498" s="264"/>
      <c r="N498" s="265"/>
      <c r="O498" s="265"/>
      <c r="P498" s="265"/>
      <c r="Q498" s="265"/>
      <c r="R498" s="265"/>
      <c r="S498" s="265"/>
      <c r="T498" s="266"/>
      <c r="U498" s="15"/>
      <c r="V498" s="15"/>
      <c r="W498" s="15"/>
      <c r="X498" s="15"/>
      <c r="Y498" s="15"/>
      <c r="Z498" s="15"/>
      <c r="AA498" s="15"/>
      <c r="AB498" s="15"/>
      <c r="AC498" s="15"/>
      <c r="AD498" s="15"/>
      <c r="AE498" s="15"/>
      <c r="AT498" s="267" t="s">
        <v>153</v>
      </c>
      <c r="AU498" s="267" t="s">
        <v>151</v>
      </c>
      <c r="AV498" s="15" t="s">
        <v>80</v>
      </c>
      <c r="AW498" s="15" t="s">
        <v>33</v>
      </c>
      <c r="AX498" s="15" t="s">
        <v>72</v>
      </c>
      <c r="AY498" s="267" t="s">
        <v>142</v>
      </c>
    </row>
    <row r="499" s="13" customFormat="1">
      <c r="A499" s="13"/>
      <c r="B499" s="232"/>
      <c r="C499" s="233"/>
      <c r="D499" s="234" t="s">
        <v>153</v>
      </c>
      <c r="E499" s="235" t="s">
        <v>19</v>
      </c>
      <c r="F499" s="236" t="s">
        <v>782</v>
      </c>
      <c r="G499" s="233"/>
      <c r="H499" s="237">
        <v>46.683</v>
      </c>
      <c r="I499" s="238"/>
      <c r="J499" s="233"/>
      <c r="K499" s="233"/>
      <c r="L499" s="239"/>
      <c r="M499" s="240"/>
      <c r="N499" s="241"/>
      <c r="O499" s="241"/>
      <c r="P499" s="241"/>
      <c r="Q499" s="241"/>
      <c r="R499" s="241"/>
      <c r="S499" s="241"/>
      <c r="T499" s="242"/>
      <c r="U499" s="13"/>
      <c r="V499" s="13"/>
      <c r="W499" s="13"/>
      <c r="X499" s="13"/>
      <c r="Y499" s="13"/>
      <c r="Z499" s="13"/>
      <c r="AA499" s="13"/>
      <c r="AB499" s="13"/>
      <c r="AC499" s="13"/>
      <c r="AD499" s="13"/>
      <c r="AE499" s="13"/>
      <c r="AT499" s="243" t="s">
        <v>153</v>
      </c>
      <c r="AU499" s="243" t="s">
        <v>151</v>
      </c>
      <c r="AV499" s="13" t="s">
        <v>151</v>
      </c>
      <c r="AW499" s="13" t="s">
        <v>33</v>
      </c>
      <c r="AX499" s="13" t="s">
        <v>72</v>
      </c>
      <c r="AY499" s="243" t="s">
        <v>142</v>
      </c>
    </row>
    <row r="500" s="15" customFormat="1">
      <c r="A500" s="15"/>
      <c r="B500" s="258"/>
      <c r="C500" s="259"/>
      <c r="D500" s="234" t="s">
        <v>153</v>
      </c>
      <c r="E500" s="260" t="s">
        <v>19</v>
      </c>
      <c r="F500" s="261" t="s">
        <v>783</v>
      </c>
      <c r="G500" s="259"/>
      <c r="H500" s="260" t="s">
        <v>19</v>
      </c>
      <c r="I500" s="262"/>
      <c r="J500" s="259"/>
      <c r="K500" s="259"/>
      <c r="L500" s="263"/>
      <c r="M500" s="264"/>
      <c r="N500" s="265"/>
      <c r="O500" s="265"/>
      <c r="P500" s="265"/>
      <c r="Q500" s="265"/>
      <c r="R500" s="265"/>
      <c r="S500" s="265"/>
      <c r="T500" s="266"/>
      <c r="U500" s="15"/>
      <c r="V500" s="15"/>
      <c r="W500" s="15"/>
      <c r="X500" s="15"/>
      <c r="Y500" s="15"/>
      <c r="Z500" s="15"/>
      <c r="AA500" s="15"/>
      <c r="AB500" s="15"/>
      <c r="AC500" s="15"/>
      <c r="AD500" s="15"/>
      <c r="AE500" s="15"/>
      <c r="AT500" s="267" t="s">
        <v>153</v>
      </c>
      <c r="AU500" s="267" t="s">
        <v>151</v>
      </c>
      <c r="AV500" s="15" t="s">
        <v>80</v>
      </c>
      <c r="AW500" s="15" t="s">
        <v>33</v>
      </c>
      <c r="AX500" s="15" t="s">
        <v>72</v>
      </c>
      <c r="AY500" s="267" t="s">
        <v>142</v>
      </c>
    </row>
    <row r="501" s="13" customFormat="1">
      <c r="A501" s="13"/>
      <c r="B501" s="232"/>
      <c r="C501" s="233"/>
      <c r="D501" s="234" t="s">
        <v>153</v>
      </c>
      <c r="E501" s="235" t="s">
        <v>19</v>
      </c>
      <c r="F501" s="236" t="s">
        <v>784</v>
      </c>
      <c r="G501" s="233"/>
      <c r="H501" s="237">
        <v>65.519999999999996</v>
      </c>
      <c r="I501" s="238"/>
      <c r="J501" s="233"/>
      <c r="K501" s="233"/>
      <c r="L501" s="239"/>
      <c r="M501" s="240"/>
      <c r="N501" s="241"/>
      <c r="O501" s="241"/>
      <c r="P501" s="241"/>
      <c r="Q501" s="241"/>
      <c r="R501" s="241"/>
      <c r="S501" s="241"/>
      <c r="T501" s="242"/>
      <c r="U501" s="13"/>
      <c r="V501" s="13"/>
      <c r="W501" s="13"/>
      <c r="X501" s="13"/>
      <c r="Y501" s="13"/>
      <c r="Z501" s="13"/>
      <c r="AA501" s="13"/>
      <c r="AB501" s="13"/>
      <c r="AC501" s="13"/>
      <c r="AD501" s="13"/>
      <c r="AE501" s="13"/>
      <c r="AT501" s="243" t="s">
        <v>153</v>
      </c>
      <c r="AU501" s="243" t="s">
        <v>151</v>
      </c>
      <c r="AV501" s="13" t="s">
        <v>151</v>
      </c>
      <c r="AW501" s="13" t="s">
        <v>33</v>
      </c>
      <c r="AX501" s="13" t="s">
        <v>72</v>
      </c>
      <c r="AY501" s="243" t="s">
        <v>142</v>
      </c>
    </row>
    <row r="502" s="13" customFormat="1">
      <c r="A502" s="13"/>
      <c r="B502" s="232"/>
      <c r="C502" s="233"/>
      <c r="D502" s="234" t="s">
        <v>153</v>
      </c>
      <c r="E502" s="235" t="s">
        <v>19</v>
      </c>
      <c r="F502" s="236" t="s">
        <v>785</v>
      </c>
      <c r="G502" s="233"/>
      <c r="H502" s="237">
        <v>-2.25</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153</v>
      </c>
      <c r="AU502" s="243" t="s">
        <v>151</v>
      </c>
      <c r="AV502" s="13" t="s">
        <v>151</v>
      </c>
      <c r="AW502" s="13" t="s">
        <v>33</v>
      </c>
      <c r="AX502" s="13" t="s">
        <v>72</v>
      </c>
      <c r="AY502" s="243" t="s">
        <v>142</v>
      </c>
    </row>
    <row r="503" s="13" customFormat="1">
      <c r="A503" s="13"/>
      <c r="B503" s="232"/>
      <c r="C503" s="233"/>
      <c r="D503" s="234" t="s">
        <v>153</v>
      </c>
      <c r="E503" s="235" t="s">
        <v>19</v>
      </c>
      <c r="F503" s="236" t="s">
        <v>786</v>
      </c>
      <c r="G503" s="233"/>
      <c r="H503" s="237">
        <v>33.075000000000003</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153</v>
      </c>
      <c r="AU503" s="243" t="s">
        <v>151</v>
      </c>
      <c r="AV503" s="13" t="s">
        <v>151</v>
      </c>
      <c r="AW503" s="13" t="s">
        <v>33</v>
      </c>
      <c r="AX503" s="13" t="s">
        <v>72</v>
      </c>
      <c r="AY503" s="243" t="s">
        <v>142</v>
      </c>
    </row>
    <row r="504" s="13" customFormat="1">
      <c r="A504" s="13"/>
      <c r="B504" s="232"/>
      <c r="C504" s="233"/>
      <c r="D504" s="234" t="s">
        <v>153</v>
      </c>
      <c r="E504" s="235" t="s">
        <v>19</v>
      </c>
      <c r="F504" s="236" t="s">
        <v>785</v>
      </c>
      <c r="G504" s="233"/>
      <c r="H504" s="237">
        <v>-2.25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153</v>
      </c>
      <c r="AU504" s="243" t="s">
        <v>151</v>
      </c>
      <c r="AV504" s="13" t="s">
        <v>151</v>
      </c>
      <c r="AW504" s="13" t="s">
        <v>33</v>
      </c>
      <c r="AX504" s="13" t="s">
        <v>72</v>
      </c>
      <c r="AY504" s="243" t="s">
        <v>142</v>
      </c>
    </row>
    <row r="505" s="15" customFormat="1">
      <c r="A505" s="15"/>
      <c r="B505" s="258"/>
      <c r="C505" s="259"/>
      <c r="D505" s="234" t="s">
        <v>153</v>
      </c>
      <c r="E505" s="260" t="s">
        <v>19</v>
      </c>
      <c r="F505" s="261" t="s">
        <v>787</v>
      </c>
      <c r="G505" s="259"/>
      <c r="H505" s="260" t="s">
        <v>19</v>
      </c>
      <c r="I505" s="262"/>
      <c r="J505" s="259"/>
      <c r="K505" s="259"/>
      <c r="L505" s="263"/>
      <c r="M505" s="264"/>
      <c r="N505" s="265"/>
      <c r="O505" s="265"/>
      <c r="P505" s="265"/>
      <c r="Q505" s="265"/>
      <c r="R505" s="265"/>
      <c r="S505" s="265"/>
      <c r="T505" s="266"/>
      <c r="U505" s="15"/>
      <c r="V505" s="15"/>
      <c r="W505" s="15"/>
      <c r="X505" s="15"/>
      <c r="Y505" s="15"/>
      <c r="Z505" s="15"/>
      <c r="AA505" s="15"/>
      <c r="AB505" s="15"/>
      <c r="AC505" s="15"/>
      <c r="AD505" s="15"/>
      <c r="AE505" s="15"/>
      <c r="AT505" s="267" t="s">
        <v>153</v>
      </c>
      <c r="AU505" s="267" t="s">
        <v>151</v>
      </c>
      <c r="AV505" s="15" t="s">
        <v>80</v>
      </c>
      <c r="AW505" s="15" t="s">
        <v>33</v>
      </c>
      <c r="AX505" s="15" t="s">
        <v>72</v>
      </c>
      <c r="AY505" s="267" t="s">
        <v>142</v>
      </c>
    </row>
    <row r="506" s="13" customFormat="1">
      <c r="A506" s="13"/>
      <c r="B506" s="232"/>
      <c r="C506" s="233"/>
      <c r="D506" s="234" t="s">
        <v>153</v>
      </c>
      <c r="E506" s="235" t="s">
        <v>19</v>
      </c>
      <c r="F506" s="236" t="s">
        <v>788</v>
      </c>
      <c r="G506" s="233"/>
      <c r="H506" s="237">
        <v>66.780000000000001</v>
      </c>
      <c r="I506" s="238"/>
      <c r="J506" s="233"/>
      <c r="K506" s="233"/>
      <c r="L506" s="239"/>
      <c r="M506" s="240"/>
      <c r="N506" s="241"/>
      <c r="O506" s="241"/>
      <c r="P506" s="241"/>
      <c r="Q506" s="241"/>
      <c r="R506" s="241"/>
      <c r="S506" s="241"/>
      <c r="T506" s="242"/>
      <c r="U506" s="13"/>
      <c r="V506" s="13"/>
      <c r="W506" s="13"/>
      <c r="X506" s="13"/>
      <c r="Y506" s="13"/>
      <c r="Z506" s="13"/>
      <c r="AA506" s="13"/>
      <c r="AB506" s="13"/>
      <c r="AC506" s="13"/>
      <c r="AD506" s="13"/>
      <c r="AE506" s="13"/>
      <c r="AT506" s="243" t="s">
        <v>153</v>
      </c>
      <c r="AU506" s="243" t="s">
        <v>151</v>
      </c>
      <c r="AV506" s="13" t="s">
        <v>151</v>
      </c>
      <c r="AW506" s="13" t="s">
        <v>33</v>
      </c>
      <c r="AX506" s="13" t="s">
        <v>72</v>
      </c>
      <c r="AY506" s="243" t="s">
        <v>142</v>
      </c>
    </row>
    <row r="507" s="15" customFormat="1">
      <c r="A507" s="15"/>
      <c r="B507" s="258"/>
      <c r="C507" s="259"/>
      <c r="D507" s="234" t="s">
        <v>153</v>
      </c>
      <c r="E507" s="260" t="s">
        <v>19</v>
      </c>
      <c r="F507" s="261" t="s">
        <v>789</v>
      </c>
      <c r="G507" s="259"/>
      <c r="H507" s="260" t="s">
        <v>19</v>
      </c>
      <c r="I507" s="262"/>
      <c r="J507" s="259"/>
      <c r="K507" s="259"/>
      <c r="L507" s="263"/>
      <c r="M507" s="264"/>
      <c r="N507" s="265"/>
      <c r="O507" s="265"/>
      <c r="P507" s="265"/>
      <c r="Q507" s="265"/>
      <c r="R507" s="265"/>
      <c r="S507" s="265"/>
      <c r="T507" s="266"/>
      <c r="U507" s="15"/>
      <c r="V507" s="15"/>
      <c r="W507" s="15"/>
      <c r="X507" s="15"/>
      <c r="Y507" s="15"/>
      <c r="Z507" s="15"/>
      <c r="AA507" s="15"/>
      <c r="AB507" s="15"/>
      <c r="AC507" s="15"/>
      <c r="AD507" s="15"/>
      <c r="AE507" s="15"/>
      <c r="AT507" s="267" t="s">
        <v>153</v>
      </c>
      <c r="AU507" s="267" t="s">
        <v>151</v>
      </c>
      <c r="AV507" s="15" t="s">
        <v>80</v>
      </c>
      <c r="AW507" s="15" t="s">
        <v>33</v>
      </c>
      <c r="AX507" s="15" t="s">
        <v>72</v>
      </c>
      <c r="AY507" s="267" t="s">
        <v>142</v>
      </c>
    </row>
    <row r="508" s="13" customFormat="1">
      <c r="A508" s="13"/>
      <c r="B508" s="232"/>
      <c r="C508" s="233"/>
      <c r="D508" s="234" t="s">
        <v>153</v>
      </c>
      <c r="E508" s="235" t="s">
        <v>19</v>
      </c>
      <c r="F508" s="236" t="s">
        <v>790</v>
      </c>
      <c r="G508" s="233"/>
      <c r="H508" s="237">
        <v>107.73</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153</v>
      </c>
      <c r="AU508" s="243" t="s">
        <v>151</v>
      </c>
      <c r="AV508" s="13" t="s">
        <v>151</v>
      </c>
      <c r="AW508" s="13" t="s">
        <v>33</v>
      </c>
      <c r="AX508" s="13" t="s">
        <v>72</v>
      </c>
      <c r="AY508" s="243" t="s">
        <v>142</v>
      </c>
    </row>
    <row r="509" s="15" customFormat="1">
      <c r="A509" s="15"/>
      <c r="B509" s="258"/>
      <c r="C509" s="259"/>
      <c r="D509" s="234" t="s">
        <v>153</v>
      </c>
      <c r="E509" s="260" t="s">
        <v>19</v>
      </c>
      <c r="F509" s="261" t="s">
        <v>791</v>
      </c>
      <c r="G509" s="259"/>
      <c r="H509" s="260" t="s">
        <v>19</v>
      </c>
      <c r="I509" s="262"/>
      <c r="J509" s="259"/>
      <c r="K509" s="259"/>
      <c r="L509" s="263"/>
      <c r="M509" s="264"/>
      <c r="N509" s="265"/>
      <c r="O509" s="265"/>
      <c r="P509" s="265"/>
      <c r="Q509" s="265"/>
      <c r="R509" s="265"/>
      <c r="S509" s="265"/>
      <c r="T509" s="266"/>
      <c r="U509" s="15"/>
      <c r="V509" s="15"/>
      <c r="W509" s="15"/>
      <c r="X509" s="15"/>
      <c r="Y509" s="15"/>
      <c r="Z509" s="15"/>
      <c r="AA509" s="15"/>
      <c r="AB509" s="15"/>
      <c r="AC509" s="15"/>
      <c r="AD509" s="15"/>
      <c r="AE509" s="15"/>
      <c r="AT509" s="267" t="s">
        <v>153</v>
      </c>
      <c r="AU509" s="267" t="s">
        <v>151</v>
      </c>
      <c r="AV509" s="15" t="s">
        <v>80</v>
      </c>
      <c r="AW509" s="15" t="s">
        <v>33</v>
      </c>
      <c r="AX509" s="15" t="s">
        <v>72</v>
      </c>
      <c r="AY509" s="267" t="s">
        <v>142</v>
      </c>
    </row>
    <row r="510" s="13" customFormat="1">
      <c r="A510" s="13"/>
      <c r="B510" s="232"/>
      <c r="C510" s="233"/>
      <c r="D510" s="234" t="s">
        <v>153</v>
      </c>
      <c r="E510" s="235" t="s">
        <v>19</v>
      </c>
      <c r="F510" s="236" t="s">
        <v>792</v>
      </c>
      <c r="G510" s="233"/>
      <c r="H510" s="237">
        <v>6.6150000000000002</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153</v>
      </c>
      <c r="AU510" s="243" t="s">
        <v>151</v>
      </c>
      <c r="AV510" s="13" t="s">
        <v>151</v>
      </c>
      <c r="AW510" s="13" t="s">
        <v>33</v>
      </c>
      <c r="AX510" s="13" t="s">
        <v>72</v>
      </c>
      <c r="AY510" s="243" t="s">
        <v>142</v>
      </c>
    </row>
    <row r="511" s="15" customFormat="1">
      <c r="A511" s="15"/>
      <c r="B511" s="258"/>
      <c r="C511" s="259"/>
      <c r="D511" s="234" t="s">
        <v>153</v>
      </c>
      <c r="E511" s="260" t="s">
        <v>19</v>
      </c>
      <c r="F511" s="261" t="s">
        <v>793</v>
      </c>
      <c r="G511" s="259"/>
      <c r="H511" s="260" t="s">
        <v>19</v>
      </c>
      <c r="I511" s="262"/>
      <c r="J511" s="259"/>
      <c r="K511" s="259"/>
      <c r="L511" s="263"/>
      <c r="M511" s="264"/>
      <c r="N511" s="265"/>
      <c r="O511" s="265"/>
      <c r="P511" s="265"/>
      <c r="Q511" s="265"/>
      <c r="R511" s="265"/>
      <c r="S511" s="265"/>
      <c r="T511" s="266"/>
      <c r="U511" s="15"/>
      <c r="V511" s="15"/>
      <c r="W511" s="15"/>
      <c r="X511" s="15"/>
      <c r="Y511" s="15"/>
      <c r="Z511" s="15"/>
      <c r="AA511" s="15"/>
      <c r="AB511" s="15"/>
      <c r="AC511" s="15"/>
      <c r="AD511" s="15"/>
      <c r="AE511" s="15"/>
      <c r="AT511" s="267" t="s">
        <v>153</v>
      </c>
      <c r="AU511" s="267" t="s">
        <v>151</v>
      </c>
      <c r="AV511" s="15" t="s">
        <v>80</v>
      </c>
      <c r="AW511" s="15" t="s">
        <v>33</v>
      </c>
      <c r="AX511" s="15" t="s">
        <v>72</v>
      </c>
      <c r="AY511" s="267" t="s">
        <v>142</v>
      </c>
    </row>
    <row r="512" s="13" customFormat="1">
      <c r="A512" s="13"/>
      <c r="B512" s="232"/>
      <c r="C512" s="233"/>
      <c r="D512" s="234" t="s">
        <v>153</v>
      </c>
      <c r="E512" s="235" t="s">
        <v>19</v>
      </c>
      <c r="F512" s="236" t="s">
        <v>794</v>
      </c>
      <c r="G512" s="233"/>
      <c r="H512" s="237">
        <v>15.255000000000001</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153</v>
      </c>
      <c r="AU512" s="243" t="s">
        <v>151</v>
      </c>
      <c r="AV512" s="13" t="s">
        <v>151</v>
      </c>
      <c r="AW512" s="13" t="s">
        <v>33</v>
      </c>
      <c r="AX512" s="13" t="s">
        <v>72</v>
      </c>
      <c r="AY512" s="243" t="s">
        <v>142</v>
      </c>
    </row>
    <row r="513" s="15" customFormat="1">
      <c r="A513" s="15"/>
      <c r="B513" s="258"/>
      <c r="C513" s="259"/>
      <c r="D513" s="234" t="s">
        <v>153</v>
      </c>
      <c r="E513" s="260" t="s">
        <v>19</v>
      </c>
      <c r="F513" s="261" t="s">
        <v>795</v>
      </c>
      <c r="G513" s="259"/>
      <c r="H513" s="260" t="s">
        <v>19</v>
      </c>
      <c r="I513" s="262"/>
      <c r="J513" s="259"/>
      <c r="K513" s="259"/>
      <c r="L513" s="263"/>
      <c r="M513" s="264"/>
      <c r="N513" s="265"/>
      <c r="O513" s="265"/>
      <c r="P513" s="265"/>
      <c r="Q513" s="265"/>
      <c r="R513" s="265"/>
      <c r="S513" s="265"/>
      <c r="T513" s="266"/>
      <c r="U513" s="15"/>
      <c r="V513" s="15"/>
      <c r="W513" s="15"/>
      <c r="X513" s="15"/>
      <c r="Y513" s="15"/>
      <c r="Z513" s="15"/>
      <c r="AA513" s="15"/>
      <c r="AB513" s="15"/>
      <c r="AC513" s="15"/>
      <c r="AD513" s="15"/>
      <c r="AE513" s="15"/>
      <c r="AT513" s="267" t="s">
        <v>153</v>
      </c>
      <c r="AU513" s="267" t="s">
        <v>151</v>
      </c>
      <c r="AV513" s="15" t="s">
        <v>80</v>
      </c>
      <c r="AW513" s="15" t="s">
        <v>33</v>
      </c>
      <c r="AX513" s="15" t="s">
        <v>72</v>
      </c>
      <c r="AY513" s="267" t="s">
        <v>142</v>
      </c>
    </row>
    <row r="514" s="13" customFormat="1">
      <c r="A514" s="13"/>
      <c r="B514" s="232"/>
      <c r="C514" s="233"/>
      <c r="D514" s="234" t="s">
        <v>153</v>
      </c>
      <c r="E514" s="235" t="s">
        <v>19</v>
      </c>
      <c r="F514" s="236" t="s">
        <v>796</v>
      </c>
      <c r="G514" s="233"/>
      <c r="H514" s="237">
        <v>40.634999999999998</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153</v>
      </c>
      <c r="AU514" s="243" t="s">
        <v>151</v>
      </c>
      <c r="AV514" s="13" t="s">
        <v>151</v>
      </c>
      <c r="AW514" s="13" t="s">
        <v>33</v>
      </c>
      <c r="AX514" s="13" t="s">
        <v>72</v>
      </c>
      <c r="AY514" s="243" t="s">
        <v>142</v>
      </c>
    </row>
    <row r="515" s="14" customFormat="1">
      <c r="A515" s="14"/>
      <c r="B515" s="244"/>
      <c r="C515" s="245"/>
      <c r="D515" s="234" t="s">
        <v>153</v>
      </c>
      <c r="E515" s="246" t="s">
        <v>19</v>
      </c>
      <c r="F515" s="247" t="s">
        <v>156</v>
      </c>
      <c r="G515" s="245"/>
      <c r="H515" s="248">
        <v>445.99099999999999</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153</v>
      </c>
      <c r="AU515" s="254" t="s">
        <v>151</v>
      </c>
      <c r="AV515" s="14" t="s">
        <v>150</v>
      </c>
      <c r="AW515" s="14" t="s">
        <v>33</v>
      </c>
      <c r="AX515" s="14" t="s">
        <v>80</v>
      </c>
      <c r="AY515" s="254" t="s">
        <v>142</v>
      </c>
    </row>
    <row r="516" s="2" customFormat="1" ht="21.75" customHeight="1">
      <c r="A516" s="39"/>
      <c r="B516" s="40"/>
      <c r="C516" s="219" t="s">
        <v>1063</v>
      </c>
      <c r="D516" s="219" t="s">
        <v>145</v>
      </c>
      <c r="E516" s="220" t="s">
        <v>678</v>
      </c>
      <c r="F516" s="221" t="s">
        <v>679</v>
      </c>
      <c r="G516" s="222" t="s">
        <v>159</v>
      </c>
      <c r="H516" s="223">
        <v>581.96100000000001</v>
      </c>
      <c r="I516" s="224"/>
      <c r="J516" s="225">
        <f>ROUND(I516*H516,2)</f>
        <v>0</v>
      </c>
      <c r="K516" s="221" t="s">
        <v>149</v>
      </c>
      <c r="L516" s="45"/>
      <c r="M516" s="281" t="s">
        <v>19</v>
      </c>
      <c r="N516" s="282" t="s">
        <v>44</v>
      </c>
      <c r="O516" s="283"/>
      <c r="P516" s="284">
        <f>O516*H516</f>
        <v>0</v>
      </c>
      <c r="Q516" s="284">
        <v>0.00025999999999999998</v>
      </c>
      <c r="R516" s="284">
        <f>Q516*H516</f>
        <v>0.15130985999999999</v>
      </c>
      <c r="S516" s="284">
        <v>0</v>
      </c>
      <c r="T516" s="285">
        <f>S516*H516</f>
        <v>0</v>
      </c>
      <c r="U516" s="39"/>
      <c r="V516" s="39"/>
      <c r="W516" s="39"/>
      <c r="X516" s="39"/>
      <c r="Y516" s="39"/>
      <c r="Z516" s="39"/>
      <c r="AA516" s="39"/>
      <c r="AB516" s="39"/>
      <c r="AC516" s="39"/>
      <c r="AD516" s="39"/>
      <c r="AE516" s="39"/>
      <c r="AR516" s="230" t="s">
        <v>269</v>
      </c>
      <c r="AT516" s="230" t="s">
        <v>145</v>
      </c>
      <c r="AU516" s="230" t="s">
        <v>151</v>
      </c>
      <c r="AY516" s="18" t="s">
        <v>142</v>
      </c>
      <c r="BE516" s="231">
        <f>IF(N516="základní",J516,0)</f>
        <v>0</v>
      </c>
      <c r="BF516" s="231">
        <f>IF(N516="snížená",J516,0)</f>
        <v>0</v>
      </c>
      <c r="BG516" s="231">
        <f>IF(N516="zákl. přenesená",J516,0)</f>
        <v>0</v>
      </c>
      <c r="BH516" s="231">
        <f>IF(N516="sníž. přenesená",J516,0)</f>
        <v>0</v>
      </c>
      <c r="BI516" s="231">
        <f>IF(N516="nulová",J516,0)</f>
        <v>0</v>
      </c>
      <c r="BJ516" s="18" t="s">
        <v>151</v>
      </c>
      <c r="BK516" s="231">
        <f>ROUND(I516*H516,2)</f>
        <v>0</v>
      </c>
      <c r="BL516" s="18" t="s">
        <v>269</v>
      </c>
      <c r="BM516" s="230" t="s">
        <v>1064</v>
      </c>
    </row>
    <row r="517" s="2" customFormat="1" ht="6.96" customHeight="1">
      <c r="A517" s="39"/>
      <c r="B517" s="60"/>
      <c r="C517" s="61"/>
      <c r="D517" s="61"/>
      <c r="E517" s="61"/>
      <c r="F517" s="61"/>
      <c r="G517" s="61"/>
      <c r="H517" s="61"/>
      <c r="I517" s="167"/>
      <c r="J517" s="61"/>
      <c r="K517" s="61"/>
      <c r="L517" s="45"/>
      <c r="M517" s="39"/>
      <c r="O517" s="39"/>
      <c r="P517" s="39"/>
      <c r="Q517" s="39"/>
      <c r="R517" s="39"/>
      <c r="S517" s="39"/>
      <c r="T517" s="39"/>
      <c r="U517" s="39"/>
      <c r="V517" s="39"/>
      <c r="W517" s="39"/>
      <c r="X517" s="39"/>
      <c r="Y517" s="39"/>
      <c r="Z517" s="39"/>
      <c r="AA517" s="39"/>
      <c r="AB517" s="39"/>
      <c r="AC517" s="39"/>
      <c r="AD517" s="39"/>
      <c r="AE517" s="39"/>
    </row>
  </sheetData>
  <sheetProtection sheet="1" autoFilter="0" formatColumns="0" formatRows="0" objects="1" scenarios="1" spinCount="100000" saltValue="X+v3CXBGZOzN2Y1je4WyMgV61AjDfpAhz1pZJGN2yy1ftvYZ/2NPCsX2o6Yb2Nsa8BjUrJYdyCFsG7U3w3kGUg==" hashValue="cTKA8bCqbELDlad2ruVxb9TtxxRYTOFKa8gL42GiiL8MnvpplRQ6LCx3BnEfTS6jra0TvsAm0a+uBrabAzzfgw==" algorithmName="SHA-512" password="CC35"/>
  <autoFilter ref="C98:K516"/>
  <mergeCells count="9">
    <mergeCell ref="E7:H7"/>
    <mergeCell ref="E9:H9"/>
    <mergeCell ref="E18:H18"/>
    <mergeCell ref="E27:H27"/>
    <mergeCell ref="E48:H48"/>
    <mergeCell ref="E50:H50"/>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87</v>
      </c>
    </row>
    <row r="3" s="1" customFormat="1" ht="6.96" customHeight="1">
      <c r="B3" s="130"/>
      <c r="C3" s="131"/>
      <c r="D3" s="131"/>
      <c r="E3" s="131"/>
      <c r="F3" s="131"/>
      <c r="G3" s="131"/>
      <c r="H3" s="131"/>
      <c r="I3" s="132"/>
      <c r="J3" s="131"/>
      <c r="K3" s="131"/>
      <c r="L3" s="21"/>
      <c r="AT3" s="18" t="s">
        <v>80</v>
      </c>
    </row>
    <row r="4" s="1" customFormat="1" ht="24.96" customHeight="1">
      <c r="B4" s="21"/>
      <c r="D4" s="133" t="s">
        <v>103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Polyfunkční dům Hrob č.p. 3_revize</v>
      </c>
      <c r="F7" s="135"/>
      <c r="G7" s="135"/>
      <c r="H7" s="135"/>
      <c r="I7" s="129"/>
      <c r="L7" s="21"/>
    </row>
    <row r="8" s="2" customFormat="1" ht="12" customHeight="1">
      <c r="A8" s="39"/>
      <c r="B8" s="45"/>
      <c r="C8" s="39"/>
      <c r="D8" s="135" t="s">
        <v>104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1065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zakázky'!AN8</f>
        <v>12. 12. 2019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28</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ROUND(J100,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ROUND((SUM(BE100:BE490)),  2)</f>
        <v>0</v>
      </c>
      <c r="G33" s="39"/>
      <c r="H33" s="39"/>
      <c r="I33" s="156">
        <v>0.20999999999999999</v>
      </c>
      <c r="J33" s="155">
        <f>ROUND(((SUM(BE100:BE490))*I33),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ROUND((SUM(BF100:BF490)),  2)</f>
        <v>0</v>
      </c>
      <c r="G34" s="39"/>
      <c r="H34" s="39"/>
      <c r="I34" s="156">
        <v>0.14999999999999999</v>
      </c>
      <c r="J34" s="155">
        <f>ROUND(((SUM(BF100:BF490))*I34),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ROUND((SUM(BG100:BG490)),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ROUND((SUM(BH100:BH490)),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ROUND((SUM(BI100:BI490)),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Polyfunkční dům Hrob č.p. 3_revize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03 - Stavební úpravy 2.NP</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Hrob</v>
      </c>
      <c r="G52" s="41"/>
      <c r="H52" s="41"/>
      <c r="I52" s="141" t="s">
        <v>23</v>
      </c>
      <c r="J52" s="73" t="str">
        <f>IF(J12="","",J12)</f>
        <v>12. 12. 2019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Důstojné bydlení z.s.</v>
      </c>
      <c r="G54" s="41"/>
      <c r="H54" s="41"/>
      <c r="I54" s="141" t="s">
        <v>31</v>
      </c>
      <c r="J54" s="37" t="str">
        <f>E21</f>
        <v>HUBAX</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Lukáš Hykyš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107</v>
      </c>
      <c r="D57" s="173"/>
      <c r="E57" s="173"/>
      <c r="F57" s="173"/>
      <c r="G57" s="173"/>
      <c r="H57" s="173"/>
      <c r="I57" s="174"/>
      <c r="J57" s="175" t="s">
        <v>108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J100</f>
        <v>0</v>
      </c>
      <c r="K59" s="41"/>
      <c r="L59" s="138"/>
      <c r="S59" s="39"/>
      <c r="T59" s="39"/>
      <c r="U59" s="39"/>
      <c r="V59" s="39"/>
      <c r="W59" s="39"/>
      <c r="X59" s="39"/>
      <c r="Y59" s="39"/>
      <c r="Z59" s="39"/>
      <c r="AA59" s="39"/>
      <c r="AB59" s="39"/>
      <c r="AC59" s="39"/>
      <c r="AD59" s="39"/>
      <c r="AE59" s="39"/>
      <c r="AU59" s="18" t="s">
        <v>109</v>
      </c>
    </row>
    <row r="60" s="9" customFormat="1" ht="24.96" customHeight="1">
      <c r="A60" s="9"/>
      <c r="B60" s="177"/>
      <c r="C60" s="178"/>
      <c r="D60" s="179" t="s">
        <v>110</v>
      </c>
      <c r="E60" s="180"/>
      <c r="F60" s="180"/>
      <c r="G60" s="180"/>
      <c r="H60" s="180"/>
      <c r="I60" s="181"/>
      <c r="J60" s="182">
        <f>J101</f>
        <v>0</v>
      </c>
      <c r="K60" s="178"/>
      <c r="L60" s="183"/>
      <c r="S60" s="9"/>
      <c r="T60" s="9"/>
      <c r="U60" s="9"/>
      <c r="V60" s="9"/>
      <c r="W60" s="9"/>
      <c r="X60" s="9"/>
      <c r="Y60" s="9"/>
      <c r="Z60" s="9"/>
      <c r="AA60" s="9"/>
      <c r="AB60" s="9"/>
      <c r="AC60" s="9"/>
      <c r="AD60" s="9"/>
      <c r="AE60" s="9"/>
    </row>
    <row r="61" s="10" customFormat="1" ht="19.92" customHeight="1">
      <c r="A61" s="10"/>
      <c r="B61" s="184"/>
      <c r="C61" s="185"/>
      <c r="D61" s="186" t="s">
        <v>111</v>
      </c>
      <c r="E61" s="187"/>
      <c r="F61" s="187"/>
      <c r="G61" s="187"/>
      <c r="H61" s="187"/>
      <c r="I61" s="188"/>
      <c r="J61" s="189">
        <f>J102</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112</v>
      </c>
      <c r="E62" s="187"/>
      <c r="F62" s="187"/>
      <c r="G62" s="187"/>
      <c r="H62" s="187"/>
      <c r="I62" s="188"/>
      <c r="J62" s="189">
        <f>J123</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113</v>
      </c>
      <c r="E63" s="187"/>
      <c r="F63" s="187"/>
      <c r="G63" s="187"/>
      <c r="H63" s="187"/>
      <c r="I63" s="188"/>
      <c r="J63" s="189">
        <f>J124</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114</v>
      </c>
      <c r="E64" s="187"/>
      <c r="F64" s="187"/>
      <c r="G64" s="187"/>
      <c r="H64" s="187"/>
      <c r="I64" s="188"/>
      <c r="J64" s="189">
        <f>J164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115</v>
      </c>
      <c r="E65" s="187"/>
      <c r="F65" s="187"/>
      <c r="G65" s="187"/>
      <c r="H65" s="187"/>
      <c r="I65" s="188"/>
      <c r="J65" s="189">
        <f>J174</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116</v>
      </c>
      <c r="E66" s="187"/>
      <c r="F66" s="187"/>
      <c r="G66" s="187"/>
      <c r="H66" s="187"/>
      <c r="I66" s="188"/>
      <c r="J66" s="189">
        <f>J187</f>
        <v>0</v>
      </c>
      <c r="K66" s="185"/>
      <c r="L66" s="190"/>
      <c r="S66" s="10"/>
      <c r="T66" s="10"/>
      <c r="U66" s="10"/>
      <c r="V66" s="10"/>
      <c r="W66" s="10"/>
      <c r="X66" s="10"/>
      <c r="Y66" s="10"/>
      <c r="Z66" s="10"/>
      <c r="AA66" s="10"/>
      <c r="AB66" s="10"/>
      <c r="AC66" s="10"/>
      <c r="AD66" s="10"/>
      <c r="AE66" s="10"/>
    </row>
    <row r="67" s="9" customFormat="1" ht="24.96" customHeight="1">
      <c r="A67" s="9"/>
      <c r="B67" s="177"/>
      <c r="C67" s="178"/>
      <c r="D67" s="179" t="s">
        <v>117</v>
      </c>
      <c r="E67" s="180"/>
      <c r="F67" s="180"/>
      <c r="G67" s="180"/>
      <c r="H67" s="180"/>
      <c r="I67" s="181"/>
      <c r="J67" s="182">
        <f>J190</f>
        <v>0</v>
      </c>
      <c r="K67" s="178"/>
      <c r="L67" s="183"/>
      <c r="S67" s="9"/>
      <c r="T67" s="9"/>
      <c r="U67" s="9"/>
      <c r="V67" s="9"/>
      <c r="W67" s="9"/>
      <c r="X67" s="9"/>
      <c r="Y67" s="9"/>
      <c r="Z67" s="9"/>
      <c r="AA67" s="9"/>
      <c r="AB67" s="9"/>
      <c r="AC67" s="9"/>
      <c r="AD67" s="9"/>
      <c r="AE67" s="9"/>
    </row>
    <row r="68" s="10" customFormat="1" ht="19.92" customHeight="1">
      <c r="A68" s="10"/>
      <c r="B68" s="184"/>
      <c r="C68" s="185"/>
      <c r="D68" s="186" t="s">
        <v>118</v>
      </c>
      <c r="E68" s="187"/>
      <c r="F68" s="187"/>
      <c r="G68" s="187"/>
      <c r="H68" s="187"/>
      <c r="I68" s="188"/>
      <c r="J68" s="189">
        <f>J191</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119</v>
      </c>
      <c r="E69" s="187"/>
      <c r="F69" s="187"/>
      <c r="G69" s="187"/>
      <c r="H69" s="187"/>
      <c r="I69" s="188"/>
      <c r="J69" s="189">
        <f>J202</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1066</v>
      </c>
      <c r="E70" s="187"/>
      <c r="F70" s="187"/>
      <c r="G70" s="187"/>
      <c r="H70" s="187"/>
      <c r="I70" s="188"/>
      <c r="J70" s="189">
        <f>J228</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687</v>
      </c>
      <c r="E71" s="187"/>
      <c r="F71" s="187"/>
      <c r="G71" s="187"/>
      <c r="H71" s="187"/>
      <c r="I71" s="188"/>
      <c r="J71" s="189">
        <f>J244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1067</v>
      </c>
      <c r="E72" s="187"/>
      <c r="F72" s="187"/>
      <c r="G72" s="187"/>
      <c r="H72" s="187"/>
      <c r="I72" s="188"/>
      <c r="J72" s="189">
        <f>J277</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121</v>
      </c>
      <c r="E73" s="187"/>
      <c r="F73" s="187"/>
      <c r="G73" s="187"/>
      <c r="H73" s="187"/>
      <c r="I73" s="188"/>
      <c r="J73" s="189">
        <f>J284</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122</v>
      </c>
      <c r="E74" s="187"/>
      <c r="F74" s="187"/>
      <c r="G74" s="187"/>
      <c r="H74" s="187"/>
      <c r="I74" s="188"/>
      <c r="J74" s="189">
        <f>J310</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123</v>
      </c>
      <c r="E75" s="187"/>
      <c r="F75" s="187"/>
      <c r="G75" s="187"/>
      <c r="H75" s="187"/>
      <c r="I75" s="188"/>
      <c r="J75" s="189">
        <f>J343</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688</v>
      </c>
      <c r="E76" s="187"/>
      <c r="F76" s="187"/>
      <c r="G76" s="187"/>
      <c r="H76" s="187"/>
      <c r="I76" s="188"/>
      <c r="J76" s="189">
        <f>J364</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689</v>
      </c>
      <c r="E77" s="187"/>
      <c r="F77" s="187"/>
      <c r="G77" s="187"/>
      <c r="H77" s="187"/>
      <c r="I77" s="188"/>
      <c r="J77" s="189">
        <f>J388</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124</v>
      </c>
      <c r="E78" s="187"/>
      <c r="F78" s="187"/>
      <c r="G78" s="187"/>
      <c r="H78" s="187"/>
      <c r="I78" s="188"/>
      <c r="J78" s="189">
        <f>J417</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125</v>
      </c>
      <c r="E79" s="187"/>
      <c r="F79" s="187"/>
      <c r="G79" s="187"/>
      <c r="H79" s="187"/>
      <c r="I79" s="188"/>
      <c r="J79" s="189">
        <f>J437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126</v>
      </c>
      <c r="E80" s="187"/>
      <c r="F80" s="187"/>
      <c r="G80" s="187"/>
      <c r="H80" s="187"/>
      <c r="I80" s="188"/>
      <c r="J80" s="189">
        <f>J447</f>
        <v>0</v>
      </c>
      <c r="K80" s="185"/>
      <c r="L80" s="190"/>
      <c r="S80" s="10"/>
      <c r="T80" s="10"/>
      <c r="U80" s="10"/>
      <c r="V80" s="10"/>
      <c r="W80" s="10"/>
      <c r="X80" s="10"/>
      <c r="Y80" s="10"/>
      <c r="Z80" s="10"/>
      <c r="AA80" s="10"/>
      <c r="AB80" s="10"/>
      <c r="AC80" s="10"/>
      <c r="AD80" s="10"/>
      <c r="AE80" s="10"/>
    </row>
    <row r="81" s="2" customFormat="1" ht="21.84"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60"/>
      <c r="C82" s="61"/>
      <c r="D82" s="61"/>
      <c r="E82" s="61"/>
      <c r="F82" s="61"/>
      <c r="G82" s="61"/>
      <c r="H82" s="61"/>
      <c r="I82" s="167"/>
      <c r="J82" s="61"/>
      <c r="K82" s="61"/>
      <c r="L82" s="138"/>
      <c r="S82" s="39"/>
      <c r="T82" s="39"/>
      <c r="U82" s="39"/>
      <c r="V82" s="39"/>
      <c r="W82" s="39"/>
      <c r="X82" s="39"/>
      <c r="Y82" s="39"/>
      <c r="Z82" s="39"/>
      <c r="AA82" s="39"/>
      <c r="AB82" s="39"/>
      <c r="AC82" s="39"/>
      <c r="AD82" s="39"/>
      <c r="AE82" s="39"/>
    </row>
    <row r="86" s="2" customFormat="1" ht="6.96" customHeight="1">
      <c r="A86" s="39"/>
      <c r="B86" s="62"/>
      <c r="C86" s="63"/>
      <c r="D86" s="63"/>
      <c r="E86" s="63"/>
      <c r="F86" s="63"/>
      <c r="G86" s="63"/>
      <c r="H86" s="63"/>
      <c r="I86" s="170"/>
      <c r="J86" s="63"/>
      <c r="K86" s="63"/>
      <c r="L86" s="138"/>
      <c r="S86" s="39"/>
      <c r="T86" s="39"/>
      <c r="U86" s="39"/>
      <c r="V86" s="39"/>
      <c r="W86" s="39"/>
      <c r="X86" s="39"/>
      <c r="Y86" s="39"/>
      <c r="Z86" s="39"/>
      <c r="AA86" s="39"/>
      <c r="AB86" s="39"/>
      <c r="AC86" s="39"/>
      <c r="AD86" s="39"/>
      <c r="AE86" s="39"/>
    </row>
    <row r="87" s="2" customFormat="1" ht="24.96" customHeight="1">
      <c r="A87" s="39"/>
      <c r="B87" s="40"/>
      <c r="C87" s="24" t="s">
        <v>127</v>
      </c>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12" customHeight="1">
      <c r="A89" s="39"/>
      <c r="B89" s="40"/>
      <c r="C89" s="33" t="s">
        <v>16</v>
      </c>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16.5" customHeight="1">
      <c r="A90" s="39"/>
      <c r="B90" s="40"/>
      <c r="C90" s="41"/>
      <c r="D90" s="41"/>
      <c r="E90" s="171" t="str">
        <f>E7</f>
        <v>Polyfunkční dům Hrob č.p. 3_revize</v>
      </c>
      <c r="F90" s="33"/>
      <c r="G90" s="33"/>
      <c r="H90" s="33"/>
      <c r="I90" s="137"/>
      <c r="J90" s="41"/>
      <c r="K90" s="41"/>
      <c r="L90" s="138"/>
      <c r="S90" s="39"/>
      <c r="T90" s="39"/>
      <c r="U90" s="39"/>
      <c r="V90" s="39"/>
      <c r="W90" s="39"/>
      <c r="X90" s="39"/>
      <c r="Y90" s="39"/>
      <c r="Z90" s="39"/>
      <c r="AA90" s="39"/>
      <c r="AB90" s="39"/>
      <c r="AC90" s="39"/>
      <c r="AD90" s="39"/>
      <c r="AE90" s="39"/>
    </row>
    <row r="91" s="2" customFormat="1" ht="12" customHeight="1">
      <c r="A91" s="39"/>
      <c r="B91" s="40"/>
      <c r="C91" s="33" t="s">
        <v>104</v>
      </c>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6.5" customHeight="1">
      <c r="A92" s="39"/>
      <c r="B92" s="40"/>
      <c r="C92" s="41"/>
      <c r="D92" s="41"/>
      <c r="E92" s="70" t="str">
        <f>E9</f>
        <v>SO 03 - Stavební úpravy 2.NP</v>
      </c>
      <c r="F92" s="41"/>
      <c r="G92" s="41"/>
      <c r="H92" s="41"/>
      <c r="I92" s="137"/>
      <c r="J92" s="41"/>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F12</f>
        <v>Hrob</v>
      </c>
      <c r="G94" s="41"/>
      <c r="H94" s="41"/>
      <c r="I94" s="141" t="s">
        <v>23</v>
      </c>
      <c r="J94" s="73" t="str">
        <f>IF(J12="","",J12)</f>
        <v>12. 12. 2019</v>
      </c>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5.15" customHeight="1">
      <c r="A96" s="39"/>
      <c r="B96" s="40"/>
      <c r="C96" s="33" t="s">
        <v>25</v>
      </c>
      <c r="D96" s="41"/>
      <c r="E96" s="41"/>
      <c r="F96" s="28" t="str">
        <f>E15</f>
        <v>Důstojné bydlení z.s.</v>
      </c>
      <c r="G96" s="41"/>
      <c r="H96" s="41"/>
      <c r="I96" s="141" t="s">
        <v>31</v>
      </c>
      <c r="J96" s="37" t="str">
        <f>E21</f>
        <v>HUBAX</v>
      </c>
      <c r="K96" s="41"/>
      <c r="L96" s="138"/>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IF(E18="","",E18)</f>
        <v>Vyplň údaj</v>
      </c>
      <c r="G97" s="41"/>
      <c r="H97" s="41"/>
      <c r="I97" s="141" t="s">
        <v>34</v>
      </c>
      <c r="J97" s="37" t="str">
        <f>E24</f>
        <v>Lukáš Hykyš</v>
      </c>
      <c r="K97" s="41"/>
      <c r="L97" s="138"/>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11" customFormat="1" ht="29.28" customHeight="1">
      <c r="A99" s="191"/>
      <c r="B99" s="192"/>
      <c r="C99" s="193" t="s">
        <v>128</v>
      </c>
      <c r="D99" s="194" t="s">
        <v>57</v>
      </c>
      <c r="E99" s="194" t="s">
        <v>53</v>
      </c>
      <c r="F99" s="194" t="s">
        <v>54</v>
      </c>
      <c r="G99" s="194" t="s">
        <v>129</v>
      </c>
      <c r="H99" s="194" t="s">
        <v>130</v>
      </c>
      <c r="I99" s="195" t="s">
        <v>131</v>
      </c>
      <c r="J99" s="194" t="s">
        <v>108</v>
      </c>
      <c r="K99" s="196" t="s">
        <v>132</v>
      </c>
      <c r="L99" s="197"/>
      <c r="M99" s="93" t="s">
        <v>19</v>
      </c>
      <c r="N99" s="94" t="s">
        <v>42</v>
      </c>
      <c r="O99" s="94" t="s">
        <v>133</v>
      </c>
      <c r="P99" s="94" t="s">
        <v>134</v>
      </c>
      <c r="Q99" s="94" t="s">
        <v>135</v>
      </c>
      <c r="R99" s="94" t="s">
        <v>136</v>
      </c>
      <c r="S99" s="94" t="s">
        <v>137</v>
      </c>
      <c r="T99" s="95" t="s">
        <v>138</v>
      </c>
      <c r="U99" s="191"/>
      <c r="V99" s="191"/>
      <c r="W99" s="191"/>
      <c r="X99" s="191"/>
      <c r="Y99" s="191"/>
      <c r="Z99" s="191"/>
      <c r="AA99" s="191"/>
      <c r="AB99" s="191"/>
      <c r="AC99" s="191"/>
      <c r="AD99" s="191"/>
      <c r="AE99" s="191"/>
    </row>
    <row r="100" s="2" customFormat="1" ht="22.8" customHeight="1">
      <c r="A100" s="39"/>
      <c r="B100" s="40"/>
      <c r="C100" s="100" t="s">
        <v>139</v>
      </c>
      <c r="D100" s="41"/>
      <c r="E100" s="41"/>
      <c r="F100" s="41"/>
      <c r="G100" s="41"/>
      <c r="H100" s="41"/>
      <c r="I100" s="137"/>
      <c r="J100" s="198">
        <f>BK100</f>
        <v>0</v>
      </c>
      <c r="K100" s="41"/>
      <c r="L100" s="45"/>
      <c r="M100" s="96"/>
      <c r="N100" s="199"/>
      <c r="O100" s="97"/>
      <c r="P100" s="200">
        <f>P101+P190</f>
        <v>0</v>
      </c>
      <c r="Q100" s="97"/>
      <c r="R100" s="200">
        <f>R101+R190</f>
        <v>38.551749640000004</v>
      </c>
      <c r="S100" s="97"/>
      <c r="T100" s="201">
        <f>T101+T190</f>
        <v>1.1135250000000001</v>
      </c>
      <c r="U100" s="39"/>
      <c r="V100" s="39"/>
      <c r="W100" s="39"/>
      <c r="X100" s="39"/>
      <c r="Y100" s="39"/>
      <c r="Z100" s="39"/>
      <c r="AA100" s="39"/>
      <c r="AB100" s="39"/>
      <c r="AC100" s="39"/>
      <c r="AD100" s="39"/>
      <c r="AE100" s="39"/>
      <c r="AT100" s="18" t="s">
        <v>71</v>
      </c>
      <c r="AU100" s="18" t="s">
        <v>109</v>
      </c>
      <c r="BK100" s="202">
        <f>BK101+BK190</f>
        <v>0</v>
      </c>
    </row>
    <row r="101" s="12" customFormat="1" ht="25.92" customHeight="1">
      <c r="A101" s="12"/>
      <c r="B101" s="203"/>
      <c r="C101" s="204"/>
      <c r="D101" s="205" t="s">
        <v>71</v>
      </c>
      <c r="E101" s="206" t="s">
        <v>140</v>
      </c>
      <c r="F101" s="206" t="s">
        <v>141</v>
      </c>
      <c r="G101" s="204"/>
      <c r="H101" s="204"/>
      <c r="I101" s="207"/>
      <c r="J101" s="208">
        <f>BK101</f>
        <v>0</v>
      </c>
      <c r="K101" s="204"/>
      <c r="L101" s="209"/>
      <c r="M101" s="210"/>
      <c r="N101" s="211"/>
      <c r="O101" s="211"/>
      <c r="P101" s="212">
        <f>P102+P123+P124+P164+P174+P187</f>
        <v>0</v>
      </c>
      <c r="Q101" s="211"/>
      <c r="R101" s="212">
        <f>R102+R123+R124+R164+R174+R187</f>
        <v>24.713813300000002</v>
      </c>
      <c r="S101" s="211"/>
      <c r="T101" s="213">
        <f>T102+T123+T124+T164+T174+T187</f>
        <v>0</v>
      </c>
      <c r="U101" s="12"/>
      <c r="V101" s="12"/>
      <c r="W101" s="12"/>
      <c r="X101" s="12"/>
      <c r="Y101" s="12"/>
      <c r="Z101" s="12"/>
      <c r="AA101" s="12"/>
      <c r="AB101" s="12"/>
      <c r="AC101" s="12"/>
      <c r="AD101" s="12"/>
      <c r="AE101" s="12"/>
      <c r="AR101" s="214" t="s">
        <v>80</v>
      </c>
      <c r="AT101" s="215" t="s">
        <v>71</v>
      </c>
      <c r="AU101" s="215" t="s">
        <v>72</v>
      </c>
      <c r="AY101" s="214" t="s">
        <v>142</v>
      </c>
      <c r="BK101" s="216">
        <f>BK102+BK123+BK124+BK164+BK174+BK187</f>
        <v>0</v>
      </c>
    </row>
    <row r="102" s="12" customFormat="1" ht="22.8" customHeight="1">
      <c r="A102" s="12"/>
      <c r="B102" s="203"/>
      <c r="C102" s="204"/>
      <c r="D102" s="205" t="s">
        <v>71</v>
      </c>
      <c r="E102" s="217" t="s">
        <v>143</v>
      </c>
      <c r="F102" s="217" t="s">
        <v>144</v>
      </c>
      <c r="G102" s="204"/>
      <c r="H102" s="204"/>
      <c r="I102" s="207"/>
      <c r="J102" s="218">
        <f>BK102</f>
        <v>0</v>
      </c>
      <c r="K102" s="204"/>
      <c r="L102" s="209"/>
      <c r="M102" s="210"/>
      <c r="N102" s="211"/>
      <c r="O102" s="211"/>
      <c r="P102" s="212">
        <f>SUM(P103:P122)</f>
        <v>0</v>
      </c>
      <c r="Q102" s="211"/>
      <c r="R102" s="212">
        <f>SUM(R103:R122)</f>
        <v>16.240850699999999</v>
      </c>
      <c r="S102" s="211"/>
      <c r="T102" s="213">
        <f>SUM(T103:T122)</f>
        <v>0</v>
      </c>
      <c r="U102" s="12"/>
      <c r="V102" s="12"/>
      <c r="W102" s="12"/>
      <c r="X102" s="12"/>
      <c r="Y102" s="12"/>
      <c r="Z102" s="12"/>
      <c r="AA102" s="12"/>
      <c r="AB102" s="12"/>
      <c r="AC102" s="12"/>
      <c r="AD102" s="12"/>
      <c r="AE102" s="12"/>
      <c r="AR102" s="214" t="s">
        <v>80</v>
      </c>
      <c r="AT102" s="215" t="s">
        <v>71</v>
      </c>
      <c r="AU102" s="215" t="s">
        <v>80</v>
      </c>
      <c r="AY102" s="214" t="s">
        <v>142</v>
      </c>
      <c r="BK102" s="216">
        <f>SUM(BK103:BK122)</f>
        <v>0</v>
      </c>
    </row>
    <row r="103" s="2" customFormat="1" ht="21.75" customHeight="1">
      <c r="A103" s="39"/>
      <c r="B103" s="40"/>
      <c r="C103" s="219" t="s">
        <v>80</v>
      </c>
      <c r="D103" s="219" t="s">
        <v>145</v>
      </c>
      <c r="E103" s="220" t="s">
        <v>1068</v>
      </c>
      <c r="F103" s="221" t="s">
        <v>1069</v>
      </c>
      <c r="G103" s="222" t="s">
        <v>159</v>
      </c>
      <c r="H103" s="223">
        <v>16.257999999999999</v>
      </c>
      <c r="I103" s="224"/>
      <c r="J103" s="225">
        <f>ROUND(I103*H103,2)</f>
        <v>0</v>
      </c>
      <c r="K103" s="221" t="s">
        <v>149</v>
      </c>
      <c r="L103" s="45"/>
      <c r="M103" s="226" t="s">
        <v>19</v>
      </c>
      <c r="N103" s="227" t="s">
        <v>44</v>
      </c>
      <c r="O103" s="85"/>
      <c r="P103" s="228">
        <f>O103*H103</f>
        <v>0</v>
      </c>
      <c r="Q103" s="228">
        <v>0.16012000000000001</v>
      </c>
      <c r="R103" s="228">
        <f>Q103*H103</f>
        <v>2.6032309599999999</v>
      </c>
      <c r="S103" s="228">
        <v>0</v>
      </c>
      <c r="T103" s="229">
        <f>S103*H103</f>
        <v>0</v>
      </c>
      <c r="U103" s="39"/>
      <c r="V103" s="39"/>
      <c r="W103" s="39"/>
      <c r="X103" s="39"/>
      <c r="Y103" s="39"/>
      <c r="Z103" s="39"/>
      <c r="AA103" s="39"/>
      <c r="AB103" s="39"/>
      <c r="AC103" s="39"/>
      <c r="AD103" s="39"/>
      <c r="AE103" s="39"/>
      <c r="AR103" s="230" t="s">
        <v>150</v>
      </c>
      <c r="AT103" s="230" t="s">
        <v>145</v>
      </c>
      <c r="AU103" s="230" t="s">
        <v>151</v>
      </c>
      <c r="AY103" s="18" t="s">
        <v>142</v>
      </c>
      <c r="BE103" s="231">
        <f>IF(N103="základní",J103,0)</f>
        <v>0</v>
      </c>
      <c r="BF103" s="231">
        <f>IF(N103="snížená",J103,0)</f>
        <v>0</v>
      </c>
      <c r="BG103" s="231">
        <f>IF(N103="zákl. přenesená",J103,0)</f>
        <v>0</v>
      </c>
      <c r="BH103" s="231">
        <f>IF(N103="sníž. přenesená",J103,0)</f>
        <v>0</v>
      </c>
      <c r="BI103" s="231">
        <f>IF(N103="nulová",J103,0)</f>
        <v>0</v>
      </c>
      <c r="BJ103" s="18" t="s">
        <v>151</v>
      </c>
      <c r="BK103" s="231">
        <f>ROUND(I103*H103,2)</f>
        <v>0</v>
      </c>
      <c r="BL103" s="18" t="s">
        <v>150</v>
      </c>
      <c r="BM103" s="230" t="s">
        <v>1070</v>
      </c>
    </row>
    <row r="104" s="2" customFormat="1">
      <c r="A104" s="39"/>
      <c r="B104" s="40"/>
      <c r="C104" s="41"/>
      <c r="D104" s="234" t="s">
        <v>174</v>
      </c>
      <c r="E104" s="41"/>
      <c r="F104" s="255" t="s">
        <v>1071</v>
      </c>
      <c r="G104" s="41"/>
      <c r="H104" s="41"/>
      <c r="I104" s="137"/>
      <c r="J104" s="41"/>
      <c r="K104" s="41"/>
      <c r="L104" s="45"/>
      <c r="M104" s="256"/>
      <c r="N104" s="257"/>
      <c r="O104" s="85"/>
      <c r="P104" s="85"/>
      <c r="Q104" s="85"/>
      <c r="R104" s="85"/>
      <c r="S104" s="85"/>
      <c r="T104" s="86"/>
      <c r="U104" s="39"/>
      <c r="V104" s="39"/>
      <c r="W104" s="39"/>
      <c r="X104" s="39"/>
      <c r="Y104" s="39"/>
      <c r="Z104" s="39"/>
      <c r="AA104" s="39"/>
      <c r="AB104" s="39"/>
      <c r="AC104" s="39"/>
      <c r="AD104" s="39"/>
      <c r="AE104" s="39"/>
      <c r="AT104" s="18" t="s">
        <v>174</v>
      </c>
      <c r="AU104" s="18" t="s">
        <v>151</v>
      </c>
    </row>
    <row r="105" s="13" customFormat="1">
      <c r="A105" s="13"/>
      <c r="B105" s="232"/>
      <c r="C105" s="233"/>
      <c r="D105" s="234" t="s">
        <v>153</v>
      </c>
      <c r="E105" s="235" t="s">
        <v>19</v>
      </c>
      <c r="F105" s="236" t="s">
        <v>1072</v>
      </c>
      <c r="G105" s="233"/>
      <c r="H105" s="237">
        <v>15.438000000000001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153</v>
      </c>
      <c r="AU105" s="243" t="s">
        <v>151</v>
      </c>
      <c r="AV105" s="13" t="s">
        <v>151</v>
      </c>
      <c r="AW105" s="13" t="s">
        <v>33</v>
      </c>
      <c r="AX105" s="13" t="s">
        <v>72</v>
      </c>
      <c r="AY105" s="243" t="s">
        <v>142</v>
      </c>
    </row>
    <row r="106" s="13" customFormat="1">
      <c r="A106" s="13"/>
      <c r="B106" s="232"/>
      <c r="C106" s="233"/>
      <c r="D106" s="234" t="s">
        <v>153</v>
      </c>
      <c r="E106" s="235" t="s">
        <v>19</v>
      </c>
      <c r="F106" s="236" t="s">
        <v>1073</v>
      </c>
      <c r="G106" s="233"/>
      <c r="H106" s="237">
        <v>-2.4300000000000002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153</v>
      </c>
      <c r="AU106" s="243" t="s">
        <v>151</v>
      </c>
      <c r="AV106" s="13" t="s">
        <v>151</v>
      </c>
      <c r="AW106" s="13" t="s">
        <v>33</v>
      </c>
      <c r="AX106" s="13" t="s">
        <v>72</v>
      </c>
      <c r="AY106" s="243" t="s">
        <v>142</v>
      </c>
    </row>
    <row r="107" s="13" customFormat="1">
      <c r="A107" s="13"/>
      <c r="B107" s="232"/>
      <c r="C107" s="233"/>
      <c r="D107" s="234" t="s">
        <v>153</v>
      </c>
      <c r="E107" s="235" t="s">
        <v>19</v>
      </c>
      <c r="F107" s="236" t="s">
        <v>1074</v>
      </c>
      <c r="G107" s="233"/>
      <c r="H107" s="237">
        <v>3.25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153</v>
      </c>
      <c r="AU107" s="243" t="s">
        <v>151</v>
      </c>
      <c r="AV107" s="13" t="s">
        <v>151</v>
      </c>
      <c r="AW107" s="13" t="s">
        <v>33</v>
      </c>
      <c r="AX107" s="13" t="s">
        <v>72</v>
      </c>
      <c r="AY107" s="243" t="s">
        <v>142</v>
      </c>
    </row>
    <row r="108" s="14" customFormat="1">
      <c r="A108" s="14"/>
      <c r="B108" s="244"/>
      <c r="C108" s="245"/>
      <c r="D108" s="234" t="s">
        <v>153</v>
      </c>
      <c r="E108" s="246" t="s">
        <v>19</v>
      </c>
      <c r="F108" s="247" t="s">
        <v>156</v>
      </c>
      <c r="G108" s="245"/>
      <c r="H108" s="248">
        <v>16.258000000000003</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153</v>
      </c>
      <c r="AU108" s="254" t="s">
        <v>151</v>
      </c>
      <c r="AV108" s="14" t="s">
        <v>150</v>
      </c>
      <c r="AW108" s="14" t="s">
        <v>33</v>
      </c>
      <c r="AX108" s="14" t="s">
        <v>80</v>
      </c>
      <c r="AY108" s="254" t="s">
        <v>142</v>
      </c>
    </row>
    <row r="109" s="2" customFormat="1" ht="21.75" customHeight="1">
      <c r="A109" s="39"/>
      <c r="B109" s="40"/>
      <c r="C109" s="219" t="s">
        <v>151</v>
      </c>
      <c r="D109" s="219" t="s">
        <v>145</v>
      </c>
      <c r="E109" s="220" t="s">
        <v>706</v>
      </c>
      <c r="F109" s="221" t="s">
        <v>707</v>
      </c>
      <c r="G109" s="222" t="s">
        <v>159</v>
      </c>
      <c r="H109" s="223">
        <v>158.09899999999999</v>
      </c>
      <c r="I109" s="224"/>
      <c r="J109" s="225">
        <f>ROUND(I109*H109,2)</f>
        <v>0</v>
      </c>
      <c r="K109" s="221" t="s">
        <v>149</v>
      </c>
      <c r="L109" s="45"/>
      <c r="M109" s="226" t="s">
        <v>19</v>
      </c>
      <c r="N109" s="227" t="s">
        <v>44</v>
      </c>
      <c r="O109" s="85"/>
      <c r="P109" s="228">
        <f>O109*H109</f>
        <v>0</v>
      </c>
      <c r="Q109" s="228">
        <v>0.086260000000000003</v>
      </c>
      <c r="R109" s="228">
        <f>Q109*H109</f>
        <v>13.63761974</v>
      </c>
      <c r="S109" s="228">
        <v>0</v>
      </c>
      <c r="T109" s="229">
        <f>S109*H109</f>
        <v>0</v>
      </c>
      <c r="U109" s="39"/>
      <c r="V109" s="39"/>
      <c r="W109" s="39"/>
      <c r="X109" s="39"/>
      <c r="Y109" s="39"/>
      <c r="Z109" s="39"/>
      <c r="AA109" s="39"/>
      <c r="AB109" s="39"/>
      <c r="AC109" s="39"/>
      <c r="AD109" s="39"/>
      <c r="AE109" s="39"/>
      <c r="AR109" s="230" t="s">
        <v>150</v>
      </c>
      <c r="AT109" s="230" t="s">
        <v>145</v>
      </c>
      <c r="AU109" s="230" t="s">
        <v>151</v>
      </c>
      <c r="AY109" s="18" t="s">
        <v>142</v>
      </c>
      <c r="BE109" s="231">
        <f>IF(N109="základní",J109,0)</f>
        <v>0</v>
      </c>
      <c r="BF109" s="231">
        <f>IF(N109="snížená",J109,0)</f>
        <v>0</v>
      </c>
      <c r="BG109" s="231">
        <f>IF(N109="zákl. přenesená",J109,0)</f>
        <v>0</v>
      </c>
      <c r="BH109" s="231">
        <f>IF(N109="sníž. přenesená",J109,0)</f>
        <v>0</v>
      </c>
      <c r="BI109" s="231">
        <f>IF(N109="nulová",J109,0)</f>
        <v>0</v>
      </c>
      <c r="BJ109" s="18" t="s">
        <v>151</v>
      </c>
      <c r="BK109" s="231">
        <f>ROUND(I109*H109,2)</f>
        <v>0</v>
      </c>
      <c r="BL109" s="18" t="s">
        <v>150</v>
      </c>
      <c r="BM109" s="230" t="s">
        <v>1075</v>
      </c>
    </row>
    <row r="110" s="13" customFormat="1">
      <c r="A110" s="13"/>
      <c r="B110" s="232"/>
      <c r="C110" s="233"/>
      <c r="D110" s="234" t="s">
        <v>153</v>
      </c>
      <c r="E110" s="235" t="s">
        <v>19</v>
      </c>
      <c r="F110" s="236" t="s">
        <v>1076</v>
      </c>
      <c r="G110" s="233"/>
      <c r="H110" s="237">
        <v>45.890000000000001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153</v>
      </c>
      <c r="AU110" s="243" t="s">
        <v>151</v>
      </c>
      <c r="AV110" s="13" t="s">
        <v>151</v>
      </c>
      <c r="AW110" s="13" t="s">
        <v>33</v>
      </c>
      <c r="AX110" s="13" t="s">
        <v>72</v>
      </c>
      <c r="AY110" s="243" t="s">
        <v>142</v>
      </c>
    </row>
    <row r="111" s="13" customFormat="1">
      <c r="A111" s="13"/>
      <c r="B111" s="232"/>
      <c r="C111" s="233"/>
      <c r="D111" s="234" t="s">
        <v>153</v>
      </c>
      <c r="E111" s="235" t="s">
        <v>19</v>
      </c>
      <c r="F111" s="236" t="s">
        <v>632</v>
      </c>
      <c r="G111" s="233"/>
      <c r="H111" s="237">
        <v>-4.7279999999999998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153</v>
      </c>
      <c r="AU111" s="243" t="s">
        <v>151</v>
      </c>
      <c r="AV111" s="13" t="s">
        <v>151</v>
      </c>
      <c r="AW111" s="13" t="s">
        <v>33</v>
      </c>
      <c r="AX111" s="13" t="s">
        <v>72</v>
      </c>
      <c r="AY111" s="243" t="s">
        <v>142</v>
      </c>
    </row>
    <row r="112" s="13" customFormat="1">
      <c r="A112" s="13"/>
      <c r="B112" s="232"/>
      <c r="C112" s="233"/>
      <c r="D112" s="234" t="s">
        <v>153</v>
      </c>
      <c r="E112" s="235" t="s">
        <v>19</v>
      </c>
      <c r="F112" s="236" t="s">
        <v>1077</v>
      </c>
      <c r="G112" s="233"/>
      <c r="H112" s="237">
        <v>-3.1520000000000001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153</v>
      </c>
      <c r="AU112" s="243" t="s">
        <v>151</v>
      </c>
      <c r="AV112" s="13" t="s">
        <v>151</v>
      </c>
      <c r="AW112" s="13" t="s">
        <v>33</v>
      </c>
      <c r="AX112" s="13" t="s">
        <v>72</v>
      </c>
      <c r="AY112" s="243" t="s">
        <v>142</v>
      </c>
    </row>
    <row r="113" s="13" customFormat="1">
      <c r="A113" s="13"/>
      <c r="B113" s="232"/>
      <c r="C113" s="233"/>
      <c r="D113" s="234" t="s">
        <v>153</v>
      </c>
      <c r="E113" s="235" t="s">
        <v>19</v>
      </c>
      <c r="F113" s="236" t="s">
        <v>1078</v>
      </c>
      <c r="G113" s="233"/>
      <c r="H113" s="237">
        <v>22.359999999999999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153</v>
      </c>
      <c r="AU113" s="243" t="s">
        <v>151</v>
      </c>
      <c r="AV113" s="13" t="s">
        <v>151</v>
      </c>
      <c r="AW113" s="13" t="s">
        <v>33</v>
      </c>
      <c r="AX113" s="13" t="s">
        <v>72</v>
      </c>
      <c r="AY113" s="243" t="s">
        <v>142</v>
      </c>
    </row>
    <row r="114" s="13" customFormat="1">
      <c r="A114" s="13"/>
      <c r="B114" s="232"/>
      <c r="C114" s="233"/>
      <c r="D114" s="234" t="s">
        <v>153</v>
      </c>
      <c r="E114" s="235" t="s">
        <v>19</v>
      </c>
      <c r="F114" s="236" t="s">
        <v>1079</v>
      </c>
      <c r="G114" s="233"/>
      <c r="H114" s="237">
        <v>7.9950000000000001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153</v>
      </c>
      <c r="AU114" s="243" t="s">
        <v>151</v>
      </c>
      <c r="AV114" s="13" t="s">
        <v>151</v>
      </c>
      <c r="AW114" s="13" t="s">
        <v>33</v>
      </c>
      <c r="AX114" s="13" t="s">
        <v>72</v>
      </c>
      <c r="AY114" s="243" t="s">
        <v>142</v>
      </c>
    </row>
    <row r="115" s="13" customFormat="1">
      <c r="A115" s="13"/>
      <c r="B115" s="232"/>
      <c r="C115" s="233"/>
      <c r="D115" s="234" t="s">
        <v>153</v>
      </c>
      <c r="E115" s="235" t="s">
        <v>19</v>
      </c>
      <c r="F115" s="236" t="s">
        <v>1080</v>
      </c>
      <c r="G115" s="233"/>
      <c r="H115" s="237">
        <v>8.0600000000000005</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153</v>
      </c>
      <c r="AU115" s="243" t="s">
        <v>151</v>
      </c>
      <c r="AV115" s="13" t="s">
        <v>151</v>
      </c>
      <c r="AW115" s="13" t="s">
        <v>33</v>
      </c>
      <c r="AX115" s="13" t="s">
        <v>72</v>
      </c>
      <c r="AY115" s="243" t="s">
        <v>142</v>
      </c>
    </row>
    <row r="116" s="13" customFormat="1">
      <c r="A116" s="13"/>
      <c r="B116" s="232"/>
      <c r="C116" s="233"/>
      <c r="D116" s="234" t="s">
        <v>153</v>
      </c>
      <c r="E116" s="235" t="s">
        <v>19</v>
      </c>
      <c r="F116" s="236" t="s">
        <v>1081</v>
      </c>
      <c r="G116" s="233"/>
      <c r="H116" s="237">
        <v>27.170000000000002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153</v>
      </c>
      <c r="AU116" s="243" t="s">
        <v>151</v>
      </c>
      <c r="AV116" s="13" t="s">
        <v>151</v>
      </c>
      <c r="AW116" s="13" t="s">
        <v>33</v>
      </c>
      <c r="AX116" s="13" t="s">
        <v>72</v>
      </c>
      <c r="AY116" s="243" t="s">
        <v>142</v>
      </c>
    </row>
    <row r="117" s="13" customFormat="1">
      <c r="A117" s="13"/>
      <c r="B117" s="232"/>
      <c r="C117" s="233"/>
      <c r="D117" s="234" t="s">
        <v>153</v>
      </c>
      <c r="E117" s="235" t="s">
        <v>19</v>
      </c>
      <c r="F117" s="236" t="s">
        <v>1082</v>
      </c>
      <c r="G117" s="233"/>
      <c r="H117" s="237">
        <v>15.99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153</v>
      </c>
      <c r="AU117" s="243" t="s">
        <v>151</v>
      </c>
      <c r="AV117" s="13" t="s">
        <v>151</v>
      </c>
      <c r="AW117" s="13" t="s">
        <v>33</v>
      </c>
      <c r="AX117" s="13" t="s">
        <v>72</v>
      </c>
      <c r="AY117" s="243" t="s">
        <v>142</v>
      </c>
    </row>
    <row r="118" s="13" customFormat="1">
      <c r="A118" s="13"/>
      <c r="B118" s="232"/>
      <c r="C118" s="233"/>
      <c r="D118" s="234" t="s">
        <v>153</v>
      </c>
      <c r="E118" s="235" t="s">
        <v>19</v>
      </c>
      <c r="F118" s="236" t="s">
        <v>1080</v>
      </c>
      <c r="G118" s="233"/>
      <c r="H118" s="237">
        <v>8.0600000000000005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153</v>
      </c>
      <c r="AU118" s="243" t="s">
        <v>151</v>
      </c>
      <c r="AV118" s="13" t="s">
        <v>151</v>
      </c>
      <c r="AW118" s="13" t="s">
        <v>33</v>
      </c>
      <c r="AX118" s="13" t="s">
        <v>72</v>
      </c>
      <c r="AY118" s="243" t="s">
        <v>142</v>
      </c>
    </row>
    <row r="119" s="13" customFormat="1">
      <c r="A119" s="13"/>
      <c r="B119" s="232"/>
      <c r="C119" s="233"/>
      <c r="D119" s="234" t="s">
        <v>153</v>
      </c>
      <c r="E119" s="235" t="s">
        <v>19</v>
      </c>
      <c r="F119" s="236" t="s">
        <v>1083</v>
      </c>
      <c r="G119" s="233"/>
      <c r="H119" s="237">
        <v>14.43</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153</v>
      </c>
      <c r="AU119" s="243" t="s">
        <v>151</v>
      </c>
      <c r="AV119" s="13" t="s">
        <v>151</v>
      </c>
      <c r="AW119" s="13" t="s">
        <v>33</v>
      </c>
      <c r="AX119" s="13" t="s">
        <v>72</v>
      </c>
      <c r="AY119" s="243" t="s">
        <v>142</v>
      </c>
    </row>
    <row r="120" s="13" customFormat="1">
      <c r="A120" s="13"/>
      <c r="B120" s="232"/>
      <c r="C120" s="233"/>
      <c r="D120" s="234" t="s">
        <v>153</v>
      </c>
      <c r="E120" s="235" t="s">
        <v>19</v>
      </c>
      <c r="F120" s="236" t="s">
        <v>1084</v>
      </c>
      <c r="G120" s="233"/>
      <c r="H120" s="237">
        <v>25.48</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153</v>
      </c>
      <c r="AU120" s="243" t="s">
        <v>151</v>
      </c>
      <c r="AV120" s="13" t="s">
        <v>151</v>
      </c>
      <c r="AW120" s="13" t="s">
        <v>33</v>
      </c>
      <c r="AX120" s="13" t="s">
        <v>72</v>
      </c>
      <c r="AY120" s="243" t="s">
        <v>142</v>
      </c>
    </row>
    <row r="121" s="13" customFormat="1">
      <c r="A121" s="13"/>
      <c r="B121" s="232"/>
      <c r="C121" s="233"/>
      <c r="D121" s="234" t="s">
        <v>153</v>
      </c>
      <c r="E121" s="235" t="s">
        <v>19</v>
      </c>
      <c r="F121" s="236" t="s">
        <v>1085</v>
      </c>
      <c r="G121" s="233"/>
      <c r="H121" s="237">
        <v>-9.4559999999999995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153</v>
      </c>
      <c r="AU121" s="243" t="s">
        <v>151</v>
      </c>
      <c r="AV121" s="13" t="s">
        <v>151</v>
      </c>
      <c r="AW121" s="13" t="s">
        <v>33</v>
      </c>
      <c r="AX121" s="13" t="s">
        <v>72</v>
      </c>
      <c r="AY121" s="243" t="s">
        <v>142</v>
      </c>
    </row>
    <row r="122" s="14" customFormat="1">
      <c r="A122" s="14"/>
      <c r="B122" s="244"/>
      <c r="C122" s="245"/>
      <c r="D122" s="234" t="s">
        <v>153</v>
      </c>
      <c r="E122" s="246" t="s">
        <v>19</v>
      </c>
      <c r="F122" s="247" t="s">
        <v>156</v>
      </c>
      <c r="G122" s="245"/>
      <c r="H122" s="248">
        <v>158.09899999999999</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153</v>
      </c>
      <c r="AU122" s="254" t="s">
        <v>151</v>
      </c>
      <c r="AV122" s="14" t="s">
        <v>150</v>
      </c>
      <c r="AW122" s="14" t="s">
        <v>33</v>
      </c>
      <c r="AX122" s="14" t="s">
        <v>80</v>
      </c>
      <c r="AY122" s="254" t="s">
        <v>142</v>
      </c>
    </row>
    <row r="123" s="12" customFormat="1" ht="22.8" customHeight="1">
      <c r="A123" s="12"/>
      <c r="B123" s="203"/>
      <c r="C123" s="204"/>
      <c r="D123" s="205" t="s">
        <v>71</v>
      </c>
      <c r="E123" s="217" t="s">
        <v>150</v>
      </c>
      <c r="F123" s="217" t="s">
        <v>170</v>
      </c>
      <c r="G123" s="204"/>
      <c r="H123" s="204"/>
      <c r="I123" s="207"/>
      <c r="J123" s="218">
        <f>BK123</f>
        <v>0</v>
      </c>
      <c r="K123" s="204"/>
      <c r="L123" s="209"/>
      <c r="M123" s="210"/>
      <c r="N123" s="211"/>
      <c r="O123" s="211"/>
      <c r="P123" s="212">
        <v>0</v>
      </c>
      <c r="Q123" s="211"/>
      <c r="R123" s="212">
        <v>0</v>
      </c>
      <c r="S123" s="211"/>
      <c r="T123" s="213">
        <v>0</v>
      </c>
      <c r="U123" s="12"/>
      <c r="V123" s="12"/>
      <c r="W123" s="12"/>
      <c r="X123" s="12"/>
      <c r="Y123" s="12"/>
      <c r="Z123" s="12"/>
      <c r="AA123" s="12"/>
      <c r="AB123" s="12"/>
      <c r="AC123" s="12"/>
      <c r="AD123" s="12"/>
      <c r="AE123" s="12"/>
      <c r="AR123" s="214" t="s">
        <v>80</v>
      </c>
      <c r="AT123" s="215" t="s">
        <v>71</v>
      </c>
      <c r="AU123" s="215" t="s">
        <v>80</v>
      </c>
      <c r="AY123" s="214" t="s">
        <v>142</v>
      </c>
      <c r="BK123" s="216">
        <v>0</v>
      </c>
    </row>
    <row r="124" s="12" customFormat="1" ht="22.8" customHeight="1">
      <c r="A124" s="12"/>
      <c r="B124" s="203"/>
      <c r="C124" s="204"/>
      <c r="D124" s="205" t="s">
        <v>71</v>
      </c>
      <c r="E124" s="217" t="s">
        <v>188</v>
      </c>
      <c r="F124" s="217" t="s">
        <v>199</v>
      </c>
      <c r="G124" s="204"/>
      <c r="H124" s="204"/>
      <c r="I124" s="207"/>
      <c r="J124" s="218">
        <f>BK124</f>
        <v>0</v>
      </c>
      <c r="K124" s="204"/>
      <c r="L124" s="209"/>
      <c r="M124" s="210"/>
      <c r="N124" s="211"/>
      <c r="O124" s="211"/>
      <c r="P124" s="212">
        <f>SUM(P125:P163)</f>
        <v>0</v>
      </c>
      <c r="Q124" s="211"/>
      <c r="R124" s="212">
        <f>SUM(R125:R163)</f>
        <v>8.4405384000000012</v>
      </c>
      <c r="S124" s="211"/>
      <c r="T124" s="213">
        <f>SUM(T125:T163)</f>
        <v>0</v>
      </c>
      <c r="U124" s="12"/>
      <c r="V124" s="12"/>
      <c r="W124" s="12"/>
      <c r="X124" s="12"/>
      <c r="Y124" s="12"/>
      <c r="Z124" s="12"/>
      <c r="AA124" s="12"/>
      <c r="AB124" s="12"/>
      <c r="AC124" s="12"/>
      <c r="AD124" s="12"/>
      <c r="AE124" s="12"/>
      <c r="AR124" s="214" t="s">
        <v>80</v>
      </c>
      <c r="AT124" s="215" t="s">
        <v>71</v>
      </c>
      <c r="AU124" s="215" t="s">
        <v>80</v>
      </c>
      <c r="AY124" s="214" t="s">
        <v>142</v>
      </c>
      <c r="BK124" s="216">
        <f>SUM(BK125:BK163)</f>
        <v>0</v>
      </c>
    </row>
    <row r="125" s="2" customFormat="1" ht="16.5" customHeight="1">
      <c r="A125" s="39"/>
      <c r="B125" s="40"/>
      <c r="C125" s="219" t="s">
        <v>143</v>
      </c>
      <c r="D125" s="219" t="s">
        <v>145</v>
      </c>
      <c r="E125" s="220" t="s">
        <v>215</v>
      </c>
      <c r="F125" s="221" t="s">
        <v>216</v>
      </c>
      <c r="G125" s="222" t="s">
        <v>159</v>
      </c>
      <c r="H125" s="223">
        <v>338.72000000000003</v>
      </c>
      <c r="I125" s="224"/>
      <c r="J125" s="225">
        <f>ROUND(I125*H125,2)</f>
        <v>0</v>
      </c>
      <c r="K125" s="221" t="s">
        <v>149</v>
      </c>
      <c r="L125" s="45"/>
      <c r="M125" s="226" t="s">
        <v>19</v>
      </c>
      <c r="N125" s="227" t="s">
        <v>44</v>
      </c>
      <c r="O125" s="85"/>
      <c r="P125" s="228">
        <f>O125*H125</f>
        <v>0</v>
      </c>
      <c r="Q125" s="228">
        <v>0.00025999999999999998</v>
      </c>
      <c r="R125" s="228">
        <f>Q125*H125</f>
        <v>0.088067199999999998</v>
      </c>
      <c r="S125" s="228">
        <v>0</v>
      </c>
      <c r="T125" s="229">
        <f>S125*H125</f>
        <v>0</v>
      </c>
      <c r="U125" s="39"/>
      <c r="V125" s="39"/>
      <c r="W125" s="39"/>
      <c r="X125" s="39"/>
      <c r="Y125" s="39"/>
      <c r="Z125" s="39"/>
      <c r="AA125" s="39"/>
      <c r="AB125" s="39"/>
      <c r="AC125" s="39"/>
      <c r="AD125" s="39"/>
      <c r="AE125" s="39"/>
      <c r="AR125" s="230" t="s">
        <v>150</v>
      </c>
      <c r="AT125" s="230" t="s">
        <v>145</v>
      </c>
      <c r="AU125" s="230" t="s">
        <v>151</v>
      </c>
      <c r="AY125" s="18" t="s">
        <v>142</v>
      </c>
      <c r="BE125" s="231">
        <f>IF(N125="základní",J125,0)</f>
        <v>0</v>
      </c>
      <c r="BF125" s="231">
        <f>IF(N125="snížená",J125,0)</f>
        <v>0</v>
      </c>
      <c r="BG125" s="231">
        <f>IF(N125="zákl. přenesená",J125,0)</f>
        <v>0</v>
      </c>
      <c r="BH125" s="231">
        <f>IF(N125="sníž. přenesená",J125,0)</f>
        <v>0</v>
      </c>
      <c r="BI125" s="231">
        <f>IF(N125="nulová",J125,0)</f>
        <v>0</v>
      </c>
      <c r="BJ125" s="18" t="s">
        <v>151</v>
      </c>
      <c r="BK125" s="231">
        <f>ROUND(I125*H125,2)</f>
        <v>0</v>
      </c>
      <c r="BL125" s="18" t="s">
        <v>150</v>
      </c>
      <c r="BM125" s="230" t="s">
        <v>1086</v>
      </c>
    </row>
    <row r="126" s="2" customFormat="1" ht="21.75" customHeight="1">
      <c r="A126" s="39"/>
      <c r="B126" s="40"/>
      <c r="C126" s="219" t="s">
        <v>150</v>
      </c>
      <c r="D126" s="219" t="s">
        <v>145</v>
      </c>
      <c r="E126" s="220" t="s">
        <v>219</v>
      </c>
      <c r="F126" s="221" t="s">
        <v>220</v>
      </c>
      <c r="G126" s="222" t="s">
        <v>159</v>
      </c>
      <c r="H126" s="223">
        <v>338.72000000000003</v>
      </c>
      <c r="I126" s="224"/>
      <c r="J126" s="225">
        <f>ROUND(I126*H126,2)</f>
        <v>0</v>
      </c>
      <c r="K126" s="221" t="s">
        <v>149</v>
      </c>
      <c r="L126" s="45"/>
      <c r="M126" s="226" t="s">
        <v>19</v>
      </c>
      <c r="N126" s="227" t="s">
        <v>44</v>
      </c>
      <c r="O126" s="85"/>
      <c r="P126" s="228">
        <f>O126*H126</f>
        <v>0</v>
      </c>
      <c r="Q126" s="228">
        <v>0.0043800000000000002</v>
      </c>
      <c r="R126" s="228">
        <f>Q126*H126</f>
        <v>1.4835936000000003</v>
      </c>
      <c r="S126" s="228">
        <v>0</v>
      </c>
      <c r="T126" s="229">
        <f>S126*H126</f>
        <v>0</v>
      </c>
      <c r="U126" s="39"/>
      <c r="V126" s="39"/>
      <c r="W126" s="39"/>
      <c r="X126" s="39"/>
      <c r="Y126" s="39"/>
      <c r="Z126" s="39"/>
      <c r="AA126" s="39"/>
      <c r="AB126" s="39"/>
      <c r="AC126" s="39"/>
      <c r="AD126" s="39"/>
      <c r="AE126" s="39"/>
      <c r="AR126" s="230" t="s">
        <v>150</v>
      </c>
      <c r="AT126" s="230" t="s">
        <v>145</v>
      </c>
      <c r="AU126" s="230" t="s">
        <v>151</v>
      </c>
      <c r="AY126" s="18" t="s">
        <v>142</v>
      </c>
      <c r="BE126" s="231">
        <f>IF(N126="základní",J126,0)</f>
        <v>0</v>
      </c>
      <c r="BF126" s="231">
        <f>IF(N126="snížená",J126,0)</f>
        <v>0</v>
      </c>
      <c r="BG126" s="231">
        <f>IF(N126="zákl. přenesená",J126,0)</f>
        <v>0</v>
      </c>
      <c r="BH126" s="231">
        <f>IF(N126="sníž. přenesená",J126,0)</f>
        <v>0</v>
      </c>
      <c r="BI126" s="231">
        <f>IF(N126="nulová",J126,0)</f>
        <v>0</v>
      </c>
      <c r="BJ126" s="18" t="s">
        <v>151</v>
      </c>
      <c r="BK126" s="231">
        <f>ROUND(I126*H126,2)</f>
        <v>0</v>
      </c>
      <c r="BL126" s="18" t="s">
        <v>150</v>
      </c>
      <c r="BM126" s="230" t="s">
        <v>1087</v>
      </c>
    </row>
    <row r="127" s="2" customFormat="1">
      <c r="A127" s="39"/>
      <c r="B127" s="40"/>
      <c r="C127" s="41"/>
      <c r="D127" s="234" t="s">
        <v>174</v>
      </c>
      <c r="E127" s="41"/>
      <c r="F127" s="255" t="s">
        <v>208</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8" t="s">
        <v>174</v>
      </c>
      <c r="AU127" s="18" t="s">
        <v>151</v>
      </c>
    </row>
    <row r="128" s="13" customFormat="1">
      <c r="A128" s="13"/>
      <c r="B128" s="232"/>
      <c r="C128" s="233"/>
      <c r="D128" s="234" t="s">
        <v>153</v>
      </c>
      <c r="E128" s="235" t="s">
        <v>19</v>
      </c>
      <c r="F128" s="236" t="s">
        <v>1088</v>
      </c>
      <c r="G128" s="233"/>
      <c r="H128" s="237">
        <v>338.72000000000003</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153</v>
      </c>
      <c r="AU128" s="243" t="s">
        <v>151</v>
      </c>
      <c r="AV128" s="13" t="s">
        <v>151</v>
      </c>
      <c r="AW128" s="13" t="s">
        <v>33</v>
      </c>
      <c r="AX128" s="13" t="s">
        <v>72</v>
      </c>
      <c r="AY128" s="243" t="s">
        <v>142</v>
      </c>
    </row>
    <row r="129" s="14" customFormat="1">
      <c r="A129" s="14"/>
      <c r="B129" s="244"/>
      <c r="C129" s="245"/>
      <c r="D129" s="234" t="s">
        <v>153</v>
      </c>
      <c r="E129" s="246" t="s">
        <v>19</v>
      </c>
      <c r="F129" s="247" t="s">
        <v>156</v>
      </c>
      <c r="G129" s="245"/>
      <c r="H129" s="248">
        <v>338.72000000000003</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153</v>
      </c>
      <c r="AU129" s="254" t="s">
        <v>151</v>
      </c>
      <c r="AV129" s="14" t="s">
        <v>150</v>
      </c>
      <c r="AW129" s="14" t="s">
        <v>33</v>
      </c>
      <c r="AX129" s="14" t="s">
        <v>80</v>
      </c>
      <c r="AY129" s="254" t="s">
        <v>142</v>
      </c>
    </row>
    <row r="130" s="2" customFormat="1" ht="21.75" customHeight="1">
      <c r="A130" s="39"/>
      <c r="B130" s="40"/>
      <c r="C130" s="219" t="s">
        <v>182</v>
      </c>
      <c r="D130" s="219" t="s">
        <v>145</v>
      </c>
      <c r="E130" s="220" t="s">
        <v>246</v>
      </c>
      <c r="F130" s="221" t="s">
        <v>247</v>
      </c>
      <c r="G130" s="222" t="s">
        <v>159</v>
      </c>
      <c r="H130" s="223">
        <v>338.72000000000003</v>
      </c>
      <c r="I130" s="224"/>
      <c r="J130" s="225">
        <f>ROUND(I130*H130,2)</f>
        <v>0</v>
      </c>
      <c r="K130" s="221" t="s">
        <v>149</v>
      </c>
      <c r="L130" s="45"/>
      <c r="M130" s="226" t="s">
        <v>19</v>
      </c>
      <c r="N130" s="227" t="s">
        <v>44</v>
      </c>
      <c r="O130" s="85"/>
      <c r="P130" s="228">
        <f>O130*H130</f>
        <v>0</v>
      </c>
      <c r="Q130" s="228">
        <v>0.017330000000000002</v>
      </c>
      <c r="R130" s="228">
        <f>Q130*H130</f>
        <v>5.8700176000000006</v>
      </c>
      <c r="S130" s="228">
        <v>0</v>
      </c>
      <c r="T130" s="229">
        <f>S130*H130</f>
        <v>0</v>
      </c>
      <c r="U130" s="39"/>
      <c r="V130" s="39"/>
      <c r="W130" s="39"/>
      <c r="X130" s="39"/>
      <c r="Y130" s="39"/>
      <c r="Z130" s="39"/>
      <c r="AA130" s="39"/>
      <c r="AB130" s="39"/>
      <c r="AC130" s="39"/>
      <c r="AD130" s="39"/>
      <c r="AE130" s="39"/>
      <c r="AR130" s="230" t="s">
        <v>150</v>
      </c>
      <c r="AT130" s="230" t="s">
        <v>145</v>
      </c>
      <c r="AU130" s="230" t="s">
        <v>151</v>
      </c>
      <c r="AY130" s="18" t="s">
        <v>142</v>
      </c>
      <c r="BE130" s="231">
        <f>IF(N130="základní",J130,0)</f>
        <v>0</v>
      </c>
      <c r="BF130" s="231">
        <f>IF(N130="snížená",J130,0)</f>
        <v>0</v>
      </c>
      <c r="BG130" s="231">
        <f>IF(N130="zákl. přenesená",J130,0)</f>
        <v>0</v>
      </c>
      <c r="BH130" s="231">
        <f>IF(N130="sníž. přenesená",J130,0)</f>
        <v>0</v>
      </c>
      <c r="BI130" s="231">
        <f>IF(N130="nulová",J130,0)</f>
        <v>0</v>
      </c>
      <c r="BJ130" s="18" t="s">
        <v>151</v>
      </c>
      <c r="BK130" s="231">
        <f>ROUND(I130*H130,2)</f>
        <v>0</v>
      </c>
      <c r="BL130" s="18" t="s">
        <v>150</v>
      </c>
      <c r="BM130" s="230" t="s">
        <v>1089</v>
      </c>
    </row>
    <row r="131" s="2" customFormat="1">
      <c r="A131" s="39"/>
      <c r="B131" s="40"/>
      <c r="C131" s="41"/>
      <c r="D131" s="234" t="s">
        <v>174</v>
      </c>
      <c r="E131" s="41"/>
      <c r="F131" s="255" t="s">
        <v>213</v>
      </c>
      <c r="G131" s="41"/>
      <c r="H131" s="41"/>
      <c r="I131" s="137"/>
      <c r="J131" s="41"/>
      <c r="K131" s="41"/>
      <c r="L131" s="45"/>
      <c r="M131" s="256"/>
      <c r="N131" s="257"/>
      <c r="O131" s="85"/>
      <c r="P131" s="85"/>
      <c r="Q131" s="85"/>
      <c r="R131" s="85"/>
      <c r="S131" s="85"/>
      <c r="T131" s="86"/>
      <c r="U131" s="39"/>
      <c r="V131" s="39"/>
      <c r="W131" s="39"/>
      <c r="X131" s="39"/>
      <c r="Y131" s="39"/>
      <c r="Z131" s="39"/>
      <c r="AA131" s="39"/>
      <c r="AB131" s="39"/>
      <c r="AC131" s="39"/>
      <c r="AD131" s="39"/>
      <c r="AE131" s="39"/>
      <c r="AT131" s="18" t="s">
        <v>174</v>
      </c>
      <c r="AU131" s="18" t="s">
        <v>151</v>
      </c>
    </row>
    <row r="132" s="13" customFormat="1">
      <c r="A132" s="13"/>
      <c r="B132" s="232"/>
      <c r="C132" s="233"/>
      <c r="D132" s="234" t="s">
        <v>153</v>
      </c>
      <c r="E132" s="235" t="s">
        <v>19</v>
      </c>
      <c r="F132" s="236" t="s">
        <v>1090</v>
      </c>
      <c r="G132" s="233"/>
      <c r="H132" s="237">
        <v>44.520000000000003</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153</v>
      </c>
      <c r="AU132" s="243" t="s">
        <v>151</v>
      </c>
      <c r="AV132" s="13" t="s">
        <v>151</v>
      </c>
      <c r="AW132" s="13" t="s">
        <v>33</v>
      </c>
      <c r="AX132" s="13" t="s">
        <v>72</v>
      </c>
      <c r="AY132" s="243" t="s">
        <v>142</v>
      </c>
    </row>
    <row r="133" s="13" customFormat="1">
      <c r="A133" s="13"/>
      <c r="B133" s="232"/>
      <c r="C133" s="233"/>
      <c r="D133" s="234" t="s">
        <v>153</v>
      </c>
      <c r="E133" s="235" t="s">
        <v>19</v>
      </c>
      <c r="F133" s="236" t="s">
        <v>1091</v>
      </c>
      <c r="G133" s="233"/>
      <c r="H133" s="237">
        <v>22.800000000000001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153</v>
      </c>
      <c r="AU133" s="243" t="s">
        <v>151</v>
      </c>
      <c r="AV133" s="13" t="s">
        <v>151</v>
      </c>
      <c r="AW133" s="13" t="s">
        <v>33</v>
      </c>
      <c r="AX133" s="13" t="s">
        <v>72</v>
      </c>
      <c r="AY133" s="243" t="s">
        <v>142</v>
      </c>
    </row>
    <row r="134" s="13" customFormat="1">
      <c r="A134" s="13"/>
      <c r="B134" s="232"/>
      <c r="C134" s="233"/>
      <c r="D134" s="234" t="s">
        <v>153</v>
      </c>
      <c r="E134" s="235" t="s">
        <v>19</v>
      </c>
      <c r="F134" s="236" t="s">
        <v>1092</v>
      </c>
      <c r="G134" s="233"/>
      <c r="H134" s="237">
        <v>13</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153</v>
      </c>
      <c r="AU134" s="243" t="s">
        <v>151</v>
      </c>
      <c r="AV134" s="13" t="s">
        <v>151</v>
      </c>
      <c r="AW134" s="13" t="s">
        <v>33</v>
      </c>
      <c r="AX134" s="13" t="s">
        <v>72</v>
      </c>
      <c r="AY134" s="243" t="s">
        <v>142</v>
      </c>
    </row>
    <row r="135" s="13" customFormat="1">
      <c r="A135" s="13"/>
      <c r="B135" s="232"/>
      <c r="C135" s="233"/>
      <c r="D135" s="234" t="s">
        <v>153</v>
      </c>
      <c r="E135" s="235" t="s">
        <v>19</v>
      </c>
      <c r="F135" s="236" t="s">
        <v>1093</v>
      </c>
      <c r="G135" s="233"/>
      <c r="H135" s="237">
        <v>35.359999999999999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153</v>
      </c>
      <c r="AU135" s="243" t="s">
        <v>151</v>
      </c>
      <c r="AV135" s="13" t="s">
        <v>151</v>
      </c>
      <c r="AW135" s="13" t="s">
        <v>33</v>
      </c>
      <c r="AX135" s="13" t="s">
        <v>72</v>
      </c>
      <c r="AY135" s="243" t="s">
        <v>142</v>
      </c>
    </row>
    <row r="136" s="13" customFormat="1">
      <c r="A136" s="13"/>
      <c r="B136" s="232"/>
      <c r="C136" s="233"/>
      <c r="D136" s="234" t="s">
        <v>153</v>
      </c>
      <c r="E136" s="235" t="s">
        <v>19</v>
      </c>
      <c r="F136" s="236" t="s">
        <v>1094</v>
      </c>
      <c r="G136" s="233"/>
      <c r="H136" s="237">
        <v>10.880000000000001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153</v>
      </c>
      <c r="AU136" s="243" t="s">
        <v>151</v>
      </c>
      <c r="AV136" s="13" t="s">
        <v>151</v>
      </c>
      <c r="AW136" s="13" t="s">
        <v>33</v>
      </c>
      <c r="AX136" s="13" t="s">
        <v>72</v>
      </c>
      <c r="AY136" s="243" t="s">
        <v>142</v>
      </c>
    </row>
    <row r="137" s="13" customFormat="1">
      <c r="A137" s="13"/>
      <c r="B137" s="232"/>
      <c r="C137" s="233"/>
      <c r="D137" s="234" t="s">
        <v>153</v>
      </c>
      <c r="E137" s="235" t="s">
        <v>19</v>
      </c>
      <c r="F137" s="236" t="s">
        <v>1095</v>
      </c>
      <c r="G137" s="233"/>
      <c r="H137" s="237">
        <v>3.2799999999999998</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153</v>
      </c>
      <c r="AU137" s="243" t="s">
        <v>151</v>
      </c>
      <c r="AV137" s="13" t="s">
        <v>151</v>
      </c>
      <c r="AW137" s="13" t="s">
        <v>33</v>
      </c>
      <c r="AX137" s="13" t="s">
        <v>72</v>
      </c>
      <c r="AY137" s="243" t="s">
        <v>142</v>
      </c>
    </row>
    <row r="138" s="13" customFormat="1">
      <c r="A138" s="13"/>
      <c r="B138" s="232"/>
      <c r="C138" s="233"/>
      <c r="D138" s="234" t="s">
        <v>153</v>
      </c>
      <c r="E138" s="235" t="s">
        <v>19</v>
      </c>
      <c r="F138" s="236" t="s">
        <v>1096</v>
      </c>
      <c r="G138" s="233"/>
      <c r="H138" s="237">
        <v>7.1200000000000001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153</v>
      </c>
      <c r="AU138" s="243" t="s">
        <v>151</v>
      </c>
      <c r="AV138" s="13" t="s">
        <v>151</v>
      </c>
      <c r="AW138" s="13" t="s">
        <v>33</v>
      </c>
      <c r="AX138" s="13" t="s">
        <v>72</v>
      </c>
      <c r="AY138" s="243" t="s">
        <v>142</v>
      </c>
    </row>
    <row r="139" s="13" customFormat="1">
      <c r="A139" s="13"/>
      <c r="B139" s="232"/>
      <c r="C139" s="233"/>
      <c r="D139" s="234" t="s">
        <v>153</v>
      </c>
      <c r="E139" s="235" t="s">
        <v>19</v>
      </c>
      <c r="F139" s="236" t="s">
        <v>1097</v>
      </c>
      <c r="G139" s="233"/>
      <c r="H139" s="237">
        <v>14.300000000000001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153</v>
      </c>
      <c r="AU139" s="243" t="s">
        <v>151</v>
      </c>
      <c r="AV139" s="13" t="s">
        <v>151</v>
      </c>
      <c r="AW139" s="13" t="s">
        <v>33</v>
      </c>
      <c r="AX139" s="13" t="s">
        <v>72</v>
      </c>
      <c r="AY139" s="243" t="s">
        <v>142</v>
      </c>
    </row>
    <row r="140" s="13" customFormat="1">
      <c r="A140" s="13"/>
      <c r="B140" s="232"/>
      <c r="C140" s="233"/>
      <c r="D140" s="234" t="s">
        <v>153</v>
      </c>
      <c r="E140" s="235" t="s">
        <v>19</v>
      </c>
      <c r="F140" s="236" t="s">
        <v>1098</v>
      </c>
      <c r="G140" s="233"/>
      <c r="H140" s="237">
        <v>12.375999999999999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153</v>
      </c>
      <c r="AU140" s="243" t="s">
        <v>151</v>
      </c>
      <c r="AV140" s="13" t="s">
        <v>151</v>
      </c>
      <c r="AW140" s="13" t="s">
        <v>33</v>
      </c>
      <c r="AX140" s="13" t="s">
        <v>72</v>
      </c>
      <c r="AY140" s="243" t="s">
        <v>142</v>
      </c>
    </row>
    <row r="141" s="13" customFormat="1">
      <c r="A141" s="13"/>
      <c r="B141" s="232"/>
      <c r="C141" s="233"/>
      <c r="D141" s="234" t="s">
        <v>153</v>
      </c>
      <c r="E141" s="235" t="s">
        <v>19</v>
      </c>
      <c r="F141" s="236" t="s">
        <v>1097</v>
      </c>
      <c r="G141" s="233"/>
      <c r="H141" s="237">
        <v>14.300000000000001</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153</v>
      </c>
      <c r="AU141" s="243" t="s">
        <v>151</v>
      </c>
      <c r="AV141" s="13" t="s">
        <v>151</v>
      </c>
      <c r="AW141" s="13" t="s">
        <v>33</v>
      </c>
      <c r="AX141" s="13" t="s">
        <v>72</v>
      </c>
      <c r="AY141" s="243" t="s">
        <v>142</v>
      </c>
    </row>
    <row r="142" s="13" customFormat="1">
      <c r="A142" s="13"/>
      <c r="B142" s="232"/>
      <c r="C142" s="233"/>
      <c r="D142" s="234" t="s">
        <v>153</v>
      </c>
      <c r="E142" s="235" t="s">
        <v>19</v>
      </c>
      <c r="F142" s="236" t="s">
        <v>1099</v>
      </c>
      <c r="G142" s="233"/>
      <c r="H142" s="237">
        <v>7.2800000000000002</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153</v>
      </c>
      <c r="AU142" s="243" t="s">
        <v>151</v>
      </c>
      <c r="AV142" s="13" t="s">
        <v>151</v>
      </c>
      <c r="AW142" s="13" t="s">
        <v>33</v>
      </c>
      <c r="AX142" s="13" t="s">
        <v>72</v>
      </c>
      <c r="AY142" s="243" t="s">
        <v>142</v>
      </c>
    </row>
    <row r="143" s="13" customFormat="1">
      <c r="A143" s="13"/>
      <c r="B143" s="232"/>
      <c r="C143" s="233"/>
      <c r="D143" s="234" t="s">
        <v>153</v>
      </c>
      <c r="E143" s="235" t="s">
        <v>19</v>
      </c>
      <c r="F143" s="236" t="s">
        <v>1100</v>
      </c>
      <c r="G143" s="233"/>
      <c r="H143" s="237">
        <v>51.479999999999997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153</v>
      </c>
      <c r="AU143" s="243" t="s">
        <v>151</v>
      </c>
      <c r="AV143" s="13" t="s">
        <v>151</v>
      </c>
      <c r="AW143" s="13" t="s">
        <v>33</v>
      </c>
      <c r="AX143" s="13" t="s">
        <v>72</v>
      </c>
      <c r="AY143" s="243" t="s">
        <v>142</v>
      </c>
    </row>
    <row r="144" s="13" customFormat="1">
      <c r="A144" s="13"/>
      <c r="B144" s="232"/>
      <c r="C144" s="233"/>
      <c r="D144" s="234" t="s">
        <v>153</v>
      </c>
      <c r="E144" s="235" t="s">
        <v>19</v>
      </c>
      <c r="F144" s="236" t="s">
        <v>1101</v>
      </c>
      <c r="G144" s="233"/>
      <c r="H144" s="237">
        <v>12.324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153</v>
      </c>
      <c r="AU144" s="243" t="s">
        <v>151</v>
      </c>
      <c r="AV144" s="13" t="s">
        <v>151</v>
      </c>
      <c r="AW144" s="13" t="s">
        <v>33</v>
      </c>
      <c r="AX144" s="13" t="s">
        <v>72</v>
      </c>
      <c r="AY144" s="243" t="s">
        <v>142</v>
      </c>
    </row>
    <row r="145" s="13" customFormat="1">
      <c r="A145" s="13"/>
      <c r="B145" s="232"/>
      <c r="C145" s="233"/>
      <c r="D145" s="234" t="s">
        <v>153</v>
      </c>
      <c r="E145" s="235" t="s">
        <v>19</v>
      </c>
      <c r="F145" s="236" t="s">
        <v>1102</v>
      </c>
      <c r="G145" s="233"/>
      <c r="H145" s="237">
        <v>13.65</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153</v>
      </c>
      <c r="AU145" s="243" t="s">
        <v>151</v>
      </c>
      <c r="AV145" s="13" t="s">
        <v>151</v>
      </c>
      <c r="AW145" s="13" t="s">
        <v>33</v>
      </c>
      <c r="AX145" s="13" t="s">
        <v>72</v>
      </c>
      <c r="AY145" s="243" t="s">
        <v>142</v>
      </c>
    </row>
    <row r="146" s="13" customFormat="1">
      <c r="A146" s="13"/>
      <c r="B146" s="232"/>
      <c r="C146" s="233"/>
      <c r="D146" s="234" t="s">
        <v>153</v>
      </c>
      <c r="E146" s="235" t="s">
        <v>19</v>
      </c>
      <c r="F146" s="236" t="s">
        <v>1103</v>
      </c>
      <c r="G146" s="233"/>
      <c r="H146" s="237">
        <v>76.049999999999997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153</v>
      </c>
      <c r="AU146" s="243" t="s">
        <v>151</v>
      </c>
      <c r="AV146" s="13" t="s">
        <v>151</v>
      </c>
      <c r="AW146" s="13" t="s">
        <v>33</v>
      </c>
      <c r="AX146" s="13" t="s">
        <v>72</v>
      </c>
      <c r="AY146" s="243" t="s">
        <v>142</v>
      </c>
    </row>
    <row r="147" s="14" customFormat="1">
      <c r="A147" s="14"/>
      <c r="B147" s="244"/>
      <c r="C147" s="245"/>
      <c r="D147" s="234" t="s">
        <v>153</v>
      </c>
      <c r="E147" s="246" t="s">
        <v>19</v>
      </c>
      <c r="F147" s="247" t="s">
        <v>156</v>
      </c>
      <c r="G147" s="245"/>
      <c r="H147" s="248">
        <v>338.72000000000003</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153</v>
      </c>
      <c r="AU147" s="254" t="s">
        <v>151</v>
      </c>
      <c r="AV147" s="14" t="s">
        <v>150</v>
      </c>
      <c r="AW147" s="14" t="s">
        <v>33</v>
      </c>
      <c r="AX147" s="14" t="s">
        <v>80</v>
      </c>
      <c r="AY147" s="254" t="s">
        <v>142</v>
      </c>
    </row>
    <row r="148" s="2" customFormat="1" ht="21.75" customHeight="1">
      <c r="A148" s="39"/>
      <c r="B148" s="40"/>
      <c r="C148" s="219" t="s">
        <v>188</v>
      </c>
      <c r="D148" s="219" t="s">
        <v>145</v>
      </c>
      <c r="E148" s="220" t="s">
        <v>250</v>
      </c>
      <c r="F148" s="221" t="s">
        <v>251</v>
      </c>
      <c r="G148" s="222" t="s">
        <v>185</v>
      </c>
      <c r="H148" s="223">
        <v>5.2000000000000002</v>
      </c>
      <c r="I148" s="224"/>
      <c r="J148" s="225">
        <f>ROUND(I148*H148,2)</f>
        <v>0</v>
      </c>
      <c r="K148" s="221" t="s">
        <v>149</v>
      </c>
      <c r="L148" s="45"/>
      <c r="M148" s="226" t="s">
        <v>19</v>
      </c>
      <c r="N148" s="227" t="s">
        <v>44</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150</v>
      </c>
      <c r="AT148" s="230" t="s">
        <v>145</v>
      </c>
      <c r="AU148" s="230" t="s">
        <v>151</v>
      </c>
      <c r="AY148" s="18" t="s">
        <v>142</v>
      </c>
      <c r="BE148" s="231">
        <f>IF(N148="základní",J148,0)</f>
        <v>0</v>
      </c>
      <c r="BF148" s="231">
        <f>IF(N148="snížená",J148,0)</f>
        <v>0</v>
      </c>
      <c r="BG148" s="231">
        <f>IF(N148="zákl. přenesená",J148,0)</f>
        <v>0</v>
      </c>
      <c r="BH148" s="231">
        <f>IF(N148="sníž. přenesená",J148,0)</f>
        <v>0</v>
      </c>
      <c r="BI148" s="231">
        <f>IF(N148="nulová",J148,0)</f>
        <v>0</v>
      </c>
      <c r="BJ148" s="18" t="s">
        <v>151</v>
      </c>
      <c r="BK148" s="231">
        <f>ROUND(I148*H148,2)</f>
        <v>0</v>
      </c>
      <c r="BL148" s="18" t="s">
        <v>150</v>
      </c>
      <c r="BM148" s="230" t="s">
        <v>1104</v>
      </c>
    </row>
    <row r="149" s="2" customFormat="1">
      <c r="A149" s="39"/>
      <c r="B149" s="40"/>
      <c r="C149" s="41"/>
      <c r="D149" s="234" t="s">
        <v>174</v>
      </c>
      <c r="E149" s="41"/>
      <c r="F149" s="255" t="s">
        <v>253</v>
      </c>
      <c r="G149" s="41"/>
      <c r="H149" s="41"/>
      <c r="I149" s="137"/>
      <c r="J149" s="41"/>
      <c r="K149" s="41"/>
      <c r="L149" s="45"/>
      <c r="M149" s="256"/>
      <c r="N149" s="257"/>
      <c r="O149" s="85"/>
      <c r="P149" s="85"/>
      <c r="Q149" s="85"/>
      <c r="R149" s="85"/>
      <c r="S149" s="85"/>
      <c r="T149" s="86"/>
      <c r="U149" s="39"/>
      <c r="V149" s="39"/>
      <c r="W149" s="39"/>
      <c r="X149" s="39"/>
      <c r="Y149" s="39"/>
      <c r="Z149" s="39"/>
      <c r="AA149" s="39"/>
      <c r="AB149" s="39"/>
      <c r="AC149" s="39"/>
      <c r="AD149" s="39"/>
      <c r="AE149" s="39"/>
      <c r="AT149" s="18" t="s">
        <v>174</v>
      </c>
      <c r="AU149" s="18" t="s">
        <v>151</v>
      </c>
    </row>
    <row r="150" s="13" customFormat="1">
      <c r="A150" s="13"/>
      <c r="B150" s="232"/>
      <c r="C150" s="233"/>
      <c r="D150" s="234" t="s">
        <v>153</v>
      </c>
      <c r="E150" s="235" t="s">
        <v>19</v>
      </c>
      <c r="F150" s="236" t="s">
        <v>1105</v>
      </c>
      <c r="G150" s="233"/>
      <c r="H150" s="237">
        <v>5.2000000000000002</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153</v>
      </c>
      <c r="AU150" s="243" t="s">
        <v>151</v>
      </c>
      <c r="AV150" s="13" t="s">
        <v>151</v>
      </c>
      <c r="AW150" s="13" t="s">
        <v>33</v>
      </c>
      <c r="AX150" s="13" t="s">
        <v>72</v>
      </c>
      <c r="AY150" s="243" t="s">
        <v>142</v>
      </c>
    </row>
    <row r="151" s="14" customFormat="1">
      <c r="A151" s="14"/>
      <c r="B151" s="244"/>
      <c r="C151" s="245"/>
      <c r="D151" s="234" t="s">
        <v>153</v>
      </c>
      <c r="E151" s="246" t="s">
        <v>19</v>
      </c>
      <c r="F151" s="247" t="s">
        <v>156</v>
      </c>
      <c r="G151" s="245"/>
      <c r="H151" s="248">
        <v>5.2000000000000002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153</v>
      </c>
      <c r="AU151" s="254" t="s">
        <v>151</v>
      </c>
      <c r="AV151" s="14" t="s">
        <v>150</v>
      </c>
      <c r="AW151" s="14" t="s">
        <v>33</v>
      </c>
      <c r="AX151" s="14" t="s">
        <v>80</v>
      </c>
      <c r="AY151" s="254" t="s">
        <v>142</v>
      </c>
    </row>
    <row r="152" s="2" customFormat="1" ht="16.5" customHeight="1">
      <c r="A152" s="39"/>
      <c r="B152" s="40"/>
      <c r="C152" s="268" t="s">
        <v>195</v>
      </c>
      <c r="D152" s="268" t="s">
        <v>264</v>
      </c>
      <c r="E152" s="269" t="s">
        <v>265</v>
      </c>
      <c r="F152" s="270" t="s">
        <v>266</v>
      </c>
      <c r="G152" s="271" t="s">
        <v>185</v>
      </c>
      <c r="H152" s="272">
        <v>5.2000000000000002</v>
      </c>
      <c r="I152" s="273"/>
      <c r="J152" s="274">
        <f>ROUND(I152*H152,2)</f>
        <v>0</v>
      </c>
      <c r="K152" s="270" t="s">
        <v>149</v>
      </c>
      <c r="L152" s="275"/>
      <c r="M152" s="276" t="s">
        <v>19</v>
      </c>
      <c r="N152" s="277" t="s">
        <v>44</v>
      </c>
      <c r="O152" s="85"/>
      <c r="P152" s="228">
        <f>O152*H152</f>
        <v>0</v>
      </c>
      <c r="Q152" s="228">
        <v>5.0000000000000002E-05</v>
      </c>
      <c r="R152" s="228">
        <f>Q152*H152</f>
        <v>0.00026000000000000003</v>
      </c>
      <c r="S152" s="228">
        <v>0</v>
      </c>
      <c r="T152" s="229">
        <f>S152*H152</f>
        <v>0</v>
      </c>
      <c r="U152" s="39"/>
      <c r="V152" s="39"/>
      <c r="W152" s="39"/>
      <c r="X152" s="39"/>
      <c r="Y152" s="39"/>
      <c r="Z152" s="39"/>
      <c r="AA152" s="39"/>
      <c r="AB152" s="39"/>
      <c r="AC152" s="39"/>
      <c r="AD152" s="39"/>
      <c r="AE152" s="39"/>
      <c r="AR152" s="230" t="s">
        <v>200</v>
      </c>
      <c r="AT152" s="230" t="s">
        <v>264</v>
      </c>
      <c r="AU152" s="230" t="s">
        <v>151</v>
      </c>
      <c r="AY152" s="18" t="s">
        <v>142</v>
      </c>
      <c r="BE152" s="231">
        <f>IF(N152="základní",J152,0)</f>
        <v>0</v>
      </c>
      <c r="BF152" s="231">
        <f>IF(N152="snížená",J152,0)</f>
        <v>0</v>
      </c>
      <c r="BG152" s="231">
        <f>IF(N152="zákl. přenesená",J152,0)</f>
        <v>0</v>
      </c>
      <c r="BH152" s="231">
        <f>IF(N152="sníž. přenesená",J152,0)</f>
        <v>0</v>
      </c>
      <c r="BI152" s="231">
        <f>IF(N152="nulová",J152,0)</f>
        <v>0</v>
      </c>
      <c r="BJ152" s="18" t="s">
        <v>151</v>
      </c>
      <c r="BK152" s="231">
        <f>ROUND(I152*H152,2)</f>
        <v>0</v>
      </c>
      <c r="BL152" s="18" t="s">
        <v>150</v>
      </c>
      <c r="BM152" s="230" t="s">
        <v>1106</v>
      </c>
    </row>
    <row r="153" s="13" customFormat="1">
      <c r="A153" s="13"/>
      <c r="B153" s="232"/>
      <c r="C153" s="233"/>
      <c r="D153" s="234" t="s">
        <v>153</v>
      </c>
      <c r="E153" s="235" t="s">
        <v>19</v>
      </c>
      <c r="F153" s="236" t="s">
        <v>1107</v>
      </c>
      <c r="G153" s="233"/>
      <c r="H153" s="237">
        <v>5.2000000000000002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153</v>
      </c>
      <c r="AU153" s="243" t="s">
        <v>151</v>
      </c>
      <c r="AV153" s="13" t="s">
        <v>151</v>
      </c>
      <c r="AW153" s="13" t="s">
        <v>33</v>
      </c>
      <c r="AX153" s="13" t="s">
        <v>72</v>
      </c>
      <c r="AY153" s="243" t="s">
        <v>142</v>
      </c>
    </row>
    <row r="154" s="14" customFormat="1">
      <c r="A154" s="14"/>
      <c r="B154" s="244"/>
      <c r="C154" s="245"/>
      <c r="D154" s="234" t="s">
        <v>153</v>
      </c>
      <c r="E154" s="246" t="s">
        <v>19</v>
      </c>
      <c r="F154" s="247" t="s">
        <v>156</v>
      </c>
      <c r="G154" s="245"/>
      <c r="H154" s="248">
        <v>5.2000000000000002</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153</v>
      </c>
      <c r="AU154" s="254" t="s">
        <v>151</v>
      </c>
      <c r="AV154" s="14" t="s">
        <v>150</v>
      </c>
      <c r="AW154" s="14" t="s">
        <v>33</v>
      </c>
      <c r="AX154" s="14" t="s">
        <v>80</v>
      </c>
      <c r="AY154" s="254" t="s">
        <v>142</v>
      </c>
    </row>
    <row r="155" s="2" customFormat="1" ht="21.75" customHeight="1">
      <c r="A155" s="39"/>
      <c r="B155" s="40"/>
      <c r="C155" s="219" t="s">
        <v>200</v>
      </c>
      <c r="D155" s="219" t="s">
        <v>145</v>
      </c>
      <c r="E155" s="220" t="s">
        <v>270</v>
      </c>
      <c r="F155" s="221" t="s">
        <v>271</v>
      </c>
      <c r="G155" s="222" t="s">
        <v>159</v>
      </c>
      <c r="H155" s="223">
        <v>50</v>
      </c>
      <c r="I155" s="224"/>
      <c r="J155" s="225">
        <f>ROUND(I155*H155,2)</f>
        <v>0</v>
      </c>
      <c r="K155" s="221" t="s">
        <v>149</v>
      </c>
      <c r="L155" s="45"/>
      <c r="M155" s="226" t="s">
        <v>19</v>
      </c>
      <c r="N155" s="227" t="s">
        <v>44</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150</v>
      </c>
      <c r="AT155" s="230" t="s">
        <v>145</v>
      </c>
      <c r="AU155" s="230" t="s">
        <v>151</v>
      </c>
      <c r="AY155" s="18" t="s">
        <v>142</v>
      </c>
      <c r="BE155" s="231">
        <f>IF(N155="základní",J155,0)</f>
        <v>0</v>
      </c>
      <c r="BF155" s="231">
        <f>IF(N155="snížená",J155,0)</f>
        <v>0</v>
      </c>
      <c r="BG155" s="231">
        <f>IF(N155="zákl. přenesená",J155,0)</f>
        <v>0</v>
      </c>
      <c r="BH155" s="231">
        <f>IF(N155="sníž. přenesená",J155,0)</f>
        <v>0</v>
      </c>
      <c r="BI155" s="231">
        <f>IF(N155="nulová",J155,0)</f>
        <v>0</v>
      </c>
      <c r="BJ155" s="18" t="s">
        <v>151</v>
      </c>
      <c r="BK155" s="231">
        <f>ROUND(I155*H155,2)</f>
        <v>0</v>
      </c>
      <c r="BL155" s="18" t="s">
        <v>150</v>
      </c>
      <c r="BM155" s="230" t="s">
        <v>1108</v>
      </c>
    </row>
    <row r="156" s="2" customFormat="1">
      <c r="A156" s="39"/>
      <c r="B156" s="40"/>
      <c r="C156" s="41"/>
      <c r="D156" s="234" t="s">
        <v>174</v>
      </c>
      <c r="E156" s="41"/>
      <c r="F156" s="255" t="s">
        <v>273</v>
      </c>
      <c r="G156" s="41"/>
      <c r="H156" s="41"/>
      <c r="I156" s="137"/>
      <c r="J156" s="41"/>
      <c r="K156" s="41"/>
      <c r="L156" s="45"/>
      <c r="M156" s="256"/>
      <c r="N156" s="257"/>
      <c r="O156" s="85"/>
      <c r="P156" s="85"/>
      <c r="Q156" s="85"/>
      <c r="R156" s="85"/>
      <c r="S156" s="85"/>
      <c r="T156" s="86"/>
      <c r="U156" s="39"/>
      <c r="V156" s="39"/>
      <c r="W156" s="39"/>
      <c r="X156" s="39"/>
      <c r="Y156" s="39"/>
      <c r="Z156" s="39"/>
      <c r="AA156" s="39"/>
      <c r="AB156" s="39"/>
      <c r="AC156" s="39"/>
      <c r="AD156" s="39"/>
      <c r="AE156" s="39"/>
      <c r="AT156" s="18" t="s">
        <v>174</v>
      </c>
      <c r="AU156" s="18" t="s">
        <v>151</v>
      </c>
    </row>
    <row r="157" s="2" customFormat="1" ht="21.75" customHeight="1">
      <c r="A157" s="39"/>
      <c r="B157" s="40"/>
      <c r="C157" s="219" t="s">
        <v>204</v>
      </c>
      <c r="D157" s="219" t="s">
        <v>145</v>
      </c>
      <c r="E157" s="220" t="s">
        <v>316</v>
      </c>
      <c r="F157" s="221" t="s">
        <v>317</v>
      </c>
      <c r="G157" s="222" t="s">
        <v>179</v>
      </c>
      <c r="H157" s="223">
        <v>10</v>
      </c>
      <c r="I157" s="224"/>
      <c r="J157" s="225">
        <f>ROUND(I157*H157,2)</f>
        <v>0</v>
      </c>
      <c r="K157" s="221" t="s">
        <v>149</v>
      </c>
      <c r="L157" s="45"/>
      <c r="M157" s="226" t="s">
        <v>19</v>
      </c>
      <c r="N157" s="227" t="s">
        <v>44</v>
      </c>
      <c r="O157" s="85"/>
      <c r="P157" s="228">
        <f>O157*H157</f>
        <v>0</v>
      </c>
      <c r="Q157" s="228">
        <v>0.00048000000000000001</v>
      </c>
      <c r="R157" s="228">
        <f>Q157*H157</f>
        <v>0.0048000000000000004</v>
      </c>
      <c r="S157" s="228">
        <v>0</v>
      </c>
      <c r="T157" s="229">
        <f>S157*H157</f>
        <v>0</v>
      </c>
      <c r="U157" s="39"/>
      <c r="V157" s="39"/>
      <c r="W157" s="39"/>
      <c r="X157" s="39"/>
      <c r="Y157" s="39"/>
      <c r="Z157" s="39"/>
      <c r="AA157" s="39"/>
      <c r="AB157" s="39"/>
      <c r="AC157" s="39"/>
      <c r="AD157" s="39"/>
      <c r="AE157" s="39"/>
      <c r="AR157" s="230" t="s">
        <v>150</v>
      </c>
      <c r="AT157" s="230" t="s">
        <v>145</v>
      </c>
      <c r="AU157" s="230" t="s">
        <v>151</v>
      </c>
      <c r="AY157" s="18" t="s">
        <v>142</v>
      </c>
      <c r="BE157" s="231">
        <f>IF(N157="základní",J157,0)</f>
        <v>0</v>
      </c>
      <c r="BF157" s="231">
        <f>IF(N157="snížená",J157,0)</f>
        <v>0</v>
      </c>
      <c r="BG157" s="231">
        <f>IF(N157="zákl. přenesená",J157,0)</f>
        <v>0</v>
      </c>
      <c r="BH157" s="231">
        <f>IF(N157="sníž. přenesená",J157,0)</f>
        <v>0</v>
      </c>
      <c r="BI157" s="231">
        <f>IF(N157="nulová",J157,0)</f>
        <v>0</v>
      </c>
      <c r="BJ157" s="18" t="s">
        <v>151</v>
      </c>
      <c r="BK157" s="231">
        <f>ROUND(I157*H157,2)</f>
        <v>0</v>
      </c>
      <c r="BL157" s="18" t="s">
        <v>150</v>
      </c>
      <c r="BM157" s="230" t="s">
        <v>1109</v>
      </c>
    </row>
    <row r="158" s="2" customFormat="1">
      <c r="A158" s="39"/>
      <c r="B158" s="40"/>
      <c r="C158" s="41"/>
      <c r="D158" s="234" t="s">
        <v>174</v>
      </c>
      <c r="E158" s="41"/>
      <c r="F158" s="255" t="s">
        <v>319</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8" t="s">
        <v>174</v>
      </c>
      <c r="AU158" s="18" t="s">
        <v>151</v>
      </c>
    </row>
    <row r="159" s="2" customFormat="1" ht="16.5" customHeight="1">
      <c r="A159" s="39"/>
      <c r="B159" s="40"/>
      <c r="C159" s="268" t="s">
        <v>181</v>
      </c>
      <c r="D159" s="268" t="s">
        <v>264</v>
      </c>
      <c r="E159" s="269" t="s">
        <v>321</v>
      </c>
      <c r="F159" s="270" t="s">
        <v>322</v>
      </c>
      <c r="G159" s="271" t="s">
        <v>179</v>
      </c>
      <c r="H159" s="272">
        <v>4</v>
      </c>
      <c r="I159" s="273"/>
      <c r="J159" s="274">
        <f>ROUND(I159*H159,2)</f>
        <v>0</v>
      </c>
      <c r="K159" s="270" t="s">
        <v>149</v>
      </c>
      <c r="L159" s="275"/>
      <c r="M159" s="276" t="s">
        <v>19</v>
      </c>
      <c r="N159" s="277" t="s">
        <v>44</v>
      </c>
      <c r="O159" s="85"/>
      <c r="P159" s="228">
        <f>O159*H159</f>
        <v>0</v>
      </c>
      <c r="Q159" s="228">
        <v>0.010800000000000001</v>
      </c>
      <c r="R159" s="228">
        <f>Q159*H159</f>
        <v>0.043200000000000002</v>
      </c>
      <c r="S159" s="228">
        <v>0</v>
      </c>
      <c r="T159" s="229">
        <f>S159*H159</f>
        <v>0</v>
      </c>
      <c r="U159" s="39"/>
      <c r="V159" s="39"/>
      <c r="W159" s="39"/>
      <c r="X159" s="39"/>
      <c r="Y159" s="39"/>
      <c r="Z159" s="39"/>
      <c r="AA159" s="39"/>
      <c r="AB159" s="39"/>
      <c r="AC159" s="39"/>
      <c r="AD159" s="39"/>
      <c r="AE159" s="39"/>
      <c r="AR159" s="230" t="s">
        <v>200</v>
      </c>
      <c r="AT159" s="230" t="s">
        <v>264</v>
      </c>
      <c r="AU159" s="230" t="s">
        <v>151</v>
      </c>
      <c r="AY159" s="18" t="s">
        <v>142</v>
      </c>
      <c r="BE159" s="231">
        <f>IF(N159="základní",J159,0)</f>
        <v>0</v>
      </c>
      <c r="BF159" s="231">
        <f>IF(N159="snížená",J159,0)</f>
        <v>0</v>
      </c>
      <c r="BG159" s="231">
        <f>IF(N159="zákl. přenesená",J159,0)</f>
        <v>0</v>
      </c>
      <c r="BH159" s="231">
        <f>IF(N159="sníž. přenesená",J159,0)</f>
        <v>0</v>
      </c>
      <c r="BI159" s="231">
        <f>IF(N159="nulová",J159,0)</f>
        <v>0</v>
      </c>
      <c r="BJ159" s="18" t="s">
        <v>151</v>
      </c>
      <c r="BK159" s="231">
        <f>ROUND(I159*H159,2)</f>
        <v>0</v>
      </c>
      <c r="BL159" s="18" t="s">
        <v>150</v>
      </c>
      <c r="BM159" s="230" t="s">
        <v>1110</v>
      </c>
    </row>
    <row r="160" s="2" customFormat="1" ht="16.5" customHeight="1">
      <c r="A160" s="39"/>
      <c r="B160" s="40"/>
      <c r="C160" s="268" t="s">
        <v>214</v>
      </c>
      <c r="D160" s="268" t="s">
        <v>264</v>
      </c>
      <c r="E160" s="269" t="s">
        <v>329</v>
      </c>
      <c r="F160" s="270" t="s">
        <v>330</v>
      </c>
      <c r="G160" s="271" t="s">
        <v>179</v>
      </c>
      <c r="H160" s="272">
        <v>6</v>
      </c>
      <c r="I160" s="273"/>
      <c r="J160" s="274">
        <f>ROUND(I160*H160,2)</f>
        <v>0</v>
      </c>
      <c r="K160" s="270" t="s">
        <v>149</v>
      </c>
      <c r="L160" s="275"/>
      <c r="M160" s="276" t="s">
        <v>19</v>
      </c>
      <c r="N160" s="277" t="s">
        <v>44</v>
      </c>
      <c r="O160" s="85"/>
      <c r="P160" s="228">
        <f>O160*H160</f>
        <v>0</v>
      </c>
      <c r="Q160" s="228">
        <v>0.0112</v>
      </c>
      <c r="R160" s="228">
        <f>Q160*H160</f>
        <v>0.067199999999999996</v>
      </c>
      <c r="S160" s="228">
        <v>0</v>
      </c>
      <c r="T160" s="229">
        <f>S160*H160</f>
        <v>0</v>
      </c>
      <c r="U160" s="39"/>
      <c r="V160" s="39"/>
      <c r="W160" s="39"/>
      <c r="X160" s="39"/>
      <c r="Y160" s="39"/>
      <c r="Z160" s="39"/>
      <c r="AA160" s="39"/>
      <c r="AB160" s="39"/>
      <c r="AC160" s="39"/>
      <c r="AD160" s="39"/>
      <c r="AE160" s="39"/>
      <c r="AR160" s="230" t="s">
        <v>200</v>
      </c>
      <c r="AT160" s="230" t="s">
        <v>264</v>
      </c>
      <c r="AU160" s="230" t="s">
        <v>151</v>
      </c>
      <c r="AY160" s="18" t="s">
        <v>142</v>
      </c>
      <c r="BE160" s="231">
        <f>IF(N160="základní",J160,0)</f>
        <v>0</v>
      </c>
      <c r="BF160" s="231">
        <f>IF(N160="snížená",J160,0)</f>
        <v>0</v>
      </c>
      <c r="BG160" s="231">
        <f>IF(N160="zákl. přenesená",J160,0)</f>
        <v>0</v>
      </c>
      <c r="BH160" s="231">
        <f>IF(N160="sníž. přenesená",J160,0)</f>
        <v>0</v>
      </c>
      <c r="BI160" s="231">
        <f>IF(N160="nulová",J160,0)</f>
        <v>0</v>
      </c>
      <c r="BJ160" s="18" t="s">
        <v>151</v>
      </c>
      <c r="BK160" s="231">
        <f>ROUND(I160*H160,2)</f>
        <v>0</v>
      </c>
      <c r="BL160" s="18" t="s">
        <v>150</v>
      </c>
      <c r="BM160" s="230" t="s">
        <v>1111</v>
      </c>
    </row>
    <row r="161" s="2" customFormat="1" ht="21.75" customHeight="1">
      <c r="A161" s="39"/>
      <c r="B161" s="40"/>
      <c r="C161" s="219" t="s">
        <v>218</v>
      </c>
      <c r="D161" s="219" t="s">
        <v>145</v>
      </c>
      <c r="E161" s="220" t="s">
        <v>333</v>
      </c>
      <c r="F161" s="221" t="s">
        <v>334</v>
      </c>
      <c r="G161" s="222" t="s">
        <v>179</v>
      </c>
      <c r="H161" s="223">
        <v>2</v>
      </c>
      <c r="I161" s="224"/>
      <c r="J161" s="225">
        <f>ROUND(I161*H161,2)</f>
        <v>0</v>
      </c>
      <c r="K161" s="221" t="s">
        <v>149</v>
      </c>
      <c r="L161" s="45"/>
      <c r="M161" s="226" t="s">
        <v>19</v>
      </c>
      <c r="N161" s="227" t="s">
        <v>44</v>
      </c>
      <c r="O161" s="85"/>
      <c r="P161" s="228">
        <f>O161*H161</f>
        <v>0</v>
      </c>
      <c r="Q161" s="228">
        <v>0.44169999999999998</v>
      </c>
      <c r="R161" s="228">
        <f>Q161*H161</f>
        <v>0.88339999999999996</v>
      </c>
      <c r="S161" s="228">
        <v>0</v>
      </c>
      <c r="T161" s="229">
        <f>S161*H161</f>
        <v>0</v>
      </c>
      <c r="U161" s="39"/>
      <c r="V161" s="39"/>
      <c r="W161" s="39"/>
      <c r="X161" s="39"/>
      <c r="Y161" s="39"/>
      <c r="Z161" s="39"/>
      <c r="AA161" s="39"/>
      <c r="AB161" s="39"/>
      <c r="AC161" s="39"/>
      <c r="AD161" s="39"/>
      <c r="AE161" s="39"/>
      <c r="AR161" s="230" t="s">
        <v>150</v>
      </c>
      <c r="AT161" s="230" t="s">
        <v>145</v>
      </c>
      <c r="AU161" s="230" t="s">
        <v>151</v>
      </c>
      <c r="AY161" s="18" t="s">
        <v>142</v>
      </c>
      <c r="BE161" s="231">
        <f>IF(N161="základní",J161,0)</f>
        <v>0</v>
      </c>
      <c r="BF161" s="231">
        <f>IF(N161="snížená",J161,0)</f>
        <v>0</v>
      </c>
      <c r="BG161" s="231">
        <f>IF(N161="zákl. přenesená",J161,0)</f>
        <v>0</v>
      </c>
      <c r="BH161" s="231">
        <f>IF(N161="sníž. přenesená",J161,0)</f>
        <v>0</v>
      </c>
      <c r="BI161" s="231">
        <f>IF(N161="nulová",J161,0)</f>
        <v>0</v>
      </c>
      <c r="BJ161" s="18" t="s">
        <v>151</v>
      </c>
      <c r="BK161" s="231">
        <f>ROUND(I161*H161,2)</f>
        <v>0</v>
      </c>
      <c r="BL161" s="18" t="s">
        <v>150</v>
      </c>
      <c r="BM161" s="230" t="s">
        <v>1112</v>
      </c>
    </row>
    <row r="162" s="2" customFormat="1">
      <c r="A162" s="39"/>
      <c r="B162" s="40"/>
      <c r="C162" s="41"/>
      <c r="D162" s="234" t="s">
        <v>174</v>
      </c>
      <c r="E162" s="41"/>
      <c r="F162" s="255" t="s">
        <v>336</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8" t="s">
        <v>174</v>
      </c>
      <c r="AU162" s="18" t="s">
        <v>151</v>
      </c>
    </row>
    <row r="163" s="2" customFormat="1">
      <c r="A163" s="39"/>
      <c r="B163" s="40"/>
      <c r="C163" s="41"/>
      <c r="D163" s="234" t="s">
        <v>337</v>
      </c>
      <c r="E163" s="41"/>
      <c r="F163" s="255" t="s">
        <v>338</v>
      </c>
      <c r="G163" s="41"/>
      <c r="H163" s="41"/>
      <c r="I163" s="137"/>
      <c r="J163" s="41"/>
      <c r="K163" s="41"/>
      <c r="L163" s="45"/>
      <c r="M163" s="256"/>
      <c r="N163" s="257"/>
      <c r="O163" s="85"/>
      <c r="P163" s="85"/>
      <c r="Q163" s="85"/>
      <c r="R163" s="85"/>
      <c r="S163" s="85"/>
      <c r="T163" s="86"/>
      <c r="U163" s="39"/>
      <c r="V163" s="39"/>
      <c r="W163" s="39"/>
      <c r="X163" s="39"/>
      <c r="Y163" s="39"/>
      <c r="Z163" s="39"/>
      <c r="AA163" s="39"/>
      <c r="AB163" s="39"/>
      <c r="AC163" s="39"/>
      <c r="AD163" s="39"/>
      <c r="AE163" s="39"/>
      <c r="AT163" s="18" t="s">
        <v>337</v>
      </c>
      <c r="AU163" s="18" t="s">
        <v>151</v>
      </c>
    </row>
    <row r="164" s="12" customFormat="1" ht="22.8" customHeight="1">
      <c r="A164" s="12"/>
      <c r="B164" s="203"/>
      <c r="C164" s="204"/>
      <c r="D164" s="205" t="s">
        <v>71</v>
      </c>
      <c r="E164" s="217" t="s">
        <v>204</v>
      </c>
      <c r="F164" s="217" t="s">
        <v>339</v>
      </c>
      <c r="G164" s="204"/>
      <c r="H164" s="204"/>
      <c r="I164" s="207"/>
      <c r="J164" s="218">
        <f>BK164</f>
        <v>0</v>
      </c>
      <c r="K164" s="204"/>
      <c r="L164" s="209"/>
      <c r="M164" s="210"/>
      <c r="N164" s="211"/>
      <c r="O164" s="211"/>
      <c r="P164" s="212">
        <f>SUM(P165:P173)</f>
        <v>0</v>
      </c>
      <c r="Q164" s="211"/>
      <c r="R164" s="212">
        <f>SUM(R165:R173)</f>
        <v>0.0324242</v>
      </c>
      <c r="S164" s="211"/>
      <c r="T164" s="213">
        <f>SUM(T165:T173)</f>
        <v>0</v>
      </c>
      <c r="U164" s="12"/>
      <c r="V164" s="12"/>
      <c r="W164" s="12"/>
      <c r="X164" s="12"/>
      <c r="Y164" s="12"/>
      <c r="Z164" s="12"/>
      <c r="AA164" s="12"/>
      <c r="AB164" s="12"/>
      <c r="AC164" s="12"/>
      <c r="AD164" s="12"/>
      <c r="AE164" s="12"/>
      <c r="AR164" s="214" t="s">
        <v>80</v>
      </c>
      <c r="AT164" s="215" t="s">
        <v>71</v>
      </c>
      <c r="AU164" s="215" t="s">
        <v>80</v>
      </c>
      <c r="AY164" s="214" t="s">
        <v>142</v>
      </c>
      <c r="BK164" s="216">
        <f>SUM(BK165:BK173)</f>
        <v>0</v>
      </c>
    </row>
    <row r="165" s="2" customFormat="1" ht="21.75" customHeight="1">
      <c r="A165" s="39"/>
      <c r="B165" s="40"/>
      <c r="C165" s="219" t="s">
        <v>245</v>
      </c>
      <c r="D165" s="219" t="s">
        <v>145</v>
      </c>
      <c r="E165" s="220" t="s">
        <v>341</v>
      </c>
      <c r="F165" s="221" t="s">
        <v>342</v>
      </c>
      <c r="G165" s="222" t="s">
        <v>159</v>
      </c>
      <c r="H165" s="223">
        <v>124.8</v>
      </c>
      <c r="I165" s="224"/>
      <c r="J165" s="225">
        <f>ROUND(I165*H165,2)</f>
        <v>0</v>
      </c>
      <c r="K165" s="221" t="s">
        <v>149</v>
      </c>
      <c r="L165" s="45"/>
      <c r="M165" s="226" t="s">
        <v>19</v>
      </c>
      <c r="N165" s="227" t="s">
        <v>44</v>
      </c>
      <c r="O165" s="85"/>
      <c r="P165" s="228">
        <f>O165*H165</f>
        <v>0</v>
      </c>
      <c r="Q165" s="228">
        <v>0.00021000000000000001</v>
      </c>
      <c r="R165" s="228">
        <f>Q165*H165</f>
        <v>0.026208000000000002</v>
      </c>
      <c r="S165" s="228">
        <v>0</v>
      </c>
      <c r="T165" s="229">
        <f>S165*H165</f>
        <v>0</v>
      </c>
      <c r="U165" s="39"/>
      <c r="V165" s="39"/>
      <c r="W165" s="39"/>
      <c r="X165" s="39"/>
      <c r="Y165" s="39"/>
      <c r="Z165" s="39"/>
      <c r="AA165" s="39"/>
      <c r="AB165" s="39"/>
      <c r="AC165" s="39"/>
      <c r="AD165" s="39"/>
      <c r="AE165" s="39"/>
      <c r="AR165" s="230" t="s">
        <v>150</v>
      </c>
      <c r="AT165" s="230" t="s">
        <v>145</v>
      </c>
      <c r="AU165" s="230" t="s">
        <v>151</v>
      </c>
      <c r="AY165" s="18" t="s">
        <v>142</v>
      </c>
      <c r="BE165" s="231">
        <f>IF(N165="základní",J165,0)</f>
        <v>0</v>
      </c>
      <c r="BF165" s="231">
        <f>IF(N165="snížená",J165,0)</f>
        <v>0</v>
      </c>
      <c r="BG165" s="231">
        <f>IF(N165="zákl. přenesená",J165,0)</f>
        <v>0</v>
      </c>
      <c r="BH165" s="231">
        <f>IF(N165="sníž. přenesená",J165,0)</f>
        <v>0</v>
      </c>
      <c r="BI165" s="231">
        <f>IF(N165="nulová",J165,0)</f>
        <v>0</v>
      </c>
      <c r="BJ165" s="18" t="s">
        <v>151</v>
      </c>
      <c r="BK165" s="231">
        <f>ROUND(I165*H165,2)</f>
        <v>0</v>
      </c>
      <c r="BL165" s="18" t="s">
        <v>150</v>
      </c>
      <c r="BM165" s="230" t="s">
        <v>1113</v>
      </c>
    </row>
    <row r="166" s="2" customFormat="1">
      <c r="A166" s="39"/>
      <c r="B166" s="40"/>
      <c r="C166" s="41"/>
      <c r="D166" s="234" t="s">
        <v>174</v>
      </c>
      <c r="E166" s="41"/>
      <c r="F166" s="255" t="s">
        <v>344</v>
      </c>
      <c r="G166" s="41"/>
      <c r="H166" s="41"/>
      <c r="I166" s="137"/>
      <c r="J166" s="41"/>
      <c r="K166" s="41"/>
      <c r="L166" s="45"/>
      <c r="M166" s="256"/>
      <c r="N166" s="257"/>
      <c r="O166" s="85"/>
      <c r="P166" s="85"/>
      <c r="Q166" s="85"/>
      <c r="R166" s="85"/>
      <c r="S166" s="85"/>
      <c r="T166" s="86"/>
      <c r="U166" s="39"/>
      <c r="V166" s="39"/>
      <c r="W166" s="39"/>
      <c r="X166" s="39"/>
      <c r="Y166" s="39"/>
      <c r="Z166" s="39"/>
      <c r="AA166" s="39"/>
      <c r="AB166" s="39"/>
      <c r="AC166" s="39"/>
      <c r="AD166" s="39"/>
      <c r="AE166" s="39"/>
      <c r="AT166" s="18" t="s">
        <v>174</v>
      </c>
      <c r="AU166" s="18" t="s">
        <v>151</v>
      </c>
    </row>
    <row r="167" s="13" customFormat="1">
      <c r="A167" s="13"/>
      <c r="B167" s="232"/>
      <c r="C167" s="233"/>
      <c r="D167" s="234" t="s">
        <v>153</v>
      </c>
      <c r="E167" s="235" t="s">
        <v>19</v>
      </c>
      <c r="F167" s="236" t="s">
        <v>1114</v>
      </c>
      <c r="G167" s="233"/>
      <c r="H167" s="237">
        <v>96.200000000000003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153</v>
      </c>
      <c r="AU167" s="243" t="s">
        <v>151</v>
      </c>
      <c r="AV167" s="13" t="s">
        <v>151</v>
      </c>
      <c r="AW167" s="13" t="s">
        <v>33</v>
      </c>
      <c r="AX167" s="13" t="s">
        <v>72</v>
      </c>
      <c r="AY167" s="243" t="s">
        <v>142</v>
      </c>
    </row>
    <row r="168" s="13" customFormat="1">
      <c r="A168" s="13"/>
      <c r="B168" s="232"/>
      <c r="C168" s="233"/>
      <c r="D168" s="234" t="s">
        <v>153</v>
      </c>
      <c r="E168" s="235" t="s">
        <v>19</v>
      </c>
      <c r="F168" s="236" t="s">
        <v>1115</v>
      </c>
      <c r="G168" s="233"/>
      <c r="H168" s="237">
        <v>28.600000000000001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153</v>
      </c>
      <c r="AU168" s="243" t="s">
        <v>151</v>
      </c>
      <c r="AV168" s="13" t="s">
        <v>151</v>
      </c>
      <c r="AW168" s="13" t="s">
        <v>33</v>
      </c>
      <c r="AX168" s="13" t="s">
        <v>72</v>
      </c>
      <c r="AY168" s="243" t="s">
        <v>142</v>
      </c>
    </row>
    <row r="169" s="14" customFormat="1">
      <c r="A169" s="14"/>
      <c r="B169" s="244"/>
      <c r="C169" s="245"/>
      <c r="D169" s="234" t="s">
        <v>153</v>
      </c>
      <c r="E169" s="246" t="s">
        <v>19</v>
      </c>
      <c r="F169" s="247" t="s">
        <v>156</v>
      </c>
      <c r="G169" s="245"/>
      <c r="H169" s="248">
        <v>124.80000000000001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153</v>
      </c>
      <c r="AU169" s="254" t="s">
        <v>151</v>
      </c>
      <c r="AV169" s="14" t="s">
        <v>150</v>
      </c>
      <c r="AW169" s="14" t="s">
        <v>33</v>
      </c>
      <c r="AX169" s="14" t="s">
        <v>80</v>
      </c>
      <c r="AY169" s="254" t="s">
        <v>142</v>
      </c>
    </row>
    <row r="170" s="2" customFormat="1" ht="21.75" customHeight="1">
      <c r="A170" s="39"/>
      <c r="B170" s="40"/>
      <c r="C170" s="219" t="s">
        <v>249</v>
      </c>
      <c r="D170" s="219" t="s">
        <v>145</v>
      </c>
      <c r="E170" s="220" t="s">
        <v>346</v>
      </c>
      <c r="F170" s="221" t="s">
        <v>347</v>
      </c>
      <c r="G170" s="222" t="s">
        <v>159</v>
      </c>
      <c r="H170" s="223">
        <v>155.405</v>
      </c>
      <c r="I170" s="224"/>
      <c r="J170" s="225">
        <f>ROUND(I170*H170,2)</f>
        <v>0</v>
      </c>
      <c r="K170" s="221" t="s">
        <v>149</v>
      </c>
      <c r="L170" s="45"/>
      <c r="M170" s="226" t="s">
        <v>19</v>
      </c>
      <c r="N170" s="227" t="s">
        <v>44</v>
      </c>
      <c r="O170" s="85"/>
      <c r="P170" s="228">
        <f>O170*H170</f>
        <v>0</v>
      </c>
      <c r="Q170" s="228">
        <v>4.0000000000000003E-05</v>
      </c>
      <c r="R170" s="228">
        <f>Q170*H170</f>
        <v>0.0062162000000000007</v>
      </c>
      <c r="S170" s="228">
        <v>0</v>
      </c>
      <c r="T170" s="229">
        <f>S170*H170</f>
        <v>0</v>
      </c>
      <c r="U170" s="39"/>
      <c r="V170" s="39"/>
      <c r="W170" s="39"/>
      <c r="X170" s="39"/>
      <c r="Y170" s="39"/>
      <c r="Z170" s="39"/>
      <c r="AA170" s="39"/>
      <c r="AB170" s="39"/>
      <c r="AC170" s="39"/>
      <c r="AD170" s="39"/>
      <c r="AE170" s="39"/>
      <c r="AR170" s="230" t="s">
        <v>150</v>
      </c>
      <c r="AT170" s="230" t="s">
        <v>145</v>
      </c>
      <c r="AU170" s="230" t="s">
        <v>151</v>
      </c>
      <c r="AY170" s="18" t="s">
        <v>142</v>
      </c>
      <c r="BE170" s="231">
        <f>IF(N170="základní",J170,0)</f>
        <v>0</v>
      </c>
      <c r="BF170" s="231">
        <f>IF(N170="snížená",J170,0)</f>
        <v>0</v>
      </c>
      <c r="BG170" s="231">
        <f>IF(N170="zákl. přenesená",J170,0)</f>
        <v>0</v>
      </c>
      <c r="BH170" s="231">
        <f>IF(N170="sníž. přenesená",J170,0)</f>
        <v>0</v>
      </c>
      <c r="BI170" s="231">
        <f>IF(N170="nulová",J170,0)</f>
        <v>0</v>
      </c>
      <c r="BJ170" s="18" t="s">
        <v>151</v>
      </c>
      <c r="BK170" s="231">
        <f>ROUND(I170*H170,2)</f>
        <v>0</v>
      </c>
      <c r="BL170" s="18" t="s">
        <v>150</v>
      </c>
      <c r="BM170" s="230" t="s">
        <v>1116</v>
      </c>
    </row>
    <row r="171" s="2" customFormat="1">
      <c r="A171" s="39"/>
      <c r="B171" s="40"/>
      <c r="C171" s="41"/>
      <c r="D171" s="234" t="s">
        <v>174</v>
      </c>
      <c r="E171" s="41"/>
      <c r="F171" s="255" t="s">
        <v>349</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8" t="s">
        <v>174</v>
      </c>
      <c r="AU171" s="18" t="s">
        <v>151</v>
      </c>
    </row>
    <row r="172" s="13" customFormat="1">
      <c r="A172" s="13"/>
      <c r="B172" s="232"/>
      <c r="C172" s="233"/>
      <c r="D172" s="234" t="s">
        <v>153</v>
      </c>
      <c r="E172" s="235" t="s">
        <v>19</v>
      </c>
      <c r="F172" s="236" t="s">
        <v>1117</v>
      </c>
      <c r="G172" s="233"/>
      <c r="H172" s="237">
        <v>155.405</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153</v>
      </c>
      <c r="AU172" s="243" t="s">
        <v>151</v>
      </c>
      <c r="AV172" s="13" t="s">
        <v>151</v>
      </c>
      <c r="AW172" s="13" t="s">
        <v>33</v>
      </c>
      <c r="AX172" s="13" t="s">
        <v>72</v>
      </c>
      <c r="AY172" s="243" t="s">
        <v>142</v>
      </c>
    </row>
    <row r="173" s="14" customFormat="1">
      <c r="A173" s="14"/>
      <c r="B173" s="244"/>
      <c r="C173" s="245"/>
      <c r="D173" s="234" t="s">
        <v>153</v>
      </c>
      <c r="E173" s="246" t="s">
        <v>19</v>
      </c>
      <c r="F173" s="247" t="s">
        <v>156</v>
      </c>
      <c r="G173" s="245"/>
      <c r="H173" s="248">
        <v>155.405</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153</v>
      </c>
      <c r="AU173" s="254" t="s">
        <v>151</v>
      </c>
      <c r="AV173" s="14" t="s">
        <v>150</v>
      </c>
      <c r="AW173" s="14" t="s">
        <v>33</v>
      </c>
      <c r="AX173" s="14" t="s">
        <v>80</v>
      </c>
      <c r="AY173" s="254" t="s">
        <v>142</v>
      </c>
    </row>
    <row r="174" s="12" customFormat="1" ht="22.8" customHeight="1">
      <c r="A174" s="12"/>
      <c r="B174" s="203"/>
      <c r="C174" s="204"/>
      <c r="D174" s="205" t="s">
        <v>71</v>
      </c>
      <c r="E174" s="217" t="s">
        <v>371</v>
      </c>
      <c r="F174" s="217" t="s">
        <v>372</v>
      </c>
      <c r="G174" s="204"/>
      <c r="H174" s="204"/>
      <c r="I174" s="207"/>
      <c r="J174" s="218">
        <f>BK174</f>
        <v>0</v>
      </c>
      <c r="K174" s="204"/>
      <c r="L174" s="209"/>
      <c r="M174" s="210"/>
      <c r="N174" s="211"/>
      <c r="O174" s="211"/>
      <c r="P174" s="212">
        <f>SUM(P175:P186)</f>
        <v>0</v>
      </c>
      <c r="Q174" s="211"/>
      <c r="R174" s="212">
        <f>SUM(R175:R186)</f>
        <v>0</v>
      </c>
      <c r="S174" s="211"/>
      <c r="T174" s="213">
        <f>SUM(T175:T186)</f>
        <v>0</v>
      </c>
      <c r="U174" s="12"/>
      <c r="V174" s="12"/>
      <c r="W174" s="12"/>
      <c r="X174" s="12"/>
      <c r="Y174" s="12"/>
      <c r="Z174" s="12"/>
      <c r="AA174" s="12"/>
      <c r="AB174" s="12"/>
      <c r="AC174" s="12"/>
      <c r="AD174" s="12"/>
      <c r="AE174" s="12"/>
      <c r="AR174" s="214" t="s">
        <v>80</v>
      </c>
      <c r="AT174" s="215" t="s">
        <v>71</v>
      </c>
      <c r="AU174" s="215" t="s">
        <v>80</v>
      </c>
      <c r="AY174" s="214" t="s">
        <v>142</v>
      </c>
      <c r="BK174" s="216">
        <f>SUM(BK175:BK186)</f>
        <v>0</v>
      </c>
    </row>
    <row r="175" s="2" customFormat="1" ht="21.75" customHeight="1">
      <c r="A175" s="39"/>
      <c r="B175" s="40"/>
      <c r="C175" s="219" t="s">
        <v>8</v>
      </c>
      <c r="D175" s="219" t="s">
        <v>145</v>
      </c>
      <c r="E175" s="220" t="s">
        <v>1118</v>
      </c>
      <c r="F175" s="221" t="s">
        <v>1119</v>
      </c>
      <c r="G175" s="222" t="s">
        <v>301</v>
      </c>
      <c r="H175" s="223">
        <v>1.1140000000000001</v>
      </c>
      <c r="I175" s="224"/>
      <c r="J175" s="225">
        <f>ROUND(I175*H175,2)</f>
        <v>0</v>
      </c>
      <c r="K175" s="221" t="s">
        <v>149</v>
      </c>
      <c r="L175" s="45"/>
      <c r="M175" s="226" t="s">
        <v>19</v>
      </c>
      <c r="N175" s="227" t="s">
        <v>44</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150</v>
      </c>
      <c r="AT175" s="230" t="s">
        <v>145</v>
      </c>
      <c r="AU175" s="230" t="s">
        <v>151</v>
      </c>
      <c r="AY175" s="18" t="s">
        <v>142</v>
      </c>
      <c r="BE175" s="231">
        <f>IF(N175="základní",J175,0)</f>
        <v>0</v>
      </c>
      <c r="BF175" s="231">
        <f>IF(N175="snížená",J175,0)</f>
        <v>0</v>
      </c>
      <c r="BG175" s="231">
        <f>IF(N175="zákl. přenesená",J175,0)</f>
        <v>0</v>
      </c>
      <c r="BH175" s="231">
        <f>IF(N175="sníž. přenesená",J175,0)</f>
        <v>0</v>
      </c>
      <c r="BI175" s="231">
        <f>IF(N175="nulová",J175,0)</f>
        <v>0</v>
      </c>
      <c r="BJ175" s="18" t="s">
        <v>151</v>
      </c>
      <c r="BK175" s="231">
        <f>ROUND(I175*H175,2)</f>
        <v>0</v>
      </c>
      <c r="BL175" s="18" t="s">
        <v>150</v>
      </c>
      <c r="BM175" s="230" t="s">
        <v>1120</v>
      </c>
    </row>
    <row r="176" s="2" customFormat="1">
      <c r="A176" s="39"/>
      <c r="B176" s="40"/>
      <c r="C176" s="41"/>
      <c r="D176" s="234" t="s">
        <v>174</v>
      </c>
      <c r="E176" s="41"/>
      <c r="F176" s="255" t="s">
        <v>377</v>
      </c>
      <c r="G176" s="41"/>
      <c r="H176" s="41"/>
      <c r="I176" s="137"/>
      <c r="J176" s="41"/>
      <c r="K176" s="41"/>
      <c r="L176" s="45"/>
      <c r="M176" s="256"/>
      <c r="N176" s="257"/>
      <c r="O176" s="85"/>
      <c r="P176" s="85"/>
      <c r="Q176" s="85"/>
      <c r="R176" s="85"/>
      <c r="S176" s="85"/>
      <c r="T176" s="86"/>
      <c r="U176" s="39"/>
      <c r="V176" s="39"/>
      <c r="W176" s="39"/>
      <c r="X176" s="39"/>
      <c r="Y176" s="39"/>
      <c r="Z176" s="39"/>
      <c r="AA176" s="39"/>
      <c r="AB176" s="39"/>
      <c r="AC176" s="39"/>
      <c r="AD176" s="39"/>
      <c r="AE176" s="39"/>
      <c r="AT176" s="18" t="s">
        <v>174</v>
      </c>
      <c r="AU176" s="18" t="s">
        <v>151</v>
      </c>
    </row>
    <row r="177" s="2" customFormat="1" ht="21.75" customHeight="1">
      <c r="A177" s="39"/>
      <c r="B177" s="40"/>
      <c r="C177" s="219" t="s">
        <v>269</v>
      </c>
      <c r="D177" s="219" t="s">
        <v>145</v>
      </c>
      <c r="E177" s="220" t="s">
        <v>379</v>
      </c>
      <c r="F177" s="221" t="s">
        <v>380</v>
      </c>
      <c r="G177" s="222" t="s">
        <v>301</v>
      </c>
      <c r="H177" s="223">
        <v>1.1140000000000001</v>
      </c>
      <c r="I177" s="224"/>
      <c r="J177" s="225">
        <f>ROUND(I177*H177,2)</f>
        <v>0</v>
      </c>
      <c r="K177" s="221" t="s">
        <v>149</v>
      </c>
      <c r="L177" s="45"/>
      <c r="M177" s="226" t="s">
        <v>19</v>
      </c>
      <c r="N177" s="227" t="s">
        <v>44</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150</v>
      </c>
      <c r="AT177" s="230" t="s">
        <v>145</v>
      </c>
      <c r="AU177" s="230" t="s">
        <v>151</v>
      </c>
      <c r="AY177" s="18" t="s">
        <v>142</v>
      </c>
      <c r="BE177" s="231">
        <f>IF(N177="základní",J177,0)</f>
        <v>0</v>
      </c>
      <c r="BF177" s="231">
        <f>IF(N177="snížená",J177,0)</f>
        <v>0</v>
      </c>
      <c r="BG177" s="231">
        <f>IF(N177="zákl. přenesená",J177,0)</f>
        <v>0</v>
      </c>
      <c r="BH177" s="231">
        <f>IF(N177="sníž. přenesená",J177,0)</f>
        <v>0</v>
      </c>
      <c r="BI177" s="231">
        <f>IF(N177="nulová",J177,0)</f>
        <v>0</v>
      </c>
      <c r="BJ177" s="18" t="s">
        <v>151</v>
      </c>
      <c r="BK177" s="231">
        <f>ROUND(I177*H177,2)</f>
        <v>0</v>
      </c>
      <c r="BL177" s="18" t="s">
        <v>150</v>
      </c>
      <c r="BM177" s="230" t="s">
        <v>1121</v>
      </c>
    </row>
    <row r="178" s="2" customFormat="1">
      <c r="A178" s="39"/>
      <c r="B178" s="40"/>
      <c r="C178" s="41"/>
      <c r="D178" s="234" t="s">
        <v>174</v>
      </c>
      <c r="E178" s="41"/>
      <c r="F178" s="255" t="s">
        <v>377</v>
      </c>
      <c r="G178" s="41"/>
      <c r="H178" s="41"/>
      <c r="I178" s="137"/>
      <c r="J178" s="41"/>
      <c r="K178" s="41"/>
      <c r="L178" s="45"/>
      <c r="M178" s="256"/>
      <c r="N178" s="257"/>
      <c r="O178" s="85"/>
      <c r="P178" s="85"/>
      <c r="Q178" s="85"/>
      <c r="R178" s="85"/>
      <c r="S178" s="85"/>
      <c r="T178" s="86"/>
      <c r="U178" s="39"/>
      <c r="V178" s="39"/>
      <c r="W178" s="39"/>
      <c r="X178" s="39"/>
      <c r="Y178" s="39"/>
      <c r="Z178" s="39"/>
      <c r="AA178" s="39"/>
      <c r="AB178" s="39"/>
      <c r="AC178" s="39"/>
      <c r="AD178" s="39"/>
      <c r="AE178" s="39"/>
      <c r="AT178" s="18" t="s">
        <v>174</v>
      </c>
      <c r="AU178" s="18" t="s">
        <v>151</v>
      </c>
    </row>
    <row r="179" s="2" customFormat="1" ht="16.5" customHeight="1">
      <c r="A179" s="39"/>
      <c r="B179" s="40"/>
      <c r="C179" s="219" t="s">
        <v>274</v>
      </c>
      <c r="D179" s="219" t="s">
        <v>145</v>
      </c>
      <c r="E179" s="220" t="s">
        <v>383</v>
      </c>
      <c r="F179" s="221" t="s">
        <v>384</v>
      </c>
      <c r="G179" s="222" t="s">
        <v>301</v>
      </c>
      <c r="H179" s="223">
        <v>1.1140000000000001</v>
      </c>
      <c r="I179" s="224"/>
      <c r="J179" s="225">
        <f>ROUND(I179*H179,2)</f>
        <v>0</v>
      </c>
      <c r="K179" s="221" t="s">
        <v>149</v>
      </c>
      <c r="L179" s="45"/>
      <c r="M179" s="226" t="s">
        <v>19</v>
      </c>
      <c r="N179" s="227" t="s">
        <v>44</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150</v>
      </c>
      <c r="AT179" s="230" t="s">
        <v>145</v>
      </c>
      <c r="AU179" s="230" t="s">
        <v>151</v>
      </c>
      <c r="AY179" s="18" t="s">
        <v>142</v>
      </c>
      <c r="BE179" s="231">
        <f>IF(N179="základní",J179,0)</f>
        <v>0</v>
      </c>
      <c r="BF179" s="231">
        <f>IF(N179="snížená",J179,0)</f>
        <v>0</v>
      </c>
      <c r="BG179" s="231">
        <f>IF(N179="zákl. přenesená",J179,0)</f>
        <v>0</v>
      </c>
      <c r="BH179" s="231">
        <f>IF(N179="sníž. přenesená",J179,0)</f>
        <v>0</v>
      </c>
      <c r="BI179" s="231">
        <f>IF(N179="nulová",J179,0)</f>
        <v>0</v>
      </c>
      <c r="BJ179" s="18" t="s">
        <v>151</v>
      </c>
      <c r="BK179" s="231">
        <f>ROUND(I179*H179,2)</f>
        <v>0</v>
      </c>
      <c r="BL179" s="18" t="s">
        <v>150</v>
      </c>
      <c r="BM179" s="230" t="s">
        <v>1122</v>
      </c>
    </row>
    <row r="180" s="2" customFormat="1">
      <c r="A180" s="39"/>
      <c r="B180" s="40"/>
      <c r="C180" s="41"/>
      <c r="D180" s="234" t="s">
        <v>174</v>
      </c>
      <c r="E180" s="41"/>
      <c r="F180" s="255" t="s">
        <v>386</v>
      </c>
      <c r="G180" s="41"/>
      <c r="H180" s="41"/>
      <c r="I180" s="137"/>
      <c r="J180" s="41"/>
      <c r="K180" s="41"/>
      <c r="L180" s="45"/>
      <c r="M180" s="256"/>
      <c r="N180" s="257"/>
      <c r="O180" s="85"/>
      <c r="P180" s="85"/>
      <c r="Q180" s="85"/>
      <c r="R180" s="85"/>
      <c r="S180" s="85"/>
      <c r="T180" s="86"/>
      <c r="U180" s="39"/>
      <c r="V180" s="39"/>
      <c r="W180" s="39"/>
      <c r="X180" s="39"/>
      <c r="Y180" s="39"/>
      <c r="Z180" s="39"/>
      <c r="AA180" s="39"/>
      <c r="AB180" s="39"/>
      <c r="AC180" s="39"/>
      <c r="AD180" s="39"/>
      <c r="AE180" s="39"/>
      <c r="AT180" s="18" t="s">
        <v>174</v>
      </c>
      <c r="AU180" s="18" t="s">
        <v>151</v>
      </c>
    </row>
    <row r="181" s="2" customFormat="1" ht="21.75" customHeight="1">
      <c r="A181" s="39"/>
      <c r="B181" s="40"/>
      <c r="C181" s="219" t="s">
        <v>279</v>
      </c>
      <c r="D181" s="219" t="s">
        <v>145</v>
      </c>
      <c r="E181" s="220" t="s">
        <v>388</v>
      </c>
      <c r="F181" s="221" t="s">
        <v>389</v>
      </c>
      <c r="G181" s="222" t="s">
        <v>301</v>
      </c>
      <c r="H181" s="223">
        <v>7.8700000000000001</v>
      </c>
      <c r="I181" s="224"/>
      <c r="J181" s="225">
        <f>ROUND(I181*H181,2)</f>
        <v>0</v>
      </c>
      <c r="K181" s="221" t="s">
        <v>149</v>
      </c>
      <c r="L181" s="45"/>
      <c r="M181" s="226" t="s">
        <v>19</v>
      </c>
      <c r="N181" s="227" t="s">
        <v>44</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150</v>
      </c>
      <c r="AT181" s="230" t="s">
        <v>145</v>
      </c>
      <c r="AU181" s="230" t="s">
        <v>151</v>
      </c>
      <c r="AY181" s="18" t="s">
        <v>142</v>
      </c>
      <c r="BE181" s="231">
        <f>IF(N181="základní",J181,0)</f>
        <v>0</v>
      </c>
      <c r="BF181" s="231">
        <f>IF(N181="snížená",J181,0)</f>
        <v>0</v>
      </c>
      <c r="BG181" s="231">
        <f>IF(N181="zákl. přenesená",J181,0)</f>
        <v>0</v>
      </c>
      <c r="BH181" s="231">
        <f>IF(N181="sníž. přenesená",J181,0)</f>
        <v>0</v>
      </c>
      <c r="BI181" s="231">
        <f>IF(N181="nulová",J181,0)</f>
        <v>0</v>
      </c>
      <c r="BJ181" s="18" t="s">
        <v>151</v>
      </c>
      <c r="BK181" s="231">
        <f>ROUND(I181*H181,2)</f>
        <v>0</v>
      </c>
      <c r="BL181" s="18" t="s">
        <v>150</v>
      </c>
      <c r="BM181" s="230" t="s">
        <v>1123</v>
      </c>
    </row>
    <row r="182" s="2" customFormat="1">
      <c r="A182" s="39"/>
      <c r="B182" s="40"/>
      <c r="C182" s="41"/>
      <c r="D182" s="234" t="s">
        <v>174</v>
      </c>
      <c r="E182" s="41"/>
      <c r="F182" s="255" t="s">
        <v>386</v>
      </c>
      <c r="G182" s="41"/>
      <c r="H182" s="41"/>
      <c r="I182" s="137"/>
      <c r="J182" s="41"/>
      <c r="K182" s="41"/>
      <c r="L182" s="45"/>
      <c r="M182" s="256"/>
      <c r="N182" s="257"/>
      <c r="O182" s="85"/>
      <c r="P182" s="85"/>
      <c r="Q182" s="85"/>
      <c r="R182" s="85"/>
      <c r="S182" s="85"/>
      <c r="T182" s="86"/>
      <c r="U182" s="39"/>
      <c r="V182" s="39"/>
      <c r="W182" s="39"/>
      <c r="X182" s="39"/>
      <c r="Y182" s="39"/>
      <c r="Z182" s="39"/>
      <c r="AA182" s="39"/>
      <c r="AB182" s="39"/>
      <c r="AC182" s="39"/>
      <c r="AD182" s="39"/>
      <c r="AE182" s="39"/>
      <c r="AT182" s="18" t="s">
        <v>174</v>
      </c>
      <c r="AU182" s="18" t="s">
        <v>151</v>
      </c>
    </row>
    <row r="183" s="13" customFormat="1">
      <c r="A183" s="13"/>
      <c r="B183" s="232"/>
      <c r="C183" s="233"/>
      <c r="D183" s="234" t="s">
        <v>153</v>
      </c>
      <c r="E183" s="235" t="s">
        <v>19</v>
      </c>
      <c r="F183" s="236" t="s">
        <v>1124</v>
      </c>
      <c r="G183" s="233"/>
      <c r="H183" s="237">
        <v>7.8700000000000001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153</v>
      </c>
      <c r="AU183" s="243" t="s">
        <v>151</v>
      </c>
      <c r="AV183" s="13" t="s">
        <v>151</v>
      </c>
      <c r="AW183" s="13" t="s">
        <v>33</v>
      </c>
      <c r="AX183" s="13" t="s">
        <v>72</v>
      </c>
      <c r="AY183" s="243" t="s">
        <v>142</v>
      </c>
    </row>
    <row r="184" s="14" customFormat="1">
      <c r="A184" s="14"/>
      <c r="B184" s="244"/>
      <c r="C184" s="245"/>
      <c r="D184" s="234" t="s">
        <v>153</v>
      </c>
      <c r="E184" s="246" t="s">
        <v>19</v>
      </c>
      <c r="F184" s="247" t="s">
        <v>156</v>
      </c>
      <c r="G184" s="245"/>
      <c r="H184" s="248">
        <v>7.8700000000000001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153</v>
      </c>
      <c r="AU184" s="254" t="s">
        <v>151</v>
      </c>
      <c r="AV184" s="14" t="s">
        <v>150</v>
      </c>
      <c r="AW184" s="14" t="s">
        <v>33</v>
      </c>
      <c r="AX184" s="14" t="s">
        <v>80</v>
      </c>
      <c r="AY184" s="254" t="s">
        <v>142</v>
      </c>
    </row>
    <row r="185" s="2" customFormat="1" ht="21.75" customHeight="1">
      <c r="A185" s="39"/>
      <c r="B185" s="40"/>
      <c r="C185" s="219" t="s">
        <v>284</v>
      </c>
      <c r="D185" s="219" t="s">
        <v>145</v>
      </c>
      <c r="E185" s="220" t="s">
        <v>393</v>
      </c>
      <c r="F185" s="221" t="s">
        <v>394</v>
      </c>
      <c r="G185" s="222" t="s">
        <v>301</v>
      </c>
      <c r="H185" s="223">
        <v>1.1140000000000001</v>
      </c>
      <c r="I185" s="224"/>
      <c r="J185" s="225">
        <f>ROUND(I185*H185,2)</f>
        <v>0</v>
      </c>
      <c r="K185" s="221" t="s">
        <v>149</v>
      </c>
      <c r="L185" s="45"/>
      <c r="M185" s="226" t="s">
        <v>19</v>
      </c>
      <c r="N185" s="227" t="s">
        <v>44</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150</v>
      </c>
      <c r="AT185" s="230" t="s">
        <v>145</v>
      </c>
      <c r="AU185" s="230" t="s">
        <v>151</v>
      </c>
      <c r="AY185" s="18" t="s">
        <v>142</v>
      </c>
      <c r="BE185" s="231">
        <f>IF(N185="základní",J185,0)</f>
        <v>0</v>
      </c>
      <c r="BF185" s="231">
        <f>IF(N185="snížená",J185,0)</f>
        <v>0</v>
      </c>
      <c r="BG185" s="231">
        <f>IF(N185="zákl. přenesená",J185,0)</f>
        <v>0</v>
      </c>
      <c r="BH185" s="231">
        <f>IF(N185="sníž. přenesená",J185,0)</f>
        <v>0</v>
      </c>
      <c r="BI185" s="231">
        <f>IF(N185="nulová",J185,0)</f>
        <v>0</v>
      </c>
      <c r="BJ185" s="18" t="s">
        <v>151</v>
      </c>
      <c r="BK185" s="231">
        <f>ROUND(I185*H185,2)</f>
        <v>0</v>
      </c>
      <c r="BL185" s="18" t="s">
        <v>150</v>
      </c>
      <c r="BM185" s="230" t="s">
        <v>1125</v>
      </c>
    </row>
    <row r="186" s="2" customFormat="1">
      <c r="A186" s="39"/>
      <c r="B186" s="40"/>
      <c r="C186" s="41"/>
      <c r="D186" s="234" t="s">
        <v>174</v>
      </c>
      <c r="E186" s="41"/>
      <c r="F186" s="255" t="s">
        <v>396</v>
      </c>
      <c r="G186" s="41"/>
      <c r="H186" s="41"/>
      <c r="I186" s="137"/>
      <c r="J186" s="41"/>
      <c r="K186" s="41"/>
      <c r="L186" s="45"/>
      <c r="M186" s="256"/>
      <c r="N186" s="257"/>
      <c r="O186" s="85"/>
      <c r="P186" s="85"/>
      <c r="Q186" s="85"/>
      <c r="R186" s="85"/>
      <c r="S186" s="85"/>
      <c r="T186" s="86"/>
      <c r="U186" s="39"/>
      <c r="V186" s="39"/>
      <c r="W186" s="39"/>
      <c r="X186" s="39"/>
      <c r="Y186" s="39"/>
      <c r="Z186" s="39"/>
      <c r="AA186" s="39"/>
      <c r="AB186" s="39"/>
      <c r="AC186" s="39"/>
      <c r="AD186" s="39"/>
      <c r="AE186" s="39"/>
      <c r="AT186" s="18" t="s">
        <v>174</v>
      </c>
      <c r="AU186" s="18" t="s">
        <v>151</v>
      </c>
    </row>
    <row r="187" s="12" customFormat="1" ht="22.8" customHeight="1">
      <c r="A187" s="12"/>
      <c r="B187" s="203"/>
      <c r="C187" s="204"/>
      <c r="D187" s="205" t="s">
        <v>71</v>
      </c>
      <c r="E187" s="217" t="s">
        <v>397</v>
      </c>
      <c r="F187" s="217" t="s">
        <v>398</v>
      </c>
      <c r="G187" s="204"/>
      <c r="H187" s="204"/>
      <c r="I187" s="207"/>
      <c r="J187" s="218">
        <f>BK187</f>
        <v>0</v>
      </c>
      <c r="K187" s="204"/>
      <c r="L187" s="209"/>
      <c r="M187" s="210"/>
      <c r="N187" s="211"/>
      <c r="O187" s="211"/>
      <c r="P187" s="212">
        <f>SUM(P188:P189)</f>
        <v>0</v>
      </c>
      <c r="Q187" s="211"/>
      <c r="R187" s="212">
        <f>SUM(R188:R189)</f>
        <v>0</v>
      </c>
      <c r="S187" s="211"/>
      <c r="T187" s="213">
        <f>SUM(T188:T189)</f>
        <v>0</v>
      </c>
      <c r="U187" s="12"/>
      <c r="V187" s="12"/>
      <c r="W187" s="12"/>
      <c r="X187" s="12"/>
      <c r="Y187" s="12"/>
      <c r="Z187" s="12"/>
      <c r="AA187" s="12"/>
      <c r="AB187" s="12"/>
      <c r="AC187" s="12"/>
      <c r="AD187" s="12"/>
      <c r="AE187" s="12"/>
      <c r="AR187" s="214" t="s">
        <v>80</v>
      </c>
      <c r="AT187" s="215" t="s">
        <v>71</v>
      </c>
      <c r="AU187" s="215" t="s">
        <v>80</v>
      </c>
      <c r="AY187" s="214" t="s">
        <v>142</v>
      </c>
      <c r="BK187" s="216">
        <f>SUM(BK188:BK189)</f>
        <v>0</v>
      </c>
    </row>
    <row r="188" s="2" customFormat="1" ht="21.75" customHeight="1">
      <c r="A188" s="39"/>
      <c r="B188" s="40"/>
      <c r="C188" s="219" t="s">
        <v>290</v>
      </c>
      <c r="D188" s="219" t="s">
        <v>145</v>
      </c>
      <c r="E188" s="220" t="s">
        <v>1126</v>
      </c>
      <c r="F188" s="221" t="s">
        <v>1127</v>
      </c>
      <c r="G188" s="222" t="s">
        <v>301</v>
      </c>
      <c r="H188" s="223">
        <v>26.085000000000001</v>
      </c>
      <c r="I188" s="224"/>
      <c r="J188" s="225">
        <f>ROUND(I188*H188,2)</f>
        <v>0</v>
      </c>
      <c r="K188" s="221" t="s">
        <v>149</v>
      </c>
      <c r="L188" s="45"/>
      <c r="M188" s="226" t="s">
        <v>19</v>
      </c>
      <c r="N188" s="227" t="s">
        <v>44</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150</v>
      </c>
      <c r="AT188" s="230" t="s">
        <v>145</v>
      </c>
      <c r="AU188" s="230" t="s">
        <v>151</v>
      </c>
      <c r="AY188" s="18" t="s">
        <v>142</v>
      </c>
      <c r="BE188" s="231">
        <f>IF(N188="základní",J188,0)</f>
        <v>0</v>
      </c>
      <c r="BF188" s="231">
        <f>IF(N188="snížená",J188,0)</f>
        <v>0</v>
      </c>
      <c r="BG188" s="231">
        <f>IF(N188="zákl. přenesená",J188,0)</f>
        <v>0</v>
      </c>
      <c r="BH188" s="231">
        <f>IF(N188="sníž. přenesená",J188,0)</f>
        <v>0</v>
      </c>
      <c r="BI188" s="231">
        <f>IF(N188="nulová",J188,0)</f>
        <v>0</v>
      </c>
      <c r="BJ188" s="18" t="s">
        <v>151</v>
      </c>
      <c r="BK188" s="231">
        <f>ROUND(I188*H188,2)</f>
        <v>0</v>
      </c>
      <c r="BL188" s="18" t="s">
        <v>150</v>
      </c>
      <c r="BM188" s="230" t="s">
        <v>1128</v>
      </c>
    </row>
    <row r="189" s="2" customFormat="1">
      <c r="A189" s="39"/>
      <c r="B189" s="40"/>
      <c r="C189" s="41"/>
      <c r="D189" s="234" t="s">
        <v>174</v>
      </c>
      <c r="E189" s="41"/>
      <c r="F189" s="255" t="s">
        <v>403</v>
      </c>
      <c r="G189" s="41"/>
      <c r="H189" s="41"/>
      <c r="I189" s="137"/>
      <c r="J189" s="41"/>
      <c r="K189" s="41"/>
      <c r="L189" s="45"/>
      <c r="M189" s="256"/>
      <c r="N189" s="257"/>
      <c r="O189" s="85"/>
      <c r="P189" s="85"/>
      <c r="Q189" s="85"/>
      <c r="R189" s="85"/>
      <c r="S189" s="85"/>
      <c r="T189" s="86"/>
      <c r="U189" s="39"/>
      <c r="V189" s="39"/>
      <c r="W189" s="39"/>
      <c r="X189" s="39"/>
      <c r="Y189" s="39"/>
      <c r="Z189" s="39"/>
      <c r="AA189" s="39"/>
      <c r="AB189" s="39"/>
      <c r="AC189" s="39"/>
      <c r="AD189" s="39"/>
      <c r="AE189" s="39"/>
      <c r="AT189" s="18" t="s">
        <v>174</v>
      </c>
      <c r="AU189" s="18" t="s">
        <v>151</v>
      </c>
    </row>
    <row r="190" s="12" customFormat="1" ht="25.92" customHeight="1">
      <c r="A190" s="12"/>
      <c r="B190" s="203"/>
      <c r="C190" s="204"/>
      <c r="D190" s="205" t="s">
        <v>71</v>
      </c>
      <c r="E190" s="206" t="s">
        <v>404</v>
      </c>
      <c r="F190" s="206" t="s">
        <v>405</v>
      </c>
      <c r="G190" s="204"/>
      <c r="H190" s="204"/>
      <c r="I190" s="207"/>
      <c r="J190" s="208">
        <f>BK190</f>
        <v>0</v>
      </c>
      <c r="K190" s="204"/>
      <c r="L190" s="209"/>
      <c r="M190" s="210"/>
      <c r="N190" s="211"/>
      <c r="O190" s="211"/>
      <c r="P190" s="212">
        <f>P191+P202+P228+P244+P277+P284+P310+P343+P364+P388+P417+P437+P447</f>
        <v>0</v>
      </c>
      <c r="Q190" s="211"/>
      <c r="R190" s="212">
        <f>R191+R202+R228+R244+R277+R284+R310+R343+R364+R388+R417+R437+R447</f>
        <v>13.837936340000001</v>
      </c>
      <c r="S190" s="211"/>
      <c r="T190" s="213">
        <f>T191+T202+T228+T244+T277+T284+T310+T343+T364+T388+T417+T437+T447</f>
        <v>1.1135250000000001</v>
      </c>
      <c r="U190" s="12"/>
      <c r="V190" s="12"/>
      <c r="W190" s="12"/>
      <c r="X190" s="12"/>
      <c r="Y190" s="12"/>
      <c r="Z190" s="12"/>
      <c r="AA190" s="12"/>
      <c r="AB190" s="12"/>
      <c r="AC190" s="12"/>
      <c r="AD190" s="12"/>
      <c r="AE190" s="12"/>
      <c r="AR190" s="214" t="s">
        <v>151</v>
      </c>
      <c r="AT190" s="215" t="s">
        <v>71</v>
      </c>
      <c r="AU190" s="215" t="s">
        <v>72</v>
      </c>
      <c r="AY190" s="214" t="s">
        <v>142</v>
      </c>
      <c r="BK190" s="216">
        <f>BK191+BK202+BK228+BK244+BK277+BK284+BK310+BK343+BK364+BK388+BK417+BK437+BK447</f>
        <v>0</v>
      </c>
    </row>
    <row r="191" s="12" customFormat="1" ht="22.8" customHeight="1">
      <c r="A191" s="12"/>
      <c r="B191" s="203"/>
      <c r="C191" s="204"/>
      <c r="D191" s="205" t="s">
        <v>71</v>
      </c>
      <c r="E191" s="217" t="s">
        <v>406</v>
      </c>
      <c r="F191" s="217" t="s">
        <v>407</v>
      </c>
      <c r="G191" s="204"/>
      <c r="H191" s="204"/>
      <c r="I191" s="207"/>
      <c r="J191" s="218">
        <f>BK191</f>
        <v>0</v>
      </c>
      <c r="K191" s="204"/>
      <c r="L191" s="209"/>
      <c r="M191" s="210"/>
      <c r="N191" s="211"/>
      <c r="O191" s="211"/>
      <c r="P191" s="212">
        <f>SUM(P192:P201)</f>
        <v>0</v>
      </c>
      <c r="Q191" s="211"/>
      <c r="R191" s="212">
        <f>SUM(R192:R201)</f>
        <v>0.39210547999999995</v>
      </c>
      <c r="S191" s="211"/>
      <c r="T191" s="213">
        <f>SUM(T192:T201)</f>
        <v>0</v>
      </c>
      <c r="U191" s="12"/>
      <c r="V191" s="12"/>
      <c r="W191" s="12"/>
      <c r="X191" s="12"/>
      <c r="Y191" s="12"/>
      <c r="Z191" s="12"/>
      <c r="AA191" s="12"/>
      <c r="AB191" s="12"/>
      <c r="AC191" s="12"/>
      <c r="AD191" s="12"/>
      <c r="AE191" s="12"/>
      <c r="AR191" s="214" t="s">
        <v>151</v>
      </c>
      <c r="AT191" s="215" t="s">
        <v>71</v>
      </c>
      <c r="AU191" s="215" t="s">
        <v>80</v>
      </c>
      <c r="AY191" s="214" t="s">
        <v>142</v>
      </c>
      <c r="BK191" s="216">
        <f>SUM(BK192:BK201)</f>
        <v>0</v>
      </c>
    </row>
    <row r="192" s="2" customFormat="1" ht="16.5" customHeight="1">
      <c r="A192" s="39"/>
      <c r="B192" s="40"/>
      <c r="C192" s="219" t="s">
        <v>7</v>
      </c>
      <c r="D192" s="219" t="s">
        <v>145</v>
      </c>
      <c r="E192" s="220" t="s">
        <v>420</v>
      </c>
      <c r="F192" s="221" t="s">
        <v>421</v>
      </c>
      <c r="G192" s="222" t="s">
        <v>159</v>
      </c>
      <c r="H192" s="223">
        <v>25.704999999999998</v>
      </c>
      <c r="I192" s="224"/>
      <c r="J192" s="225">
        <f>ROUND(I192*H192,2)</f>
        <v>0</v>
      </c>
      <c r="K192" s="221" t="s">
        <v>149</v>
      </c>
      <c r="L192" s="45"/>
      <c r="M192" s="226" t="s">
        <v>19</v>
      </c>
      <c r="N192" s="227" t="s">
        <v>44</v>
      </c>
      <c r="O192" s="85"/>
      <c r="P192" s="228">
        <f>O192*H192</f>
        <v>0</v>
      </c>
      <c r="Q192" s="228">
        <v>0.0045199999999999997</v>
      </c>
      <c r="R192" s="228">
        <f>Q192*H192</f>
        <v>0.11618659999999999</v>
      </c>
      <c r="S192" s="228">
        <v>0</v>
      </c>
      <c r="T192" s="229">
        <f>S192*H192</f>
        <v>0</v>
      </c>
      <c r="U192" s="39"/>
      <c r="V192" s="39"/>
      <c r="W192" s="39"/>
      <c r="X192" s="39"/>
      <c r="Y192" s="39"/>
      <c r="Z192" s="39"/>
      <c r="AA192" s="39"/>
      <c r="AB192" s="39"/>
      <c r="AC192" s="39"/>
      <c r="AD192" s="39"/>
      <c r="AE192" s="39"/>
      <c r="AR192" s="230" t="s">
        <v>269</v>
      </c>
      <c r="AT192" s="230" t="s">
        <v>145</v>
      </c>
      <c r="AU192" s="230" t="s">
        <v>151</v>
      </c>
      <c r="AY192" s="18" t="s">
        <v>142</v>
      </c>
      <c r="BE192" s="231">
        <f>IF(N192="základní",J192,0)</f>
        <v>0</v>
      </c>
      <c r="BF192" s="231">
        <f>IF(N192="snížená",J192,0)</f>
        <v>0</v>
      </c>
      <c r="BG192" s="231">
        <f>IF(N192="zákl. přenesená",J192,0)</f>
        <v>0</v>
      </c>
      <c r="BH192" s="231">
        <f>IF(N192="sníž. přenesená",J192,0)</f>
        <v>0</v>
      </c>
      <c r="BI192" s="231">
        <f>IF(N192="nulová",J192,0)</f>
        <v>0</v>
      </c>
      <c r="BJ192" s="18" t="s">
        <v>151</v>
      </c>
      <c r="BK192" s="231">
        <f>ROUND(I192*H192,2)</f>
        <v>0</v>
      </c>
      <c r="BL192" s="18" t="s">
        <v>269</v>
      </c>
      <c r="BM192" s="230" t="s">
        <v>1129</v>
      </c>
    </row>
    <row r="193" s="13" customFormat="1">
      <c r="A193" s="13"/>
      <c r="B193" s="232"/>
      <c r="C193" s="233"/>
      <c r="D193" s="234" t="s">
        <v>153</v>
      </c>
      <c r="E193" s="235" t="s">
        <v>19</v>
      </c>
      <c r="F193" s="236" t="s">
        <v>1130</v>
      </c>
      <c r="G193" s="233"/>
      <c r="H193" s="237">
        <v>25.704999999999998</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153</v>
      </c>
      <c r="AU193" s="243" t="s">
        <v>151</v>
      </c>
      <c r="AV193" s="13" t="s">
        <v>151</v>
      </c>
      <c r="AW193" s="13" t="s">
        <v>33</v>
      </c>
      <c r="AX193" s="13" t="s">
        <v>72</v>
      </c>
      <c r="AY193" s="243" t="s">
        <v>142</v>
      </c>
    </row>
    <row r="194" s="14" customFormat="1">
      <c r="A194" s="14"/>
      <c r="B194" s="244"/>
      <c r="C194" s="245"/>
      <c r="D194" s="234" t="s">
        <v>153</v>
      </c>
      <c r="E194" s="246" t="s">
        <v>19</v>
      </c>
      <c r="F194" s="247" t="s">
        <v>156</v>
      </c>
      <c r="G194" s="245"/>
      <c r="H194" s="248">
        <v>25.704999999999998</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153</v>
      </c>
      <c r="AU194" s="254" t="s">
        <v>151</v>
      </c>
      <c r="AV194" s="14" t="s">
        <v>150</v>
      </c>
      <c r="AW194" s="14" t="s">
        <v>33</v>
      </c>
      <c r="AX194" s="14" t="s">
        <v>80</v>
      </c>
      <c r="AY194" s="254" t="s">
        <v>142</v>
      </c>
    </row>
    <row r="195" s="2" customFormat="1" ht="16.5" customHeight="1">
      <c r="A195" s="39"/>
      <c r="B195" s="40"/>
      <c r="C195" s="219" t="s">
        <v>298</v>
      </c>
      <c r="D195" s="219" t="s">
        <v>145</v>
      </c>
      <c r="E195" s="220" t="s">
        <v>425</v>
      </c>
      <c r="F195" s="221" t="s">
        <v>426</v>
      </c>
      <c r="G195" s="222" t="s">
        <v>159</v>
      </c>
      <c r="H195" s="223">
        <v>61.043999999999997</v>
      </c>
      <c r="I195" s="224"/>
      <c r="J195" s="225">
        <f>ROUND(I195*H195,2)</f>
        <v>0</v>
      </c>
      <c r="K195" s="221" t="s">
        <v>149</v>
      </c>
      <c r="L195" s="45"/>
      <c r="M195" s="226" t="s">
        <v>19</v>
      </c>
      <c r="N195" s="227" t="s">
        <v>44</v>
      </c>
      <c r="O195" s="85"/>
      <c r="P195" s="228">
        <f>O195*H195</f>
        <v>0</v>
      </c>
      <c r="Q195" s="228">
        <v>0.0045199999999999997</v>
      </c>
      <c r="R195" s="228">
        <f>Q195*H195</f>
        <v>0.27591887999999998</v>
      </c>
      <c r="S195" s="228">
        <v>0</v>
      </c>
      <c r="T195" s="229">
        <f>S195*H195</f>
        <v>0</v>
      </c>
      <c r="U195" s="39"/>
      <c r="V195" s="39"/>
      <c r="W195" s="39"/>
      <c r="X195" s="39"/>
      <c r="Y195" s="39"/>
      <c r="Z195" s="39"/>
      <c r="AA195" s="39"/>
      <c r="AB195" s="39"/>
      <c r="AC195" s="39"/>
      <c r="AD195" s="39"/>
      <c r="AE195" s="39"/>
      <c r="AR195" s="230" t="s">
        <v>269</v>
      </c>
      <c r="AT195" s="230" t="s">
        <v>145</v>
      </c>
      <c r="AU195" s="230" t="s">
        <v>151</v>
      </c>
      <c r="AY195" s="18" t="s">
        <v>142</v>
      </c>
      <c r="BE195" s="231">
        <f>IF(N195="základní",J195,0)</f>
        <v>0</v>
      </c>
      <c r="BF195" s="231">
        <f>IF(N195="snížená",J195,0)</f>
        <v>0</v>
      </c>
      <c r="BG195" s="231">
        <f>IF(N195="zákl. přenesená",J195,0)</f>
        <v>0</v>
      </c>
      <c r="BH195" s="231">
        <f>IF(N195="sníž. přenesená",J195,0)</f>
        <v>0</v>
      </c>
      <c r="BI195" s="231">
        <f>IF(N195="nulová",J195,0)</f>
        <v>0</v>
      </c>
      <c r="BJ195" s="18" t="s">
        <v>151</v>
      </c>
      <c r="BK195" s="231">
        <f>ROUND(I195*H195,2)</f>
        <v>0</v>
      </c>
      <c r="BL195" s="18" t="s">
        <v>269</v>
      </c>
      <c r="BM195" s="230" t="s">
        <v>1131</v>
      </c>
    </row>
    <row r="196" s="13" customFormat="1">
      <c r="A196" s="13"/>
      <c r="B196" s="232"/>
      <c r="C196" s="233"/>
      <c r="D196" s="234" t="s">
        <v>153</v>
      </c>
      <c r="E196" s="235" t="s">
        <v>19</v>
      </c>
      <c r="F196" s="236" t="s">
        <v>1132</v>
      </c>
      <c r="G196" s="233"/>
      <c r="H196" s="237">
        <v>61.043999999999997</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153</v>
      </c>
      <c r="AU196" s="243" t="s">
        <v>151</v>
      </c>
      <c r="AV196" s="13" t="s">
        <v>151</v>
      </c>
      <c r="AW196" s="13" t="s">
        <v>33</v>
      </c>
      <c r="AX196" s="13" t="s">
        <v>72</v>
      </c>
      <c r="AY196" s="243" t="s">
        <v>142</v>
      </c>
    </row>
    <row r="197" s="14" customFormat="1">
      <c r="A197" s="14"/>
      <c r="B197" s="244"/>
      <c r="C197" s="245"/>
      <c r="D197" s="234" t="s">
        <v>153</v>
      </c>
      <c r="E197" s="246" t="s">
        <v>19</v>
      </c>
      <c r="F197" s="247" t="s">
        <v>156</v>
      </c>
      <c r="G197" s="245"/>
      <c r="H197" s="248">
        <v>61.043999999999997</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153</v>
      </c>
      <c r="AU197" s="254" t="s">
        <v>151</v>
      </c>
      <c r="AV197" s="14" t="s">
        <v>150</v>
      </c>
      <c r="AW197" s="14" t="s">
        <v>33</v>
      </c>
      <c r="AX197" s="14" t="s">
        <v>80</v>
      </c>
      <c r="AY197" s="254" t="s">
        <v>142</v>
      </c>
    </row>
    <row r="198" s="2" customFormat="1" ht="21.75" customHeight="1">
      <c r="A198" s="39"/>
      <c r="B198" s="40"/>
      <c r="C198" s="219" t="s">
        <v>304</v>
      </c>
      <c r="D198" s="219" t="s">
        <v>145</v>
      </c>
      <c r="E198" s="220" t="s">
        <v>1133</v>
      </c>
      <c r="F198" s="221" t="s">
        <v>1134</v>
      </c>
      <c r="G198" s="222" t="s">
        <v>301</v>
      </c>
      <c r="H198" s="223">
        <v>0.39700000000000002</v>
      </c>
      <c r="I198" s="224"/>
      <c r="J198" s="225">
        <f>ROUND(I198*H198,2)</f>
        <v>0</v>
      </c>
      <c r="K198" s="221" t="s">
        <v>149</v>
      </c>
      <c r="L198" s="45"/>
      <c r="M198" s="226" t="s">
        <v>19</v>
      </c>
      <c r="N198" s="227" t="s">
        <v>44</v>
      </c>
      <c r="O198" s="85"/>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269</v>
      </c>
      <c r="AT198" s="230" t="s">
        <v>145</v>
      </c>
      <c r="AU198" s="230" t="s">
        <v>151</v>
      </c>
      <c r="AY198" s="18" t="s">
        <v>142</v>
      </c>
      <c r="BE198" s="231">
        <f>IF(N198="základní",J198,0)</f>
        <v>0</v>
      </c>
      <c r="BF198" s="231">
        <f>IF(N198="snížená",J198,0)</f>
        <v>0</v>
      </c>
      <c r="BG198" s="231">
        <f>IF(N198="zákl. přenesená",J198,0)</f>
        <v>0</v>
      </c>
      <c r="BH198" s="231">
        <f>IF(N198="sníž. přenesená",J198,0)</f>
        <v>0</v>
      </c>
      <c r="BI198" s="231">
        <f>IF(N198="nulová",J198,0)</f>
        <v>0</v>
      </c>
      <c r="BJ198" s="18" t="s">
        <v>151</v>
      </c>
      <c r="BK198" s="231">
        <f>ROUND(I198*H198,2)</f>
        <v>0</v>
      </c>
      <c r="BL198" s="18" t="s">
        <v>269</v>
      </c>
      <c r="BM198" s="230" t="s">
        <v>1135</v>
      </c>
    </row>
    <row r="199" s="2" customFormat="1">
      <c r="A199" s="39"/>
      <c r="B199" s="40"/>
      <c r="C199" s="41"/>
      <c r="D199" s="234" t="s">
        <v>174</v>
      </c>
      <c r="E199" s="41"/>
      <c r="F199" s="255" t="s">
        <v>434</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8" t="s">
        <v>174</v>
      </c>
      <c r="AU199" s="18" t="s">
        <v>151</v>
      </c>
    </row>
    <row r="200" s="2" customFormat="1" ht="21.75" customHeight="1">
      <c r="A200" s="39"/>
      <c r="B200" s="40"/>
      <c r="C200" s="219" t="s">
        <v>310</v>
      </c>
      <c r="D200" s="219" t="s">
        <v>145</v>
      </c>
      <c r="E200" s="220" t="s">
        <v>436</v>
      </c>
      <c r="F200" s="221" t="s">
        <v>437</v>
      </c>
      <c r="G200" s="222" t="s">
        <v>301</v>
      </c>
      <c r="H200" s="223">
        <v>0.39700000000000002</v>
      </c>
      <c r="I200" s="224"/>
      <c r="J200" s="225">
        <f>ROUND(I200*H200,2)</f>
        <v>0</v>
      </c>
      <c r="K200" s="221" t="s">
        <v>149</v>
      </c>
      <c r="L200" s="45"/>
      <c r="M200" s="226" t="s">
        <v>19</v>
      </c>
      <c r="N200" s="227" t="s">
        <v>44</v>
      </c>
      <c r="O200" s="85"/>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269</v>
      </c>
      <c r="AT200" s="230" t="s">
        <v>145</v>
      </c>
      <c r="AU200" s="230" t="s">
        <v>151</v>
      </c>
      <c r="AY200" s="18" t="s">
        <v>142</v>
      </c>
      <c r="BE200" s="231">
        <f>IF(N200="základní",J200,0)</f>
        <v>0</v>
      </c>
      <c r="BF200" s="231">
        <f>IF(N200="snížená",J200,0)</f>
        <v>0</v>
      </c>
      <c r="BG200" s="231">
        <f>IF(N200="zákl. přenesená",J200,0)</f>
        <v>0</v>
      </c>
      <c r="BH200" s="231">
        <f>IF(N200="sníž. přenesená",J200,0)</f>
        <v>0</v>
      </c>
      <c r="BI200" s="231">
        <f>IF(N200="nulová",J200,0)</f>
        <v>0</v>
      </c>
      <c r="BJ200" s="18" t="s">
        <v>151</v>
      </c>
      <c r="BK200" s="231">
        <f>ROUND(I200*H200,2)</f>
        <v>0</v>
      </c>
      <c r="BL200" s="18" t="s">
        <v>269</v>
      </c>
      <c r="BM200" s="230" t="s">
        <v>1136</v>
      </c>
    </row>
    <row r="201" s="2" customFormat="1">
      <c r="A201" s="39"/>
      <c r="B201" s="40"/>
      <c r="C201" s="41"/>
      <c r="D201" s="234" t="s">
        <v>174</v>
      </c>
      <c r="E201" s="41"/>
      <c r="F201" s="255" t="s">
        <v>434</v>
      </c>
      <c r="G201" s="41"/>
      <c r="H201" s="41"/>
      <c r="I201" s="137"/>
      <c r="J201" s="41"/>
      <c r="K201" s="41"/>
      <c r="L201" s="45"/>
      <c r="M201" s="256"/>
      <c r="N201" s="257"/>
      <c r="O201" s="85"/>
      <c r="P201" s="85"/>
      <c r="Q201" s="85"/>
      <c r="R201" s="85"/>
      <c r="S201" s="85"/>
      <c r="T201" s="86"/>
      <c r="U201" s="39"/>
      <c r="V201" s="39"/>
      <c r="W201" s="39"/>
      <c r="X201" s="39"/>
      <c r="Y201" s="39"/>
      <c r="Z201" s="39"/>
      <c r="AA201" s="39"/>
      <c r="AB201" s="39"/>
      <c r="AC201" s="39"/>
      <c r="AD201" s="39"/>
      <c r="AE201" s="39"/>
      <c r="AT201" s="18" t="s">
        <v>174</v>
      </c>
      <c r="AU201" s="18" t="s">
        <v>151</v>
      </c>
    </row>
    <row r="202" s="12" customFormat="1" ht="22.8" customHeight="1">
      <c r="A202" s="12"/>
      <c r="B202" s="203"/>
      <c r="C202" s="204"/>
      <c r="D202" s="205" t="s">
        <v>71</v>
      </c>
      <c r="E202" s="217" t="s">
        <v>439</v>
      </c>
      <c r="F202" s="217" t="s">
        <v>440</v>
      </c>
      <c r="G202" s="204"/>
      <c r="H202" s="204"/>
      <c r="I202" s="207"/>
      <c r="J202" s="218">
        <f>BK202</f>
        <v>0</v>
      </c>
      <c r="K202" s="204"/>
      <c r="L202" s="209"/>
      <c r="M202" s="210"/>
      <c r="N202" s="211"/>
      <c r="O202" s="211"/>
      <c r="P202" s="212">
        <f>SUM(P203:P227)</f>
        <v>0</v>
      </c>
      <c r="Q202" s="211"/>
      <c r="R202" s="212">
        <f>SUM(R203:R227)</f>
        <v>0.95454299999999992</v>
      </c>
      <c r="S202" s="211"/>
      <c r="T202" s="213">
        <f>SUM(T203:T227)</f>
        <v>0</v>
      </c>
      <c r="U202" s="12"/>
      <c r="V202" s="12"/>
      <c r="W202" s="12"/>
      <c r="X202" s="12"/>
      <c r="Y202" s="12"/>
      <c r="Z202" s="12"/>
      <c r="AA202" s="12"/>
      <c r="AB202" s="12"/>
      <c r="AC202" s="12"/>
      <c r="AD202" s="12"/>
      <c r="AE202" s="12"/>
      <c r="AR202" s="214" t="s">
        <v>151</v>
      </c>
      <c r="AT202" s="215" t="s">
        <v>71</v>
      </c>
      <c r="AU202" s="215" t="s">
        <v>80</v>
      </c>
      <c r="AY202" s="214" t="s">
        <v>142</v>
      </c>
      <c r="BK202" s="216">
        <f>SUM(BK203:BK227)</f>
        <v>0</v>
      </c>
    </row>
    <row r="203" s="2" customFormat="1" ht="21.75" customHeight="1">
      <c r="A203" s="39"/>
      <c r="B203" s="40"/>
      <c r="C203" s="219" t="s">
        <v>315</v>
      </c>
      <c r="D203" s="219" t="s">
        <v>145</v>
      </c>
      <c r="E203" s="220" t="s">
        <v>844</v>
      </c>
      <c r="F203" s="221" t="s">
        <v>845</v>
      </c>
      <c r="G203" s="222" t="s">
        <v>159</v>
      </c>
      <c r="H203" s="223">
        <v>165.59999999999999</v>
      </c>
      <c r="I203" s="224"/>
      <c r="J203" s="225">
        <f>ROUND(I203*H203,2)</f>
        <v>0</v>
      </c>
      <c r="K203" s="221" t="s">
        <v>149</v>
      </c>
      <c r="L203" s="45"/>
      <c r="M203" s="226" t="s">
        <v>19</v>
      </c>
      <c r="N203" s="227" t="s">
        <v>44</v>
      </c>
      <c r="O203" s="85"/>
      <c r="P203" s="228">
        <f>O203*H203</f>
        <v>0</v>
      </c>
      <c r="Q203" s="228">
        <v>0.00029999999999999997</v>
      </c>
      <c r="R203" s="228">
        <f>Q203*H203</f>
        <v>0.049679999999999995</v>
      </c>
      <c r="S203" s="228">
        <v>0</v>
      </c>
      <c r="T203" s="229">
        <f>S203*H203</f>
        <v>0</v>
      </c>
      <c r="U203" s="39"/>
      <c r="V203" s="39"/>
      <c r="W203" s="39"/>
      <c r="X203" s="39"/>
      <c r="Y203" s="39"/>
      <c r="Z203" s="39"/>
      <c r="AA203" s="39"/>
      <c r="AB203" s="39"/>
      <c r="AC203" s="39"/>
      <c r="AD203" s="39"/>
      <c r="AE203" s="39"/>
      <c r="AR203" s="230" t="s">
        <v>269</v>
      </c>
      <c r="AT203" s="230" t="s">
        <v>145</v>
      </c>
      <c r="AU203" s="230" t="s">
        <v>151</v>
      </c>
      <c r="AY203" s="18" t="s">
        <v>142</v>
      </c>
      <c r="BE203" s="231">
        <f>IF(N203="základní",J203,0)</f>
        <v>0</v>
      </c>
      <c r="BF203" s="231">
        <f>IF(N203="snížená",J203,0)</f>
        <v>0</v>
      </c>
      <c r="BG203" s="231">
        <f>IF(N203="zákl. přenesená",J203,0)</f>
        <v>0</v>
      </c>
      <c r="BH203" s="231">
        <f>IF(N203="sníž. přenesená",J203,0)</f>
        <v>0</v>
      </c>
      <c r="BI203" s="231">
        <f>IF(N203="nulová",J203,0)</f>
        <v>0</v>
      </c>
      <c r="BJ203" s="18" t="s">
        <v>151</v>
      </c>
      <c r="BK203" s="231">
        <f>ROUND(I203*H203,2)</f>
        <v>0</v>
      </c>
      <c r="BL203" s="18" t="s">
        <v>269</v>
      </c>
      <c r="BM203" s="230" t="s">
        <v>1137</v>
      </c>
    </row>
    <row r="204" s="13" customFormat="1">
      <c r="A204" s="13"/>
      <c r="B204" s="232"/>
      <c r="C204" s="233"/>
      <c r="D204" s="234" t="s">
        <v>153</v>
      </c>
      <c r="E204" s="235" t="s">
        <v>19</v>
      </c>
      <c r="F204" s="236" t="s">
        <v>1138</v>
      </c>
      <c r="G204" s="233"/>
      <c r="H204" s="237">
        <v>38.854999999999997</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153</v>
      </c>
      <c r="AU204" s="243" t="s">
        <v>151</v>
      </c>
      <c r="AV204" s="13" t="s">
        <v>151</v>
      </c>
      <c r="AW204" s="13" t="s">
        <v>33</v>
      </c>
      <c r="AX204" s="13" t="s">
        <v>72</v>
      </c>
      <c r="AY204" s="243" t="s">
        <v>142</v>
      </c>
    </row>
    <row r="205" s="13" customFormat="1">
      <c r="A205" s="13"/>
      <c r="B205" s="232"/>
      <c r="C205" s="233"/>
      <c r="D205" s="234" t="s">
        <v>153</v>
      </c>
      <c r="E205" s="235" t="s">
        <v>19</v>
      </c>
      <c r="F205" s="236" t="s">
        <v>1139</v>
      </c>
      <c r="G205" s="233"/>
      <c r="H205" s="237">
        <v>35.244999999999997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153</v>
      </c>
      <c r="AU205" s="243" t="s">
        <v>151</v>
      </c>
      <c r="AV205" s="13" t="s">
        <v>151</v>
      </c>
      <c r="AW205" s="13" t="s">
        <v>33</v>
      </c>
      <c r="AX205" s="13" t="s">
        <v>72</v>
      </c>
      <c r="AY205" s="243" t="s">
        <v>142</v>
      </c>
    </row>
    <row r="206" s="13" customFormat="1">
      <c r="A206" s="13"/>
      <c r="B206" s="232"/>
      <c r="C206" s="233"/>
      <c r="D206" s="234" t="s">
        <v>153</v>
      </c>
      <c r="E206" s="235" t="s">
        <v>19</v>
      </c>
      <c r="F206" s="236" t="s">
        <v>1140</v>
      </c>
      <c r="G206" s="233"/>
      <c r="H206" s="237">
        <v>66</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153</v>
      </c>
      <c r="AU206" s="243" t="s">
        <v>151</v>
      </c>
      <c r="AV206" s="13" t="s">
        <v>151</v>
      </c>
      <c r="AW206" s="13" t="s">
        <v>33</v>
      </c>
      <c r="AX206" s="13" t="s">
        <v>72</v>
      </c>
      <c r="AY206" s="243" t="s">
        <v>142</v>
      </c>
    </row>
    <row r="207" s="13" customFormat="1">
      <c r="A207" s="13"/>
      <c r="B207" s="232"/>
      <c r="C207" s="233"/>
      <c r="D207" s="234" t="s">
        <v>153</v>
      </c>
      <c r="E207" s="235" t="s">
        <v>19</v>
      </c>
      <c r="F207" s="236" t="s">
        <v>1141</v>
      </c>
      <c r="G207" s="233"/>
      <c r="H207" s="237">
        <v>10.225</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153</v>
      </c>
      <c r="AU207" s="243" t="s">
        <v>151</v>
      </c>
      <c r="AV207" s="13" t="s">
        <v>151</v>
      </c>
      <c r="AW207" s="13" t="s">
        <v>33</v>
      </c>
      <c r="AX207" s="13" t="s">
        <v>72</v>
      </c>
      <c r="AY207" s="243" t="s">
        <v>142</v>
      </c>
    </row>
    <row r="208" s="13" customFormat="1">
      <c r="A208" s="13"/>
      <c r="B208" s="232"/>
      <c r="C208" s="233"/>
      <c r="D208" s="234" t="s">
        <v>153</v>
      </c>
      <c r="E208" s="235" t="s">
        <v>19</v>
      </c>
      <c r="F208" s="236" t="s">
        <v>1142</v>
      </c>
      <c r="G208" s="233"/>
      <c r="H208" s="237">
        <v>9.2750000000000004</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153</v>
      </c>
      <c r="AU208" s="243" t="s">
        <v>151</v>
      </c>
      <c r="AV208" s="13" t="s">
        <v>151</v>
      </c>
      <c r="AW208" s="13" t="s">
        <v>33</v>
      </c>
      <c r="AX208" s="13" t="s">
        <v>72</v>
      </c>
      <c r="AY208" s="243" t="s">
        <v>142</v>
      </c>
    </row>
    <row r="209" s="13" customFormat="1">
      <c r="A209" s="13"/>
      <c r="B209" s="232"/>
      <c r="C209" s="233"/>
      <c r="D209" s="234" t="s">
        <v>153</v>
      </c>
      <c r="E209" s="235" t="s">
        <v>19</v>
      </c>
      <c r="F209" s="236" t="s">
        <v>1143</v>
      </c>
      <c r="G209" s="233"/>
      <c r="H209" s="237">
        <v>6</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153</v>
      </c>
      <c r="AU209" s="243" t="s">
        <v>151</v>
      </c>
      <c r="AV209" s="13" t="s">
        <v>151</v>
      </c>
      <c r="AW209" s="13" t="s">
        <v>33</v>
      </c>
      <c r="AX209" s="13" t="s">
        <v>72</v>
      </c>
      <c r="AY209" s="243" t="s">
        <v>142</v>
      </c>
    </row>
    <row r="210" s="14" customFormat="1">
      <c r="A210" s="14"/>
      <c r="B210" s="244"/>
      <c r="C210" s="245"/>
      <c r="D210" s="234" t="s">
        <v>153</v>
      </c>
      <c r="E210" s="246" t="s">
        <v>19</v>
      </c>
      <c r="F210" s="247" t="s">
        <v>156</v>
      </c>
      <c r="G210" s="245"/>
      <c r="H210" s="248">
        <v>165.59999999999999</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153</v>
      </c>
      <c r="AU210" s="254" t="s">
        <v>151</v>
      </c>
      <c r="AV210" s="14" t="s">
        <v>150</v>
      </c>
      <c r="AW210" s="14" t="s">
        <v>33</v>
      </c>
      <c r="AX210" s="14" t="s">
        <v>80</v>
      </c>
      <c r="AY210" s="254" t="s">
        <v>142</v>
      </c>
    </row>
    <row r="211" s="2" customFormat="1" ht="16.5" customHeight="1">
      <c r="A211" s="39"/>
      <c r="B211" s="40"/>
      <c r="C211" s="268" t="s">
        <v>320</v>
      </c>
      <c r="D211" s="268" t="s">
        <v>264</v>
      </c>
      <c r="E211" s="269" t="s">
        <v>1144</v>
      </c>
      <c r="F211" s="270" t="s">
        <v>1145</v>
      </c>
      <c r="G211" s="271" t="s">
        <v>159</v>
      </c>
      <c r="H211" s="272">
        <v>165.59999999999999</v>
      </c>
      <c r="I211" s="273"/>
      <c r="J211" s="274">
        <f>ROUND(I211*H211,2)</f>
        <v>0</v>
      </c>
      <c r="K211" s="270" t="s">
        <v>149</v>
      </c>
      <c r="L211" s="275"/>
      <c r="M211" s="276" t="s">
        <v>19</v>
      </c>
      <c r="N211" s="277" t="s">
        <v>44</v>
      </c>
      <c r="O211" s="85"/>
      <c r="P211" s="228">
        <f>O211*H211</f>
        <v>0</v>
      </c>
      <c r="Q211" s="228">
        <v>0.0028800000000000002</v>
      </c>
      <c r="R211" s="228">
        <f>Q211*H211</f>
        <v>0.47692800000000002</v>
      </c>
      <c r="S211" s="228">
        <v>0</v>
      </c>
      <c r="T211" s="229">
        <f>S211*H211</f>
        <v>0</v>
      </c>
      <c r="U211" s="39"/>
      <c r="V211" s="39"/>
      <c r="W211" s="39"/>
      <c r="X211" s="39"/>
      <c r="Y211" s="39"/>
      <c r="Z211" s="39"/>
      <c r="AA211" s="39"/>
      <c r="AB211" s="39"/>
      <c r="AC211" s="39"/>
      <c r="AD211" s="39"/>
      <c r="AE211" s="39"/>
      <c r="AR211" s="230" t="s">
        <v>351</v>
      </c>
      <c r="AT211" s="230" t="s">
        <v>264</v>
      </c>
      <c r="AU211" s="230" t="s">
        <v>151</v>
      </c>
      <c r="AY211" s="18" t="s">
        <v>142</v>
      </c>
      <c r="BE211" s="231">
        <f>IF(N211="základní",J211,0)</f>
        <v>0</v>
      </c>
      <c r="BF211" s="231">
        <f>IF(N211="snížená",J211,0)</f>
        <v>0</v>
      </c>
      <c r="BG211" s="231">
        <f>IF(N211="zákl. přenesená",J211,0)</f>
        <v>0</v>
      </c>
      <c r="BH211" s="231">
        <f>IF(N211="sníž. přenesená",J211,0)</f>
        <v>0</v>
      </c>
      <c r="BI211" s="231">
        <f>IF(N211="nulová",J211,0)</f>
        <v>0</v>
      </c>
      <c r="BJ211" s="18" t="s">
        <v>151</v>
      </c>
      <c r="BK211" s="231">
        <f>ROUND(I211*H211,2)</f>
        <v>0</v>
      </c>
      <c r="BL211" s="18" t="s">
        <v>269</v>
      </c>
      <c r="BM211" s="230" t="s">
        <v>1146</v>
      </c>
    </row>
    <row r="212" s="13" customFormat="1">
      <c r="A212" s="13"/>
      <c r="B212" s="232"/>
      <c r="C212" s="233"/>
      <c r="D212" s="234" t="s">
        <v>153</v>
      </c>
      <c r="E212" s="235" t="s">
        <v>19</v>
      </c>
      <c r="F212" s="236" t="s">
        <v>1138</v>
      </c>
      <c r="G212" s="233"/>
      <c r="H212" s="237">
        <v>38.854999999999997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153</v>
      </c>
      <c r="AU212" s="243" t="s">
        <v>151</v>
      </c>
      <c r="AV212" s="13" t="s">
        <v>151</v>
      </c>
      <c r="AW212" s="13" t="s">
        <v>33</v>
      </c>
      <c r="AX212" s="13" t="s">
        <v>72</v>
      </c>
      <c r="AY212" s="243" t="s">
        <v>142</v>
      </c>
    </row>
    <row r="213" s="13" customFormat="1">
      <c r="A213" s="13"/>
      <c r="B213" s="232"/>
      <c r="C213" s="233"/>
      <c r="D213" s="234" t="s">
        <v>153</v>
      </c>
      <c r="E213" s="235" t="s">
        <v>19</v>
      </c>
      <c r="F213" s="236" t="s">
        <v>1139</v>
      </c>
      <c r="G213" s="233"/>
      <c r="H213" s="237">
        <v>35.244999999999997</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153</v>
      </c>
      <c r="AU213" s="243" t="s">
        <v>151</v>
      </c>
      <c r="AV213" s="13" t="s">
        <v>151</v>
      </c>
      <c r="AW213" s="13" t="s">
        <v>33</v>
      </c>
      <c r="AX213" s="13" t="s">
        <v>72</v>
      </c>
      <c r="AY213" s="243" t="s">
        <v>142</v>
      </c>
    </row>
    <row r="214" s="13" customFormat="1">
      <c r="A214" s="13"/>
      <c r="B214" s="232"/>
      <c r="C214" s="233"/>
      <c r="D214" s="234" t="s">
        <v>153</v>
      </c>
      <c r="E214" s="235" t="s">
        <v>19</v>
      </c>
      <c r="F214" s="236" t="s">
        <v>1140</v>
      </c>
      <c r="G214" s="233"/>
      <c r="H214" s="237">
        <v>66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153</v>
      </c>
      <c r="AU214" s="243" t="s">
        <v>151</v>
      </c>
      <c r="AV214" s="13" t="s">
        <v>151</v>
      </c>
      <c r="AW214" s="13" t="s">
        <v>33</v>
      </c>
      <c r="AX214" s="13" t="s">
        <v>72</v>
      </c>
      <c r="AY214" s="243" t="s">
        <v>142</v>
      </c>
    </row>
    <row r="215" s="13" customFormat="1">
      <c r="A215" s="13"/>
      <c r="B215" s="232"/>
      <c r="C215" s="233"/>
      <c r="D215" s="234" t="s">
        <v>153</v>
      </c>
      <c r="E215" s="235" t="s">
        <v>19</v>
      </c>
      <c r="F215" s="236" t="s">
        <v>1141</v>
      </c>
      <c r="G215" s="233"/>
      <c r="H215" s="237">
        <v>10.225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153</v>
      </c>
      <c r="AU215" s="243" t="s">
        <v>151</v>
      </c>
      <c r="AV215" s="13" t="s">
        <v>151</v>
      </c>
      <c r="AW215" s="13" t="s">
        <v>33</v>
      </c>
      <c r="AX215" s="13" t="s">
        <v>72</v>
      </c>
      <c r="AY215" s="243" t="s">
        <v>142</v>
      </c>
    </row>
    <row r="216" s="13" customFormat="1">
      <c r="A216" s="13"/>
      <c r="B216" s="232"/>
      <c r="C216" s="233"/>
      <c r="D216" s="234" t="s">
        <v>153</v>
      </c>
      <c r="E216" s="235" t="s">
        <v>19</v>
      </c>
      <c r="F216" s="236" t="s">
        <v>1142</v>
      </c>
      <c r="G216" s="233"/>
      <c r="H216" s="237">
        <v>9.2750000000000004</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153</v>
      </c>
      <c r="AU216" s="243" t="s">
        <v>151</v>
      </c>
      <c r="AV216" s="13" t="s">
        <v>151</v>
      </c>
      <c r="AW216" s="13" t="s">
        <v>33</v>
      </c>
      <c r="AX216" s="13" t="s">
        <v>72</v>
      </c>
      <c r="AY216" s="243" t="s">
        <v>142</v>
      </c>
    </row>
    <row r="217" s="13" customFormat="1">
      <c r="A217" s="13"/>
      <c r="B217" s="232"/>
      <c r="C217" s="233"/>
      <c r="D217" s="234" t="s">
        <v>153</v>
      </c>
      <c r="E217" s="235" t="s">
        <v>19</v>
      </c>
      <c r="F217" s="236" t="s">
        <v>1143</v>
      </c>
      <c r="G217" s="233"/>
      <c r="H217" s="237">
        <v>6</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153</v>
      </c>
      <c r="AU217" s="243" t="s">
        <v>151</v>
      </c>
      <c r="AV217" s="13" t="s">
        <v>151</v>
      </c>
      <c r="AW217" s="13" t="s">
        <v>33</v>
      </c>
      <c r="AX217" s="13" t="s">
        <v>72</v>
      </c>
      <c r="AY217" s="243" t="s">
        <v>142</v>
      </c>
    </row>
    <row r="218" s="14" customFormat="1">
      <c r="A218" s="14"/>
      <c r="B218" s="244"/>
      <c r="C218" s="245"/>
      <c r="D218" s="234" t="s">
        <v>153</v>
      </c>
      <c r="E218" s="246" t="s">
        <v>19</v>
      </c>
      <c r="F218" s="247" t="s">
        <v>156</v>
      </c>
      <c r="G218" s="245"/>
      <c r="H218" s="248">
        <v>165.59999999999999</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153</v>
      </c>
      <c r="AU218" s="254" t="s">
        <v>151</v>
      </c>
      <c r="AV218" s="14" t="s">
        <v>150</v>
      </c>
      <c r="AW218" s="14" t="s">
        <v>33</v>
      </c>
      <c r="AX218" s="14" t="s">
        <v>80</v>
      </c>
      <c r="AY218" s="254" t="s">
        <v>142</v>
      </c>
    </row>
    <row r="219" s="2" customFormat="1" ht="21.75" customHeight="1">
      <c r="A219" s="39"/>
      <c r="B219" s="40"/>
      <c r="C219" s="219" t="s">
        <v>324</v>
      </c>
      <c r="D219" s="219" t="s">
        <v>145</v>
      </c>
      <c r="E219" s="220" t="s">
        <v>851</v>
      </c>
      <c r="F219" s="221" t="s">
        <v>852</v>
      </c>
      <c r="G219" s="222" t="s">
        <v>159</v>
      </c>
      <c r="H219" s="223">
        <v>13.585000000000001</v>
      </c>
      <c r="I219" s="224"/>
      <c r="J219" s="225">
        <f>ROUND(I219*H219,2)</f>
        <v>0</v>
      </c>
      <c r="K219" s="221" t="s">
        <v>149</v>
      </c>
      <c r="L219" s="45"/>
      <c r="M219" s="226" t="s">
        <v>19</v>
      </c>
      <c r="N219" s="227" t="s">
        <v>44</v>
      </c>
      <c r="O219" s="85"/>
      <c r="P219" s="228">
        <f>O219*H219</f>
        <v>0</v>
      </c>
      <c r="Q219" s="228">
        <v>0.0060000000000000001</v>
      </c>
      <c r="R219" s="228">
        <f>Q219*H219</f>
        <v>0.081510000000000013</v>
      </c>
      <c r="S219" s="228">
        <v>0</v>
      </c>
      <c r="T219" s="229">
        <f>S219*H219</f>
        <v>0</v>
      </c>
      <c r="U219" s="39"/>
      <c r="V219" s="39"/>
      <c r="W219" s="39"/>
      <c r="X219" s="39"/>
      <c r="Y219" s="39"/>
      <c r="Z219" s="39"/>
      <c r="AA219" s="39"/>
      <c r="AB219" s="39"/>
      <c r="AC219" s="39"/>
      <c r="AD219" s="39"/>
      <c r="AE219" s="39"/>
      <c r="AR219" s="230" t="s">
        <v>269</v>
      </c>
      <c r="AT219" s="230" t="s">
        <v>145</v>
      </c>
      <c r="AU219" s="230" t="s">
        <v>151</v>
      </c>
      <c r="AY219" s="18" t="s">
        <v>142</v>
      </c>
      <c r="BE219" s="231">
        <f>IF(N219="základní",J219,0)</f>
        <v>0</v>
      </c>
      <c r="BF219" s="231">
        <f>IF(N219="snížená",J219,0)</f>
        <v>0</v>
      </c>
      <c r="BG219" s="231">
        <f>IF(N219="zákl. přenesená",J219,0)</f>
        <v>0</v>
      </c>
      <c r="BH219" s="231">
        <f>IF(N219="sníž. přenesená",J219,0)</f>
        <v>0</v>
      </c>
      <c r="BI219" s="231">
        <f>IF(N219="nulová",J219,0)</f>
        <v>0</v>
      </c>
      <c r="BJ219" s="18" t="s">
        <v>151</v>
      </c>
      <c r="BK219" s="231">
        <f>ROUND(I219*H219,2)</f>
        <v>0</v>
      </c>
      <c r="BL219" s="18" t="s">
        <v>269</v>
      </c>
      <c r="BM219" s="230" t="s">
        <v>1147</v>
      </c>
    </row>
    <row r="220" s="2" customFormat="1">
      <c r="A220" s="39"/>
      <c r="B220" s="40"/>
      <c r="C220" s="41"/>
      <c r="D220" s="234" t="s">
        <v>174</v>
      </c>
      <c r="E220" s="41"/>
      <c r="F220" s="255" t="s">
        <v>854</v>
      </c>
      <c r="G220" s="41"/>
      <c r="H220" s="41"/>
      <c r="I220" s="137"/>
      <c r="J220" s="41"/>
      <c r="K220" s="41"/>
      <c r="L220" s="45"/>
      <c r="M220" s="256"/>
      <c r="N220" s="257"/>
      <c r="O220" s="85"/>
      <c r="P220" s="85"/>
      <c r="Q220" s="85"/>
      <c r="R220" s="85"/>
      <c r="S220" s="85"/>
      <c r="T220" s="86"/>
      <c r="U220" s="39"/>
      <c r="V220" s="39"/>
      <c r="W220" s="39"/>
      <c r="X220" s="39"/>
      <c r="Y220" s="39"/>
      <c r="Z220" s="39"/>
      <c r="AA220" s="39"/>
      <c r="AB220" s="39"/>
      <c r="AC220" s="39"/>
      <c r="AD220" s="39"/>
      <c r="AE220" s="39"/>
      <c r="AT220" s="18" t="s">
        <v>174</v>
      </c>
      <c r="AU220" s="18" t="s">
        <v>151</v>
      </c>
    </row>
    <row r="221" s="13" customFormat="1">
      <c r="A221" s="13"/>
      <c r="B221" s="232"/>
      <c r="C221" s="233"/>
      <c r="D221" s="234" t="s">
        <v>153</v>
      </c>
      <c r="E221" s="235" t="s">
        <v>19</v>
      </c>
      <c r="F221" s="236" t="s">
        <v>1148</v>
      </c>
      <c r="G221" s="233"/>
      <c r="H221" s="237">
        <v>13.585000000000001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153</v>
      </c>
      <c r="AU221" s="243" t="s">
        <v>151</v>
      </c>
      <c r="AV221" s="13" t="s">
        <v>151</v>
      </c>
      <c r="AW221" s="13" t="s">
        <v>33</v>
      </c>
      <c r="AX221" s="13" t="s">
        <v>72</v>
      </c>
      <c r="AY221" s="243" t="s">
        <v>142</v>
      </c>
    </row>
    <row r="222" s="14" customFormat="1">
      <c r="A222" s="14"/>
      <c r="B222" s="244"/>
      <c r="C222" s="245"/>
      <c r="D222" s="234" t="s">
        <v>153</v>
      </c>
      <c r="E222" s="246" t="s">
        <v>19</v>
      </c>
      <c r="F222" s="247" t="s">
        <v>156</v>
      </c>
      <c r="G222" s="245"/>
      <c r="H222" s="248">
        <v>13.585000000000001</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153</v>
      </c>
      <c r="AU222" s="254" t="s">
        <v>151</v>
      </c>
      <c r="AV222" s="14" t="s">
        <v>150</v>
      </c>
      <c r="AW222" s="14" t="s">
        <v>33</v>
      </c>
      <c r="AX222" s="14" t="s">
        <v>80</v>
      </c>
      <c r="AY222" s="254" t="s">
        <v>142</v>
      </c>
    </row>
    <row r="223" s="2" customFormat="1" ht="16.5" customHeight="1">
      <c r="A223" s="39"/>
      <c r="B223" s="40"/>
      <c r="C223" s="268" t="s">
        <v>328</v>
      </c>
      <c r="D223" s="268" t="s">
        <v>264</v>
      </c>
      <c r="E223" s="269" t="s">
        <v>855</v>
      </c>
      <c r="F223" s="270" t="s">
        <v>856</v>
      </c>
      <c r="G223" s="271" t="s">
        <v>159</v>
      </c>
      <c r="H223" s="272">
        <v>13.856999999999999</v>
      </c>
      <c r="I223" s="273"/>
      <c r="J223" s="274">
        <f>ROUND(I223*H223,2)</f>
        <v>0</v>
      </c>
      <c r="K223" s="270" t="s">
        <v>19</v>
      </c>
      <c r="L223" s="275"/>
      <c r="M223" s="276" t="s">
        <v>19</v>
      </c>
      <c r="N223" s="277" t="s">
        <v>44</v>
      </c>
      <c r="O223" s="85"/>
      <c r="P223" s="228">
        <f>O223*H223</f>
        <v>0</v>
      </c>
      <c r="Q223" s="228">
        <v>0.025000000000000001</v>
      </c>
      <c r="R223" s="228">
        <f>Q223*H223</f>
        <v>0.34642499999999998</v>
      </c>
      <c r="S223" s="228">
        <v>0</v>
      </c>
      <c r="T223" s="229">
        <f>S223*H223</f>
        <v>0</v>
      </c>
      <c r="U223" s="39"/>
      <c r="V223" s="39"/>
      <c r="W223" s="39"/>
      <c r="X223" s="39"/>
      <c r="Y223" s="39"/>
      <c r="Z223" s="39"/>
      <c r="AA223" s="39"/>
      <c r="AB223" s="39"/>
      <c r="AC223" s="39"/>
      <c r="AD223" s="39"/>
      <c r="AE223" s="39"/>
      <c r="AR223" s="230" t="s">
        <v>351</v>
      </c>
      <c r="AT223" s="230" t="s">
        <v>264</v>
      </c>
      <c r="AU223" s="230" t="s">
        <v>151</v>
      </c>
      <c r="AY223" s="18" t="s">
        <v>142</v>
      </c>
      <c r="BE223" s="231">
        <f>IF(N223="základní",J223,0)</f>
        <v>0</v>
      </c>
      <c r="BF223" s="231">
        <f>IF(N223="snížená",J223,0)</f>
        <v>0</v>
      </c>
      <c r="BG223" s="231">
        <f>IF(N223="zákl. přenesená",J223,0)</f>
        <v>0</v>
      </c>
      <c r="BH223" s="231">
        <f>IF(N223="sníž. přenesená",J223,0)</f>
        <v>0</v>
      </c>
      <c r="BI223" s="231">
        <f>IF(N223="nulová",J223,0)</f>
        <v>0</v>
      </c>
      <c r="BJ223" s="18" t="s">
        <v>151</v>
      </c>
      <c r="BK223" s="231">
        <f>ROUND(I223*H223,2)</f>
        <v>0</v>
      </c>
      <c r="BL223" s="18" t="s">
        <v>269</v>
      </c>
      <c r="BM223" s="230" t="s">
        <v>1149</v>
      </c>
    </row>
    <row r="224" s="2" customFormat="1" ht="21.75" customHeight="1">
      <c r="A224" s="39"/>
      <c r="B224" s="40"/>
      <c r="C224" s="219" t="s">
        <v>332</v>
      </c>
      <c r="D224" s="219" t="s">
        <v>145</v>
      </c>
      <c r="E224" s="220" t="s">
        <v>1150</v>
      </c>
      <c r="F224" s="221" t="s">
        <v>1151</v>
      </c>
      <c r="G224" s="222" t="s">
        <v>301</v>
      </c>
      <c r="H224" s="223">
        <v>0.94199999999999995</v>
      </c>
      <c r="I224" s="224"/>
      <c r="J224" s="225">
        <f>ROUND(I224*H224,2)</f>
        <v>0</v>
      </c>
      <c r="K224" s="221" t="s">
        <v>149</v>
      </c>
      <c r="L224" s="45"/>
      <c r="M224" s="226" t="s">
        <v>19</v>
      </c>
      <c r="N224" s="227" t="s">
        <v>44</v>
      </c>
      <c r="O224" s="85"/>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269</v>
      </c>
      <c r="AT224" s="230" t="s">
        <v>145</v>
      </c>
      <c r="AU224" s="230" t="s">
        <v>151</v>
      </c>
      <c r="AY224" s="18" t="s">
        <v>142</v>
      </c>
      <c r="BE224" s="231">
        <f>IF(N224="základní",J224,0)</f>
        <v>0</v>
      </c>
      <c r="BF224" s="231">
        <f>IF(N224="snížená",J224,0)</f>
        <v>0</v>
      </c>
      <c r="BG224" s="231">
        <f>IF(N224="zákl. přenesená",J224,0)</f>
        <v>0</v>
      </c>
      <c r="BH224" s="231">
        <f>IF(N224="sníž. přenesená",J224,0)</f>
        <v>0</v>
      </c>
      <c r="BI224" s="231">
        <f>IF(N224="nulová",J224,0)</f>
        <v>0</v>
      </c>
      <c r="BJ224" s="18" t="s">
        <v>151</v>
      </c>
      <c r="BK224" s="231">
        <f>ROUND(I224*H224,2)</f>
        <v>0</v>
      </c>
      <c r="BL224" s="18" t="s">
        <v>269</v>
      </c>
      <c r="BM224" s="230" t="s">
        <v>1152</v>
      </c>
    </row>
    <row r="225" s="2" customFormat="1">
      <c r="A225" s="39"/>
      <c r="B225" s="40"/>
      <c r="C225" s="41"/>
      <c r="D225" s="234" t="s">
        <v>174</v>
      </c>
      <c r="E225" s="41"/>
      <c r="F225" s="255" t="s">
        <v>457</v>
      </c>
      <c r="G225" s="41"/>
      <c r="H225" s="41"/>
      <c r="I225" s="137"/>
      <c r="J225" s="41"/>
      <c r="K225" s="41"/>
      <c r="L225" s="45"/>
      <c r="M225" s="256"/>
      <c r="N225" s="257"/>
      <c r="O225" s="85"/>
      <c r="P225" s="85"/>
      <c r="Q225" s="85"/>
      <c r="R225" s="85"/>
      <c r="S225" s="85"/>
      <c r="T225" s="86"/>
      <c r="U225" s="39"/>
      <c r="V225" s="39"/>
      <c r="W225" s="39"/>
      <c r="X225" s="39"/>
      <c r="Y225" s="39"/>
      <c r="Z225" s="39"/>
      <c r="AA225" s="39"/>
      <c r="AB225" s="39"/>
      <c r="AC225" s="39"/>
      <c r="AD225" s="39"/>
      <c r="AE225" s="39"/>
      <c r="AT225" s="18" t="s">
        <v>174</v>
      </c>
      <c r="AU225" s="18" t="s">
        <v>151</v>
      </c>
    </row>
    <row r="226" s="2" customFormat="1" ht="21.75" customHeight="1">
      <c r="A226" s="39"/>
      <c r="B226" s="40"/>
      <c r="C226" s="219" t="s">
        <v>340</v>
      </c>
      <c r="D226" s="219" t="s">
        <v>145</v>
      </c>
      <c r="E226" s="220" t="s">
        <v>459</v>
      </c>
      <c r="F226" s="221" t="s">
        <v>460</v>
      </c>
      <c r="G226" s="222" t="s">
        <v>301</v>
      </c>
      <c r="H226" s="223">
        <v>0.94199999999999995</v>
      </c>
      <c r="I226" s="224"/>
      <c r="J226" s="225">
        <f>ROUND(I226*H226,2)</f>
        <v>0</v>
      </c>
      <c r="K226" s="221" t="s">
        <v>149</v>
      </c>
      <c r="L226" s="45"/>
      <c r="M226" s="226" t="s">
        <v>19</v>
      </c>
      <c r="N226" s="227" t="s">
        <v>44</v>
      </c>
      <c r="O226" s="85"/>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269</v>
      </c>
      <c r="AT226" s="230" t="s">
        <v>145</v>
      </c>
      <c r="AU226" s="230" t="s">
        <v>151</v>
      </c>
      <c r="AY226" s="18" t="s">
        <v>142</v>
      </c>
      <c r="BE226" s="231">
        <f>IF(N226="základní",J226,0)</f>
        <v>0</v>
      </c>
      <c r="BF226" s="231">
        <f>IF(N226="snížená",J226,0)</f>
        <v>0</v>
      </c>
      <c r="BG226" s="231">
        <f>IF(N226="zákl. přenesená",J226,0)</f>
        <v>0</v>
      </c>
      <c r="BH226" s="231">
        <f>IF(N226="sníž. přenesená",J226,0)</f>
        <v>0</v>
      </c>
      <c r="BI226" s="231">
        <f>IF(N226="nulová",J226,0)</f>
        <v>0</v>
      </c>
      <c r="BJ226" s="18" t="s">
        <v>151</v>
      </c>
      <c r="BK226" s="231">
        <f>ROUND(I226*H226,2)</f>
        <v>0</v>
      </c>
      <c r="BL226" s="18" t="s">
        <v>269</v>
      </c>
      <c r="BM226" s="230" t="s">
        <v>1153</v>
      </c>
    </row>
    <row r="227" s="2" customFormat="1">
      <c r="A227" s="39"/>
      <c r="B227" s="40"/>
      <c r="C227" s="41"/>
      <c r="D227" s="234" t="s">
        <v>174</v>
      </c>
      <c r="E227" s="41"/>
      <c r="F227" s="255" t="s">
        <v>457</v>
      </c>
      <c r="G227" s="41"/>
      <c r="H227" s="41"/>
      <c r="I227" s="137"/>
      <c r="J227" s="41"/>
      <c r="K227" s="41"/>
      <c r="L227" s="45"/>
      <c r="M227" s="256"/>
      <c r="N227" s="257"/>
      <c r="O227" s="85"/>
      <c r="P227" s="85"/>
      <c r="Q227" s="85"/>
      <c r="R227" s="85"/>
      <c r="S227" s="85"/>
      <c r="T227" s="86"/>
      <c r="U227" s="39"/>
      <c r="V227" s="39"/>
      <c r="W227" s="39"/>
      <c r="X227" s="39"/>
      <c r="Y227" s="39"/>
      <c r="Z227" s="39"/>
      <c r="AA227" s="39"/>
      <c r="AB227" s="39"/>
      <c r="AC227" s="39"/>
      <c r="AD227" s="39"/>
      <c r="AE227" s="39"/>
      <c r="AT227" s="18" t="s">
        <v>174</v>
      </c>
      <c r="AU227" s="18" t="s">
        <v>151</v>
      </c>
    </row>
    <row r="228" s="12" customFormat="1" ht="22.8" customHeight="1">
      <c r="A228" s="12"/>
      <c r="B228" s="203"/>
      <c r="C228" s="204"/>
      <c r="D228" s="205" t="s">
        <v>71</v>
      </c>
      <c r="E228" s="217" t="s">
        <v>1154</v>
      </c>
      <c r="F228" s="217" t="s">
        <v>1155</v>
      </c>
      <c r="G228" s="204"/>
      <c r="H228" s="204"/>
      <c r="I228" s="207"/>
      <c r="J228" s="218">
        <f>BK228</f>
        <v>0</v>
      </c>
      <c r="K228" s="204"/>
      <c r="L228" s="209"/>
      <c r="M228" s="210"/>
      <c r="N228" s="211"/>
      <c r="O228" s="211"/>
      <c r="P228" s="212">
        <f>SUM(P229:P243)</f>
        <v>0</v>
      </c>
      <c r="Q228" s="211"/>
      <c r="R228" s="212">
        <f>SUM(R229:R243)</f>
        <v>0.43851000000000001</v>
      </c>
      <c r="S228" s="211"/>
      <c r="T228" s="213">
        <f>SUM(T229:T243)</f>
        <v>0</v>
      </c>
      <c r="U228" s="12"/>
      <c r="V228" s="12"/>
      <c r="W228" s="12"/>
      <c r="X228" s="12"/>
      <c r="Y228" s="12"/>
      <c r="Z228" s="12"/>
      <c r="AA228" s="12"/>
      <c r="AB228" s="12"/>
      <c r="AC228" s="12"/>
      <c r="AD228" s="12"/>
      <c r="AE228" s="12"/>
      <c r="AR228" s="214" t="s">
        <v>151</v>
      </c>
      <c r="AT228" s="215" t="s">
        <v>71</v>
      </c>
      <c r="AU228" s="215" t="s">
        <v>80</v>
      </c>
      <c r="AY228" s="214" t="s">
        <v>142</v>
      </c>
      <c r="BK228" s="216">
        <f>SUM(BK229:BK243)</f>
        <v>0</v>
      </c>
    </row>
    <row r="229" s="2" customFormat="1" ht="21.75" customHeight="1">
      <c r="A229" s="39"/>
      <c r="B229" s="40"/>
      <c r="C229" s="219" t="s">
        <v>345</v>
      </c>
      <c r="D229" s="219" t="s">
        <v>145</v>
      </c>
      <c r="E229" s="220" t="s">
        <v>1156</v>
      </c>
      <c r="F229" s="221" t="s">
        <v>1157</v>
      </c>
      <c r="G229" s="222" t="s">
        <v>148</v>
      </c>
      <c r="H229" s="223">
        <v>0.75</v>
      </c>
      <c r="I229" s="224"/>
      <c r="J229" s="225">
        <f>ROUND(I229*H229,2)</f>
        <v>0</v>
      </c>
      <c r="K229" s="221" t="s">
        <v>149</v>
      </c>
      <c r="L229" s="45"/>
      <c r="M229" s="226" t="s">
        <v>19</v>
      </c>
      <c r="N229" s="227" t="s">
        <v>44</v>
      </c>
      <c r="O229" s="85"/>
      <c r="P229" s="228">
        <f>O229*H229</f>
        <v>0</v>
      </c>
      <c r="Q229" s="228">
        <v>0.00189</v>
      </c>
      <c r="R229" s="228">
        <f>Q229*H229</f>
        <v>0.0014174999999999999</v>
      </c>
      <c r="S229" s="228">
        <v>0</v>
      </c>
      <c r="T229" s="229">
        <f>S229*H229</f>
        <v>0</v>
      </c>
      <c r="U229" s="39"/>
      <c r="V229" s="39"/>
      <c r="W229" s="39"/>
      <c r="X229" s="39"/>
      <c r="Y229" s="39"/>
      <c r="Z229" s="39"/>
      <c r="AA229" s="39"/>
      <c r="AB229" s="39"/>
      <c r="AC229" s="39"/>
      <c r="AD229" s="39"/>
      <c r="AE229" s="39"/>
      <c r="AR229" s="230" t="s">
        <v>269</v>
      </c>
      <c r="AT229" s="230" t="s">
        <v>145</v>
      </c>
      <c r="AU229" s="230" t="s">
        <v>151</v>
      </c>
      <c r="AY229" s="18" t="s">
        <v>142</v>
      </c>
      <c r="BE229" s="231">
        <f>IF(N229="základní",J229,0)</f>
        <v>0</v>
      </c>
      <c r="BF229" s="231">
        <f>IF(N229="snížená",J229,0)</f>
        <v>0</v>
      </c>
      <c r="BG229" s="231">
        <f>IF(N229="zákl. přenesená",J229,0)</f>
        <v>0</v>
      </c>
      <c r="BH229" s="231">
        <f>IF(N229="sníž. přenesená",J229,0)</f>
        <v>0</v>
      </c>
      <c r="BI229" s="231">
        <f>IF(N229="nulová",J229,0)</f>
        <v>0</v>
      </c>
      <c r="BJ229" s="18" t="s">
        <v>151</v>
      </c>
      <c r="BK229" s="231">
        <f>ROUND(I229*H229,2)</f>
        <v>0</v>
      </c>
      <c r="BL229" s="18" t="s">
        <v>269</v>
      </c>
      <c r="BM229" s="230" t="s">
        <v>1158</v>
      </c>
    </row>
    <row r="230" s="2" customFormat="1">
      <c r="A230" s="39"/>
      <c r="B230" s="40"/>
      <c r="C230" s="41"/>
      <c r="D230" s="234" t="s">
        <v>174</v>
      </c>
      <c r="E230" s="41"/>
      <c r="F230" s="255" t="s">
        <v>1159</v>
      </c>
      <c r="G230" s="41"/>
      <c r="H230" s="41"/>
      <c r="I230" s="137"/>
      <c r="J230" s="41"/>
      <c r="K230" s="41"/>
      <c r="L230" s="45"/>
      <c r="M230" s="256"/>
      <c r="N230" s="257"/>
      <c r="O230" s="85"/>
      <c r="P230" s="85"/>
      <c r="Q230" s="85"/>
      <c r="R230" s="85"/>
      <c r="S230" s="85"/>
      <c r="T230" s="86"/>
      <c r="U230" s="39"/>
      <c r="V230" s="39"/>
      <c r="W230" s="39"/>
      <c r="X230" s="39"/>
      <c r="Y230" s="39"/>
      <c r="Z230" s="39"/>
      <c r="AA230" s="39"/>
      <c r="AB230" s="39"/>
      <c r="AC230" s="39"/>
      <c r="AD230" s="39"/>
      <c r="AE230" s="39"/>
      <c r="AT230" s="18" t="s">
        <v>174</v>
      </c>
      <c r="AU230" s="18" t="s">
        <v>151</v>
      </c>
    </row>
    <row r="231" s="2" customFormat="1" ht="16.5" customHeight="1">
      <c r="A231" s="39"/>
      <c r="B231" s="40"/>
      <c r="C231" s="219" t="s">
        <v>351</v>
      </c>
      <c r="D231" s="219" t="s">
        <v>145</v>
      </c>
      <c r="E231" s="220" t="s">
        <v>1160</v>
      </c>
      <c r="F231" s="221" t="s">
        <v>1161</v>
      </c>
      <c r="G231" s="222" t="s">
        <v>1162</v>
      </c>
      <c r="H231" s="223">
        <v>1</v>
      </c>
      <c r="I231" s="224"/>
      <c r="J231" s="225">
        <f>ROUND(I231*H231,2)</f>
        <v>0</v>
      </c>
      <c r="K231" s="221" t="s">
        <v>19</v>
      </c>
      <c r="L231" s="45"/>
      <c r="M231" s="226" t="s">
        <v>19</v>
      </c>
      <c r="N231" s="227" t="s">
        <v>44</v>
      </c>
      <c r="O231" s="85"/>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269</v>
      </c>
      <c r="AT231" s="230" t="s">
        <v>145</v>
      </c>
      <c r="AU231" s="230" t="s">
        <v>151</v>
      </c>
      <c r="AY231" s="18" t="s">
        <v>142</v>
      </c>
      <c r="BE231" s="231">
        <f>IF(N231="základní",J231,0)</f>
        <v>0</v>
      </c>
      <c r="BF231" s="231">
        <f>IF(N231="snížená",J231,0)</f>
        <v>0</v>
      </c>
      <c r="BG231" s="231">
        <f>IF(N231="zákl. přenesená",J231,0)</f>
        <v>0</v>
      </c>
      <c r="BH231" s="231">
        <f>IF(N231="sníž. přenesená",J231,0)</f>
        <v>0</v>
      </c>
      <c r="BI231" s="231">
        <f>IF(N231="nulová",J231,0)</f>
        <v>0</v>
      </c>
      <c r="BJ231" s="18" t="s">
        <v>151</v>
      </c>
      <c r="BK231" s="231">
        <f>ROUND(I231*H231,2)</f>
        <v>0</v>
      </c>
      <c r="BL231" s="18" t="s">
        <v>269</v>
      </c>
      <c r="BM231" s="230" t="s">
        <v>1163</v>
      </c>
    </row>
    <row r="232" s="2" customFormat="1" ht="16.5" customHeight="1">
      <c r="A232" s="39"/>
      <c r="B232" s="40"/>
      <c r="C232" s="268" t="s">
        <v>356</v>
      </c>
      <c r="D232" s="268" t="s">
        <v>264</v>
      </c>
      <c r="E232" s="269" t="s">
        <v>1164</v>
      </c>
      <c r="F232" s="270" t="s">
        <v>1165</v>
      </c>
      <c r="G232" s="271" t="s">
        <v>148</v>
      </c>
      <c r="H232" s="272">
        <v>0.75</v>
      </c>
      <c r="I232" s="273"/>
      <c r="J232" s="274">
        <f>ROUND(I232*H232,2)</f>
        <v>0</v>
      </c>
      <c r="K232" s="270" t="s">
        <v>149</v>
      </c>
      <c r="L232" s="275"/>
      <c r="M232" s="276" t="s">
        <v>19</v>
      </c>
      <c r="N232" s="277" t="s">
        <v>44</v>
      </c>
      <c r="O232" s="85"/>
      <c r="P232" s="228">
        <f>O232*H232</f>
        <v>0</v>
      </c>
      <c r="Q232" s="228">
        <v>0.55000000000000004</v>
      </c>
      <c r="R232" s="228">
        <f>Q232*H232</f>
        <v>0.41250000000000003</v>
      </c>
      <c r="S232" s="228">
        <v>0</v>
      </c>
      <c r="T232" s="229">
        <f>S232*H232</f>
        <v>0</v>
      </c>
      <c r="U232" s="39"/>
      <c r="V232" s="39"/>
      <c r="W232" s="39"/>
      <c r="X232" s="39"/>
      <c r="Y232" s="39"/>
      <c r="Z232" s="39"/>
      <c r="AA232" s="39"/>
      <c r="AB232" s="39"/>
      <c r="AC232" s="39"/>
      <c r="AD232" s="39"/>
      <c r="AE232" s="39"/>
      <c r="AR232" s="230" t="s">
        <v>351</v>
      </c>
      <c r="AT232" s="230" t="s">
        <v>264</v>
      </c>
      <c r="AU232" s="230" t="s">
        <v>151</v>
      </c>
      <c r="AY232" s="18" t="s">
        <v>142</v>
      </c>
      <c r="BE232" s="231">
        <f>IF(N232="základní",J232,0)</f>
        <v>0</v>
      </c>
      <c r="BF232" s="231">
        <f>IF(N232="snížená",J232,0)</f>
        <v>0</v>
      </c>
      <c r="BG232" s="231">
        <f>IF(N232="zákl. přenesená",J232,0)</f>
        <v>0</v>
      </c>
      <c r="BH232" s="231">
        <f>IF(N232="sníž. přenesená",J232,0)</f>
        <v>0</v>
      </c>
      <c r="BI232" s="231">
        <f>IF(N232="nulová",J232,0)</f>
        <v>0</v>
      </c>
      <c r="BJ232" s="18" t="s">
        <v>151</v>
      </c>
      <c r="BK232" s="231">
        <f>ROUND(I232*H232,2)</f>
        <v>0</v>
      </c>
      <c r="BL232" s="18" t="s">
        <v>269</v>
      </c>
      <c r="BM232" s="230" t="s">
        <v>1166</v>
      </c>
    </row>
    <row r="233" s="13" customFormat="1">
      <c r="A233" s="13"/>
      <c r="B233" s="232"/>
      <c r="C233" s="233"/>
      <c r="D233" s="234" t="s">
        <v>153</v>
      </c>
      <c r="E233" s="235" t="s">
        <v>19</v>
      </c>
      <c r="F233" s="236" t="s">
        <v>1167</v>
      </c>
      <c r="G233" s="233"/>
      <c r="H233" s="237">
        <v>0.75</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153</v>
      </c>
      <c r="AU233" s="243" t="s">
        <v>151</v>
      </c>
      <c r="AV233" s="13" t="s">
        <v>151</v>
      </c>
      <c r="AW233" s="13" t="s">
        <v>33</v>
      </c>
      <c r="AX233" s="13" t="s">
        <v>72</v>
      </c>
      <c r="AY233" s="243" t="s">
        <v>142</v>
      </c>
    </row>
    <row r="234" s="14" customFormat="1">
      <c r="A234" s="14"/>
      <c r="B234" s="244"/>
      <c r="C234" s="245"/>
      <c r="D234" s="234" t="s">
        <v>153</v>
      </c>
      <c r="E234" s="246" t="s">
        <v>19</v>
      </c>
      <c r="F234" s="247" t="s">
        <v>156</v>
      </c>
      <c r="G234" s="245"/>
      <c r="H234" s="248">
        <v>0.75</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153</v>
      </c>
      <c r="AU234" s="254" t="s">
        <v>151</v>
      </c>
      <c r="AV234" s="14" t="s">
        <v>150</v>
      </c>
      <c r="AW234" s="14" t="s">
        <v>33</v>
      </c>
      <c r="AX234" s="14" t="s">
        <v>80</v>
      </c>
      <c r="AY234" s="254" t="s">
        <v>142</v>
      </c>
    </row>
    <row r="235" s="2" customFormat="1" ht="16.5" customHeight="1">
      <c r="A235" s="39"/>
      <c r="B235" s="40"/>
      <c r="C235" s="219" t="s">
        <v>360</v>
      </c>
      <c r="D235" s="219" t="s">
        <v>145</v>
      </c>
      <c r="E235" s="220" t="s">
        <v>1168</v>
      </c>
      <c r="F235" s="221" t="s">
        <v>1169</v>
      </c>
      <c r="G235" s="222" t="s">
        <v>159</v>
      </c>
      <c r="H235" s="223">
        <v>2.25</v>
      </c>
      <c r="I235" s="224"/>
      <c r="J235" s="225">
        <f>ROUND(I235*H235,2)</f>
        <v>0</v>
      </c>
      <c r="K235" s="221" t="s">
        <v>149</v>
      </c>
      <c r="L235" s="45"/>
      <c r="M235" s="226" t="s">
        <v>19</v>
      </c>
      <c r="N235" s="227" t="s">
        <v>44</v>
      </c>
      <c r="O235" s="85"/>
      <c r="P235" s="228">
        <f>O235*H235</f>
        <v>0</v>
      </c>
      <c r="Q235" s="228">
        <v>0.010930000000000001</v>
      </c>
      <c r="R235" s="228">
        <f>Q235*H235</f>
        <v>0.0245925</v>
      </c>
      <c r="S235" s="228">
        <v>0</v>
      </c>
      <c r="T235" s="229">
        <f>S235*H235</f>
        <v>0</v>
      </c>
      <c r="U235" s="39"/>
      <c r="V235" s="39"/>
      <c r="W235" s="39"/>
      <c r="X235" s="39"/>
      <c r="Y235" s="39"/>
      <c r="Z235" s="39"/>
      <c r="AA235" s="39"/>
      <c r="AB235" s="39"/>
      <c r="AC235" s="39"/>
      <c r="AD235" s="39"/>
      <c r="AE235" s="39"/>
      <c r="AR235" s="230" t="s">
        <v>269</v>
      </c>
      <c r="AT235" s="230" t="s">
        <v>145</v>
      </c>
      <c r="AU235" s="230" t="s">
        <v>151</v>
      </c>
      <c r="AY235" s="18" t="s">
        <v>142</v>
      </c>
      <c r="BE235" s="231">
        <f>IF(N235="základní",J235,0)</f>
        <v>0</v>
      </c>
      <c r="BF235" s="231">
        <f>IF(N235="snížená",J235,0)</f>
        <v>0</v>
      </c>
      <c r="BG235" s="231">
        <f>IF(N235="zákl. přenesená",J235,0)</f>
        <v>0</v>
      </c>
      <c r="BH235" s="231">
        <f>IF(N235="sníž. přenesená",J235,0)</f>
        <v>0</v>
      </c>
      <c r="BI235" s="231">
        <f>IF(N235="nulová",J235,0)</f>
        <v>0</v>
      </c>
      <c r="BJ235" s="18" t="s">
        <v>151</v>
      </c>
      <c r="BK235" s="231">
        <f>ROUND(I235*H235,2)</f>
        <v>0</v>
      </c>
      <c r="BL235" s="18" t="s">
        <v>269</v>
      </c>
      <c r="BM235" s="230" t="s">
        <v>1170</v>
      </c>
    </row>
    <row r="236" s="2" customFormat="1">
      <c r="A236" s="39"/>
      <c r="B236" s="40"/>
      <c r="C236" s="41"/>
      <c r="D236" s="234" t="s">
        <v>174</v>
      </c>
      <c r="E236" s="41"/>
      <c r="F236" s="255" t="s">
        <v>1171</v>
      </c>
      <c r="G236" s="41"/>
      <c r="H236" s="41"/>
      <c r="I236" s="137"/>
      <c r="J236" s="41"/>
      <c r="K236" s="41"/>
      <c r="L236" s="45"/>
      <c r="M236" s="256"/>
      <c r="N236" s="257"/>
      <c r="O236" s="85"/>
      <c r="P236" s="85"/>
      <c r="Q236" s="85"/>
      <c r="R236" s="85"/>
      <c r="S236" s="85"/>
      <c r="T236" s="86"/>
      <c r="U236" s="39"/>
      <c r="V236" s="39"/>
      <c r="W236" s="39"/>
      <c r="X236" s="39"/>
      <c r="Y236" s="39"/>
      <c r="Z236" s="39"/>
      <c r="AA236" s="39"/>
      <c r="AB236" s="39"/>
      <c r="AC236" s="39"/>
      <c r="AD236" s="39"/>
      <c r="AE236" s="39"/>
      <c r="AT236" s="18" t="s">
        <v>174</v>
      </c>
      <c r="AU236" s="18" t="s">
        <v>151</v>
      </c>
    </row>
    <row r="237" s="2" customFormat="1">
      <c r="A237" s="39"/>
      <c r="B237" s="40"/>
      <c r="C237" s="41"/>
      <c r="D237" s="234" t="s">
        <v>337</v>
      </c>
      <c r="E237" s="41"/>
      <c r="F237" s="255" t="s">
        <v>1172</v>
      </c>
      <c r="G237" s="41"/>
      <c r="H237" s="41"/>
      <c r="I237" s="137"/>
      <c r="J237" s="41"/>
      <c r="K237" s="41"/>
      <c r="L237" s="45"/>
      <c r="M237" s="256"/>
      <c r="N237" s="257"/>
      <c r="O237" s="85"/>
      <c r="P237" s="85"/>
      <c r="Q237" s="85"/>
      <c r="R237" s="85"/>
      <c r="S237" s="85"/>
      <c r="T237" s="86"/>
      <c r="U237" s="39"/>
      <c r="V237" s="39"/>
      <c r="W237" s="39"/>
      <c r="X237" s="39"/>
      <c r="Y237" s="39"/>
      <c r="Z237" s="39"/>
      <c r="AA237" s="39"/>
      <c r="AB237" s="39"/>
      <c r="AC237" s="39"/>
      <c r="AD237" s="39"/>
      <c r="AE237" s="39"/>
      <c r="AT237" s="18" t="s">
        <v>337</v>
      </c>
      <c r="AU237" s="18" t="s">
        <v>151</v>
      </c>
    </row>
    <row r="238" s="13" customFormat="1">
      <c r="A238" s="13"/>
      <c r="B238" s="232"/>
      <c r="C238" s="233"/>
      <c r="D238" s="234" t="s">
        <v>153</v>
      </c>
      <c r="E238" s="235" t="s">
        <v>19</v>
      </c>
      <c r="F238" s="236" t="s">
        <v>1173</v>
      </c>
      <c r="G238" s="233"/>
      <c r="H238" s="237">
        <v>2.25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153</v>
      </c>
      <c r="AU238" s="243" t="s">
        <v>151</v>
      </c>
      <c r="AV238" s="13" t="s">
        <v>151</v>
      </c>
      <c r="AW238" s="13" t="s">
        <v>33</v>
      </c>
      <c r="AX238" s="13" t="s">
        <v>72</v>
      </c>
      <c r="AY238" s="243" t="s">
        <v>142</v>
      </c>
    </row>
    <row r="239" s="14" customFormat="1">
      <c r="A239" s="14"/>
      <c r="B239" s="244"/>
      <c r="C239" s="245"/>
      <c r="D239" s="234" t="s">
        <v>153</v>
      </c>
      <c r="E239" s="246" t="s">
        <v>19</v>
      </c>
      <c r="F239" s="247" t="s">
        <v>156</v>
      </c>
      <c r="G239" s="245"/>
      <c r="H239" s="248">
        <v>2.25</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153</v>
      </c>
      <c r="AU239" s="254" t="s">
        <v>151</v>
      </c>
      <c r="AV239" s="14" t="s">
        <v>150</v>
      </c>
      <c r="AW239" s="14" t="s">
        <v>33</v>
      </c>
      <c r="AX239" s="14" t="s">
        <v>80</v>
      </c>
      <c r="AY239" s="254" t="s">
        <v>142</v>
      </c>
    </row>
    <row r="240" s="2" customFormat="1" ht="21.75" customHeight="1">
      <c r="A240" s="39"/>
      <c r="B240" s="40"/>
      <c r="C240" s="219" t="s">
        <v>367</v>
      </c>
      <c r="D240" s="219" t="s">
        <v>145</v>
      </c>
      <c r="E240" s="220" t="s">
        <v>1174</v>
      </c>
      <c r="F240" s="221" t="s">
        <v>1175</v>
      </c>
      <c r="G240" s="222" t="s">
        <v>301</v>
      </c>
      <c r="H240" s="223">
        <v>0.439</v>
      </c>
      <c r="I240" s="224"/>
      <c r="J240" s="225">
        <f>ROUND(I240*H240,2)</f>
        <v>0</v>
      </c>
      <c r="K240" s="221" t="s">
        <v>149</v>
      </c>
      <c r="L240" s="45"/>
      <c r="M240" s="226" t="s">
        <v>19</v>
      </c>
      <c r="N240" s="227" t="s">
        <v>44</v>
      </c>
      <c r="O240" s="85"/>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269</v>
      </c>
      <c r="AT240" s="230" t="s">
        <v>145</v>
      </c>
      <c r="AU240" s="230" t="s">
        <v>151</v>
      </c>
      <c r="AY240" s="18" t="s">
        <v>142</v>
      </c>
      <c r="BE240" s="231">
        <f>IF(N240="základní",J240,0)</f>
        <v>0</v>
      </c>
      <c r="BF240" s="231">
        <f>IF(N240="snížená",J240,0)</f>
        <v>0</v>
      </c>
      <c r="BG240" s="231">
        <f>IF(N240="zákl. přenesená",J240,0)</f>
        <v>0</v>
      </c>
      <c r="BH240" s="231">
        <f>IF(N240="sníž. přenesená",J240,0)</f>
        <v>0</v>
      </c>
      <c r="BI240" s="231">
        <f>IF(N240="nulová",J240,0)</f>
        <v>0</v>
      </c>
      <c r="BJ240" s="18" t="s">
        <v>151</v>
      </c>
      <c r="BK240" s="231">
        <f>ROUND(I240*H240,2)</f>
        <v>0</v>
      </c>
      <c r="BL240" s="18" t="s">
        <v>269</v>
      </c>
      <c r="BM240" s="230" t="s">
        <v>1176</v>
      </c>
    </row>
    <row r="241" s="2" customFormat="1">
      <c r="A241" s="39"/>
      <c r="B241" s="40"/>
      <c r="C241" s="41"/>
      <c r="D241" s="234" t="s">
        <v>174</v>
      </c>
      <c r="E241" s="41"/>
      <c r="F241" s="255" t="s">
        <v>1177</v>
      </c>
      <c r="G241" s="41"/>
      <c r="H241" s="41"/>
      <c r="I241" s="137"/>
      <c r="J241" s="41"/>
      <c r="K241" s="41"/>
      <c r="L241" s="45"/>
      <c r="M241" s="256"/>
      <c r="N241" s="257"/>
      <c r="O241" s="85"/>
      <c r="P241" s="85"/>
      <c r="Q241" s="85"/>
      <c r="R241" s="85"/>
      <c r="S241" s="85"/>
      <c r="T241" s="86"/>
      <c r="U241" s="39"/>
      <c r="V241" s="39"/>
      <c r="W241" s="39"/>
      <c r="X241" s="39"/>
      <c r="Y241" s="39"/>
      <c r="Z241" s="39"/>
      <c r="AA241" s="39"/>
      <c r="AB241" s="39"/>
      <c r="AC241" s="39"/>
      <c r="AD241" s="39"/>
      <c r="AE241" s="39"/>
      <c r="AT241" s="18" t="s">
        <v>174</v>
      </c>
      <c r="AU241" s="18" t="s">
        <v>151</v>
      </c>
    </row>
    <row r="242" s="2" customFormat="1" ht="21.75" customHeight="1">
      <c r="A242" s="39"/>
      <c r="B242" s="40"/>
      <c r="C242" s="219" t="s">
        <v>373</v>
      </c>
      <c r="D242" s="219" t="s">
        <v>145</v>
      </c>
      <c r="E242" s="220" t="s">
        <v>1178</v>
      </c>
      <c r="F242" s="221" t="s">
        <v>1179</v>
      </c>
      <c r="G242" s="222" t="s">
        <v>301</v>
      </c>
      <c r="H242" s="223">
        <v>0.439</v>
      </c>
      <c r="I242" s="224"/>
      <c r="J242" s="225">
        <f>ROUND(I242*H242,2)</f>
        <v>0</v>
      </c>
      <c r="K242" s="221" t="s">
        <v>149</v>
      </c>
      <c r="L242" s="45"/>
      <c r="M242" s="226" t="s">
        <v>19</v>
      </c>
      <c r="N242" s="227" t="s">
        <v>44</v>
      </c>
      <c r="O242" s="85"/>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269</v>
      </c>
      <c r="AT242" s="230" t="s">
        <v>145</v>
      </c>
      <c r="AU242" s="230" t="s">
        <v>151</v>
      </c>
      <c r="AY242" s="18" t="s">
        <v>142</v>
      </c>
      <c r="BE242" s="231">
        <f>IF(N242="základní",J242,0)</f>
        <v>0</v>
      </c>
      <c r="BF242" s="231">
        <f>IF(N242="snížená",J242,0)</f>
        <v>0</v>
      </c>
      <c r="BG242" s="231">
        <f>IF(N242="zákl. přenesená",J242,0)</f>
        <v>0</v>
      </c>
      <c r="BH242" s="231">
        <f>IF(N242="sníž. přenesená",J242,0)</f>
        <v>0</v>
      </c>
      <c r="BI242" s="231">
        <f>IF(N242="nulová",J242,0)</f>
        <v>0</v>
      </c>
      <c r="BJ242" s="18" t="s">
        <v>151</v>
      </c>
      <c r="BK242" s="231">
        <f>ROUND(I242*H242,2)</f>
        <v>0</v>
      </c>
      <c r="BL242" s="18" t="s">
        <v>269</v>
      </c>
      <c r="BM242" s="230" t="s">
        <v>1180</v>
      </c>
    </row>
    <row r="243" s="2" customFormat="1">
      <c r="A243" s="39"/>
      <c r="B243" s="40"/>
      <c r="C243" s="41"/>
      <c r="D243" s="234" t="s">
        <v>174</v>
      </c>
      <c r="E243" s="41"/>
      <c r="F243" s="255" t="s">
        <v>1177</v>
      </c>
      <c r="G243" s="41"/>
      <c r="H243" s="41"/>
      <c r="I243" s="137"/>
      <c r="J243" s="41"/>
      <c r="K243" s="41"/>
      <c r="L243" s="45"/>
      <c r="M243" s="256"/>
      <c r="N243" s="257"/>
      <c r="O243" s="85"/>
      <c r="P243" s="85"/>
      <c r="Q243" s="85"/>
      <c r="R243" s="85"/>
      <c r="S243" s="85"/>
      <c r="T243" s="86"/>
      <c r="U243" s="39"/>
      <c r="V243" s="39"/>
      <c r="W243" s="39"/>
      <c r="X243" s="39"/>
      <c r="Y243" s="39"/>
      <c r="Z243" s="39"/>
      <c r="AA243" s="39"/>
      <c r="AB243" s="39"/>
      <c r="AC243" s="39"/>
      <c r="AD243" s="39"/>
      <c r="AE243" s="39"/>
      <c r="AT243" s="18" t="s">
        <v>174</v>
      </c>
      <c r="AU243" s="18" t="s">
        <v>151</v>
      </c>
    </row>
    <row r="244" s="12" customFormat="1" ht="22.8" customHeight="1">
      <c r="A244" s="12"/>
      <c r="B244" s="203"/>
      <c r="C244" s="204"/>
      <c r="D244" s="205" t="s">
        <v>71</v>
      </c>
      <c r="E244" s="217" t="s">
        <v>867</v>
      </c>
      <c r="F244" s="217" t="s">
        <v>868</v>
      </c>
      <c r="G244" s="204"/>
      <c r="H244" s="204"/>
      <c r="I244" s="207"/>
      <c r="J244" s="218">
        <f>BK244</f>
        <v>0</v>
      </c>
      <c r="K244" s="204"/>
      <c r="L244" s="209"/>
      <c r="M244" s="210"/>
      <c r="N244" s="211"/>
      <c r="O244" s="211"/>
      <c r="P244" s="212">
        <f>SUM(P245:P276)</f>
        <v>0</v>
      </c>
      <c r="Q244" s="211"/>
      <c r="R244" s="212">
        <f>SUM(R245:R276)</f>
        <v>4.1970108000000002</v>
      </c>
      <c r="S244" s="211"/>
      <c r="T244" s="213">
        <f>SUM(T245:T276)</f>
        <v>0</v>
      </c>
      <c r="U244" s="12"/>
      <c r="V244" s="12"/>
      <c r="W244" s="12"/>
      <c r="X244" s="12"/>
      <c r="Y244" s="12"/>
      <c r="Z244" s="12"/>
      <c r="AA244" s="12"/>
      <c r="AB244" s="12"/>
      <c r="AC244" s="12"/>
      <c r="AD244" s="12"/>
      <c r="AE244" s="12"/>
      <c r="AR244" s="214" t="s">
        <v>151</v>
      </c>
      <c r="AT244" s="215" t="s">
        <v>71</v>
      </c>
      <c r="AU244" s="215" t="s">
        <v>80</v>
      </c>
      <c r="AY244" s="214" t="s">
        <v>142</v>
      </c>
      <c r="BK244" s="216">
        <f>SUM(BK245:BK276)</f>
        <v>0</v>
      </c>
    </row>
    <row r="245" s="2" customFormat="1" ht="21.75" customHeight="1">
      <c r="A245" s="39"/>
      <c r="B245" s="40"/>
      <c r="C245" s="219" t="s">
        <v>378</v>
      </c>
      <c r="D245" s="219" t="s">
        <v>145</v>
      </c>
      <c r="E245" s="220" t="s">
        <v>1181</v>
      </c>
      <c r="F245" s="221" t="s">
        <v>1182</v>
      </c>
      <c r="G245" s="222" t="s">
        <v>159</v>
      </c>
      <c r="H245" s="223">
        <v>121.193</v>
      </c>
      <c r="I245" s="224"/>
      <c r="J245" s="225">
        <f>ROUND(I245*H245,2)</f>
        <v>0</v>
      </c>
      <c r="K245" s="221" t="s">
        <v>149</v>
      </c>
      <c r="L245" s="45"/>
      <c r="M245" s="226" t="s">
        <v>19</v>
      </c>
      <c r="N245" s="227" t="s">
        <v>44</v>
      </c>
      <c r="O245" s="85"/>
      <c r="P245" s="228">
        <f>O245*H245</f>
        <v>0</v>
      </c>
      <c r="Q245" s="228">
        <v>0.00010000000000000001</v>
      </c>
      <c r="R245" s="228">
        <f>Q245*H245</f>
        <v>0.0121193</v>
      </c>
      <c r="S245" s="228">
        <v>0</v>
      </c>
      <c r="T245" s="229">
        <f>S245*H245</f>
        <v>0</v>
      </c>
      <c r="U245" s="39"/>
      <c r="V245" s="39"/>
      <c r="W245" s="39"/>
      <c r="X245" s="39"/>
      <c r="Y245" s="39"/>
      <c r="Z245" s="39"/>
      <c r="AA245" s="39"/>
      <c r="AB245" s="39"/>
      <c r="AC245" s="39"/>
      <c r="AD245" s="39"/>
      <c r="AE245" s="39"/>
      <c r="AR245" s="230" t="s">
        <v>269</v>
      </c>
      <c r="AT245" s="230" t="s">
        <v>145</v>
      </c>
      <c r="AU245" s="230" t="s">
        <v>151</v>
      </c>
      <c r="AY245" s="18" t="s">
        <v>142</v>
      </c>
      <c r="BE245" s="231">
        <f>IF(N245="základní",J245,0)</f>
        <v>0</v>
      </c>
      <c r="BF245" s="231">
        <f>IF(N245="snížená",J245,0)</f>
        <v>0</v>
      </c>
      <c r="BG245" s="231">
        <f>IF(N245="zákl. přenesená",J245,0)</f>
        <v>0</v>
      </c>
      <c r="BH245" s="231">
        <f>IF(N245="sníž. přenesená",J245,0)</f>
        <v>0</v>
      </c>
      <c r="BI245" s="231">
        <f>IF(N245="nulová",J245,0)</f>
        <v>0</v>
      </c>
      <c r="BJ245" s="18" t="s">
        <v>151</v>
      </c>
      <c r="BK245" s="231">
        <f>ROUND(I245*H245,2)</f>
        <v>0</v>
      </c>
      <c r="BL245" s="18" t="s">
        <v>269</v>
      </c>
      <c r="BM245" s="230" t="s">
        <v>1183</v>
      </c>
    </row>
    <row r="246" s="2" customFormat="1">
      <c r="A246" s="39"/>
      <c r="B246" s="40"/>
      <c r="C246" s="41"/>
      <c r="D246" s="234" t="s">
        <v>174</v>
      </c>
      <c r="E246" s="41"/>
      <c r="F246" s="255" t="s">
        <v>1184</v>
      </c>
      <c r="G246" s="41"/>
      <c r="H246" s="41"/>
      <c r="I246" s="137"/>
      <c r="J246" s="41"/>
      <c r="K246" s="41"/>
      <c r="L246" s="45"/>
      <c r="M246" s="256"/>
      <c r="N246" s="257"/>
      <c r="O246" s="85"/>
      <c r="P246" s="85"/>
      <c r="Q246" s="85"/>
      <c r="R246" s="85"/>
      <c r="S246" s="85"/>
      <c r="T246" s="86"/>
      <c r="U246" s="39"/>
      <c r="V246" s="39"/>
      <c r="W246" s="39"/>
      <c r="X246" s="39"/>
      <c r="Y246" s="39"/>
      <c r="Z246" s="39"/>
      <c r="AA246" s="39"/>
      <c r="AB246" s="39"/>
      <c r="AC246" s="39"/>
      <c r="AD246" s="39"/>
      <c r="AE246" s="39"/>
      <c r="AT246" s="18" t="s">
        <v>174</v>
      </c>
      <c r="AU246" s="18" t="s">
        <v>151</v>
      </c>
    </row>
    <row r="247" s="13" customFormat="1">
      <c r="A247" s="13"/>
      <c r="B247" s="232"/>
      <c r="C247" s="233"/>
      <c r="D247" s="234" t="s">
        <v>153</v>
      </c>
      <c r="E247" s="235" t="s">
        <v>19</v>
      </c>
      <c r="F247" s="236" t="s">
        <v>1185</v>
      </c>
      <c r="G247" s="233"/>
      <c r="H247" s="237">
        <v>88.825000000000003</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153</v>
      </c>
      <c r="AU247" s="243" t="s">
        <v>151</v>
      </c>
      <c r="AV247" s="13" t="s">
        <v>151</v>
      </c>
      <c r="AW247" s="13" t="s">
        <v>33</v>
      </c>
      <c r="AX247" s="13" t="s">
        <v>72</v>
      </c>
      <c r="AY247" s="243" t="s">
        <v>142</v>
      </c>
    </row>
    <row r="248" s="13" customFormat="1">
      <c r="A248" s="13"/>
      <c r="B248" s="232"/>
      <c r="C248" s="233"/>
      <c r="D248" s="234" t="s">
        <v>153</v>
      </c>
      <c r="E248" s="235" t="s">
        <v>19</v>
      </c>
      <c r="F248" s="236" t="s">
        <v>1186</v>
      </c>
      <c r="G248" s="233"/>
      <c r="H248" s="237">
        <v>20.719999999999999</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153</v>
      </c>
      <c r="AU248" s="243" t="s">
        <v>151</v>
      </c>
      <c r="AV248" s="13" t="s">
        <v>151</v>
      </c>
      <c r="AW248" s="13" t="s">
        <v>33</v>
      </c>
      <c r="AX248" s="13" t="s">
        <v>72</v>
      </c>
      <c r="AY248" s="243" t="s">
        <v>142</v>
      </c>
    </row>
    <row r="249" s="13" customFormat="1">
      <c r="A249" s="13"/>
      <c r="B249" s="232"/>
      <c r="C249" s="233"/>
      <c r="D249" s="234" t="s">
        <v>153</v>
      </c>
      <c r="E249" s="235" t="s">
        <v>19</v>
      </c>
      <c r="F249" s="236" t="s">
        <v>1187</v>
      </c>
      <c r="G249" s="233"/>
      <c r="H249" s="237">
        <v>11.648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153</v>
      </c>
      <c r="AU249" s="243" t="s">
        <v>151</v>
      </c>
      <c r="AV249" s="13" t="s">
        <v>151</v>
      </c>
      <c r="AW249" s="13" t="s">
        <v>33</v>
      </c>
      <c r="AX249" s="13" t="s">
        <v>72</v>
      </c>
      <c r="AY249" s="243" t="s">
        <v>142</v>
      </c>
    </row>
    <row r="250" s="14" customFormat="1">
      <c r="A250" s="14"/>
      <c r="B250" s="244"/>
      <c r="C250" s="245"/>
      <c r="D250" s="234" t="s">
        <v>153</v>
      </c>
      <c r="E250" s="246" t="s">
        <v>19</v>
      </c>
      <c r="F250" s="247" t="s">
        <v>156</v>
      </c>
      <c r="G250" s="245"/>
      <c r="H250" s="248">
        <v>121.193</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153</v>
      </c>
      <c r="AU250" s="254" t="s">
        <v>151</v>
      </c>
      <c r="AV250" s="14" t="s">
        <v>150</v>
      </c>
      <c r="AW250" s="14" t="s">
        <v>33</v>
      </c>
      <c r="AX250" s="14" t="s">
        <v>80</v>
      </c>
      <c r="AY250" s="254" t="s">
        <v>142</v>
      </c>
    </row>
    <row r="251" s="2" customFormat="1" ht="21.75" customHeight="1">
      <c r="A251" s="39"/>
      <c r="B251" s="40"/>
      <c r="C251" s="219" t="s">
        <v>382</v>
      </c>
      <c r="D251" s="219" t="s">
        <v>145</v>
      </c>
      <c r="E251" s="220" t="s">
        <v>1188</v>
      </c>
      <c r="F251" s="221" t="s">
        <v>1189</v>
      </c>
      <c r="G251" s="222" t="s">
        <v>159</v>
      </c>
      <c r="H251" s="223">
        <v>66</v>
      </c>
      <c r="I251" s="224"/>
      <c r="J251" s="225">
        <f>ROUND(I251*H251,2)</f>
        <v>0</v>
      </c>
      <c r="K251" s="221" t="s">
        <v>149</v>
      </c>
      <c r="L251" s="45"/>
      <c r="M251" s="226" t="s">
        <v>19</v>
      </c>
      <c r="N251" s="227" t="s">
        <v>44</v>
      </c>
      <c r="O251" s="85"/>
      <c r="P251" s="228">
        <f>O251*H251</f>
        <v>0</v>
      </c>
      <c r="Q251" s="228">
        <v>0.01694</v>
      </c>
      <c r="R251" s="228">
        <f>Q251*H251</f>
        <v>1.1180399999999999</v>
      </c>
      <c r="S251" s="228">
        <v>0</v>
      </c>
      <c r="T251" s="229">
        <f>S251*H251</f>
        <v>0</v>
      </c>
      <c r="U251" s="39"/>
      <c r="V251" s="39"/>
      <c r="W251" s="39"/>
      <c r="X251" s="39"/>
      <c r="Y251" s="39"/>
      <c r="Z251" s="39"/>
      <c r="AA251" s="39"/>
      <c r="AB251" s="39"/>
      <c r="AC251" s="39"/>
      <c r="AD251" s="39"/>
      <c r="AE251" s="39"/>
      <c r="AR251" s="230" t="s">
        <v>269</v>
      </c>
      <c r="AT251" s="230" t="s">
        <v>145</v>
      </c>
      <c r="AU251" s="230" t="s">
        <v>151</v>
      </c>
      <c r="AY251" s="18" t="s">
        <v>142</v>
      </c>
      <c r="BE251" s="231">
        <f>IF(N251="základní",J251,0)</f>
        <v>0</v>
      </c>
      <c r="BF251" s="231">
        <f>IF(N251="snížená",J251,0)</f>
        <v>0</v>
      </c>
      <c r="BG251" s="231">
        <f>IF(N251="zákl. přenesená",J251,0)</f>
        <v>0</v>
      </c>
      <c r="BH251" s="231">
        <f>IF(N251="sníž. přenesená",J251,0)</f>
        <v>0</v>
      </c>
      <c r="BI251" s="231">
        <f>IF(N251="nulová",J251,0)</f>
        <v>0</v>
      </c>
      <c r="BJ251" s="18" t="s">
        <v>151</v>
      </c>
      <c r="BK251" s="231">
        <f>ROUND(I251*H251,2)</f>
        <v>0</v>
      </c>
      <c r="BL251" s="18" t="s">
        <v>269</v>
      </c>
      <c r="BM251" s="230" t="s">
        <v>1190</v>
      </c>
    </row>
    <row r="252" s="2" customFormat="1">
      <c r="A252" s="39"/>
      <c r="B252" s="40"/>
      <c r="C252" s="41"/>
      <c r="D252" s="234" t="s">
        <v>174</v>
      </c>
      <c r="E252" s="41"/>
      <c r="F252" s="255" t="s">
        <v>872</v>
      </c>
      <c r="G252" s="41"/>
      <c r="H252" s="41"/>
      <c r="I252" s="137"/>
      <c r="J252" s="41"/>
      <c r="K252" s="41"/>
      <c r="L252" s="45"/>
      <c r="M252" s="256"/>
      <c r="N252" s="257"/>
      <c r="O252" s="85"/>
      <c r="P252" s="85"/>
      <c r="Q252" s="85"/>
      <c r="R252" s="85"/>
      <c r="S252" s="85"/>
      <c r="T252" s="86"/>
      <c r="U252" s="39"/>
      <c r="V252" s="39"/>
      <c r="W252" s="39"/>
      <c r="X252" s="39"/>
      <c r="Y252" s="39"/>
      <c r="Z252" s="39"/>
      <c r="AA252" s="39"/>
      <c r="AB252" s="39"/>
      <c r="AC252" s="39"/>
      <c r="AD252" s="39"/>
      <c r="AE252" s="39"/>
      <c r="AT252" s="18" t="s">
        <v>174</v>
      </c>
      <c r="AU252" s="18" t="s">
        <v>151</v>
      </c>
    </row>
    <row r="253" s="13" customFormat="1">
      <c r="A253" s="13"/>
      <c r="B253" s="232"/>
      <c r="C253" s="233"/>
      <c r="D253" s="234" t="s">
        <v>153</v>
      </c>
      <c r="E253" s="235" t="s">
        <v>19</v>
      </c>
      <c r="F253" s="236" t="s">
        <v>1140</v>
      </c>
      <c r="G253" s="233"/>
      <c r="H253" s="237">
        <v>66</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153</v>
      </c>
      <c r="AU253" s="243" t="s">
        <v>151</v>
      </c>
      <c r="AV253" s="13" t="s">
        <v>151</v>
      </c>
      <c r="AW253" s="13" t="s">
        <v>33</v>
      </c>
      <c r="AX253" s="13" t="s">
        <v>72</v>
      </c>
      <c r="AY253" s="243" t="s">
        <v>142</v>
      </c>
    </row>
    <row r="254" s="14" customFormat="1">
      <c r="A254" s="14"/>
      <c r="B254" s="244"/>
      <c r="C254" s="245"/>
      <c r="D254" s="234" t="s">
        <v>153</v>
      </c>
      <c r="E254" s="246" t="s">
        <v>19</v>
      </c>
      <c r="F254" s="247" t="s">
        <v>156</v>
      </c>
      <c r="G254" s="245"/>
      <c r="H254" s="248">
        <v>66</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153</v>
      </c>
      <c r="AU254" s="254" t="s">
        <v>151</v>
      </c>
      <c r="AV254" s="14" t="s">
        <v>150</v>
      </c>
      <c r="AW254" s="14" t="s">
        <v>33</v>
      </c>
      <c r="AX254" s="14" t="s">
        <v>80</v>
      </c>
      <c r="AY254" s="254" t="s">
        <v>142</v>
      </c>
    </row>
    <row r="255" s="2" customFormat="1" ht="21.75" customHeight="1">
      <c r="A255" s="39"/>
      <c r="B255" s="40"/>
      <c r="C255" s="219" t="s">
        <v>387</v>
      </c>
      <c r="D255" s="219" t="s">
        <v>145</v>
      </c>
      <c r="E255" s="220" t="s">
        <v>878</v>
      </c>
      <c r="F255" s="221" t="s">
        <v>879</v>
      </c>
      <c r="G255" s="222" t="s">
        <v>159</v>
      </c>
      <c r="H255" s="223">
        <v>66</v>
      </c>
      <c r="I255" s="224"/>
      <c r="J255" s="225">
        <f>ROUND(I255*H255,2)</f>
        <v>0</v>
      </c>
      <c r="K255" s="221" t="s">
        <v>149</v>
      </c>
      <c r="L255" s="45"/>
      <c r="M255" s="226" t="s">
        <v>19</v>
      </c>
      <c r="N255" s="227" t="s">
        <v>44</v>
      </c>
      <c r="O255" s="85"/>
      <c r="P255" s="228">
        <f>O255*H255</f>
        <v>0</v>
      </c>
      <c r="Q255" s="228">
        <v>0.00010000000000000001</v>
      </c>
      <c r="R255" s="228">
        <f>Q255*H255</f>
        <v>0.0066</v>
      </c>
      <c r="S255" s="228">
        <v>0</v>
      </c>
      <c r="T255" s="229">
        <f>S255*H255</f>
        <v>0</v>
      </c>
      <c r="U255" s="39"/>
      <c r="V255" s="39"/>
      <c r="W255" s="39"/>
      <c r="X255" s="39"/>
      <c r="Y255" s="39"/>
      <c r="Z255" s="39"/>
      <c r="AA255" s="39"/>
      <c r="AB255" s="39"/>
      <c r="AC255" s="39"/>
      <c r="AD255" s="39"/>
      <c r="AE255" s="39"/>
      <c r="AR255" s="230" t="s">
        <v>269</v>
      </c>
      <c r="AT255" s="230" t="s">
        <v>145</v>
      </c>
      <c r="AU255" s="230" t="s">
        <v>151</v>
      </c>
      <c r="AY255" s="18" t="s">
        <v>142</v>
      </c>
      <c r="BE255" s="231">
        <f>IF(N255="základní",J255,0)</f>
        <v>0</v>
      </c>
      <c r="BF255" s="231">
        <f>IF(N255="snížená",J255,0)</f>
        <v>0</v>
      </c>
      <c r="BG255" s="231">
        <f>IF(N255="zákl. přenesená",J255,0)</f>
        <v>0</v>
      </c>
      <c r="BH255" s="231">
        <f>IF(N255="sníž. přenesená",J255,0)</f>
        <v>0</v>
      </c>
      <c r="BI255" s="231">
        <f>IF(N255="nulová",J255,0)</f>
        <v>0</v>
      </c>
      <c r="BJ255" s="18" t="s">
        <v>151</v>
      </c>
      <c r="BK255" s="231">
        <f>ROUND(I255*H255,2)</f>
        <v>0</v>
      </c>
      <c r="BL255" s="18" t="s">
        <v>269</v>
      </c>
      <c r="BM255" s="230" t="s">
        <v>1191</v>
      </c>
    </row>
    <row r="256" s="2" customFormat="1">
      <c r="A256" s="39"/>
      <c r="B256" s="40"/>
      <c r="C256" s="41"/>
      <c r="D256" s="234" t="s">
        <v>174</v>
      </c>
      <c r="E256" s="41"/>
      <c r="F256" s="255" t="s">
        <v>872</v>
      </c>
      <c r="G256" s="41"/>
      <c r="H256" s="41"/>
      <c r="I256" s="137"/>
      <c r="J256" s="41"/>
      <c r="K256" s="41"/>
      <c r="L256" s="45"/>
      <c r="M256" s="256"/>
      <c r="N256" s="257"/>
      <c r="O256" s="85"/>
      <c r="P256" s="85"/>
      <c r="Q256" s="85"/>
      <c r="R256" s="85"/>
      <c r="S256" s="85"/>
      <c r="T256" s="86"/>
      <c r="U256" s="39"/>
      <c r="V256" s="39"/>
      <c r="W256" s="39"/>
      <c r="X256" s="39"/>
      <c r="Y256" s="39"/>
      <c r="Z256" s="39"/>
      <c r="AA256" s="39"/>
      <c r="AB256" s="39"/>
      <c r="AC256" s="39"/>
      <c r="AD256" s="39"/>
      <c r="AE256" s="39"/>
      <c r="AT256" s="18" t="s">
        <v>174</v>
      </c>
      <c r="AU256" s="18" t="s">
        <v>151</v>
      </c>
    </row>
    <row r="257" s="2" customFormat="1" ht="21.75" customHeight="1">
      <c r="A257" s="39"/>
      <c r="B257" s="40"/>
      <c r="C257" s="219" t="s">
        <v>392</v>
      </c>
      <c r="D257" s="219" t="s">
        <v>145</v>
      </c>
      <c r="E257" s="220" t="s">
        <v>1192</v>
      </c>
      <c r="F257" s="221" t="s">
        <v>1193</v>
      </c>
      <c r="G257" s="222" t="s">
        <v>159</v>
      </c>
      <c r="H257" s="223">
        <v>88.825000000000003</v>
      </c>
      <c r="I257" s="224"/>
      <c r="J257" s="225">
        <f>ROUND(I257*H257,2)</f>
        <v>0</v>
      </c>
      <c r="K257" s="221" t="s">
        <v>149</v>
      </c>
      <c r="L257" s="45"/>
      <c r="M257" s="226" t="s">
        <v>19</v>
      </c>
      <c r="N257" s="227" t="s">
        <v>44</v>
      </c>
      <c r="O257" s="85"/>
      <c r="P257" s="228">
        <f>O257*H257</f>
        <v>0</v>
      </c>
      <c r="Q257" s="228">
        <v>0.024379999999999999</v>
      </c>
      <c r="R257" s="228">
        <f>Q257*H257</f>
        <v>2.1655535000000001</v>
      </c>
      <c r="S257" s="228">
        <v>0</v>
      </c>
      <c r="T257" s="229">
        <f>S257*H257</f>
        <v>0</v>
      </c>
      <c r="U257" s="39"/>
      <c r="V257" s="39"/>
      <c r="W257" s="39"/>
      <c r="X257" s="39"/>
      <c r="Y257" s="39"/>
      <c r="Z257" s="39"/>
      <c r="AA257" s="39"/>
      <c r="AB257" s="39"/>
      <c r="AC257" s="39"/>
      <c r="AD257" s="39"/>
      <c r="AE257" s="39"/>
      <c r="AR257" s="230" t="s">
        <v>269</v>
      </c>
      <c r="AT257" s="230" t="s">
        <v>145</v>
      </c>
      <c r="AU257" s="230" t="s">
        <v>151</v>
      </c>
      <c r="AY257" s="18" t="s">
        <v>142</v>
      </c>
      <c r="BE257" s="231">
        <f>IF(N257="základní",J257,0)</f>
        <v>0</v>
      </c>
      <c r="BF257" s="231">
        <f>IF(N257="snížená",J257,0)</f>
        <v>0</v>
      </c>
      <c r="BG257" s="231">
        <f>IF(N257="zákl. přenesená",J257,0)</f>
        <v>0</v>
      </c>
      <c r="BH257" s="231">
        <f>IF(N257="sníž. přenesená",J257,0)</f>
        <v>0</v>
      </c>
      <c r="BI257" s="231">
        <f>IF(N257="nulová",J257,0)</f>
        <v>0</v>
      </c>
      <c r="BJ257" s="18" t="s">
        <v>151</v>
      </c>
      <c r="BK257" s="231">
        <f>ROUND(I257*H257,2)</f>
        <v>0</v>
      </c>
      <c r="BL257" s="18" t="s">
        <v>269</v>
      </c>
      <c r="BM257" s="230" t="s">
        <v>1194</v>
      </c>
    </row>
    <row r="258" s="2" customFormat="1">
      <c r="A258" s="39"/>
      <c r="B258" s="40"/>
      <c r="C258" s="41"/>
      <c r="D258" s="234" t="s">
        <v>174</v>
      </c>
      <c r="E258" s="41"/>
      <c r="F258" s="255" t="s">
        <v>1195</v>
      </c>
      <c r="G258" s="41"/>
      <c r="H258" s="41"/>
      <c r="I258" s="137"/>
      <c r="J258" s="41"/>
      <c r="K258" s="41"/>
      <c r="L258" s="45"/>
      <c r="M258" s="256"/>
      <c r="N258" s="257"/>
      <c r="O258" s="85"/>
      <c r="P258" s="85"/>
      <c r="Q258" s="85"/>
      <c r="R258" s="85"/>
      <c r="S258" s="85"/>
      <c r="T258" s="86"/>
      <c r="U258" s="39"/>
      <c r="V258" s="39"/>
      <c r="W258" s="39"/>
      <c r="X258" s="39"/>
      <c r="Y258" s="39"/>
      <c r="Z258" s="39"/>
      <c r="AA258" s="39"/>
      <c r="AB258" s="39"/>
      <c r="AC258" s="39"/>
      <c r="AD258" s="39"/>
      <c r="AE258" s="39"/>
      <c r="AT258" s="18" t="s">
        <v>174</v>
      </c>
      <c r="AU258" s="18" t="s">
        <v>151</v>
      </c>
    </row>
    <row r="259" s="13" customFormat="1">
      <c r="A259" s="13"/>
      <c r="B259" s="232"/>
      <c r="C259" s="233"/>
      <c r="D259" s="234" t="s">
        <v>153</v>
      </c>
      <c r="E259" s="235" t="s">
        <v>19</v>
      </c>
      <c r="F259" s="236" t="s">
        <v>1138</v>
      </c>
      <c r="G259" s="233"/>
      <c r="H259" s="237">
        <v>38.854999999999997</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153</v>
      </c>
      <c r="AU259" s="243" t="s">
        <v>151</v>
      </c>
      <c r="AV259" s="13" t="s">
        <v>151</v>
      </c>
      <c r="AW259" s="13" t="s">
        <v>33</v>
      </c>
      <c r="AX259" s="13" t="s">
        <v>72</v>
      </c>
      <c r="AY259" s="243" t="s">
        <v>142</v>
      </c>
    </row>
    <row r="260" s="13" customFormat="1">
      <c r="A260" s="13"/>
      <c r="B260" s="232"/>
      <c r="C260" s="233"/>
      <c r="D260" s="234" t="s">
        <v>153</v>
      </c>
      <c r="E260" s="235" t="s">
        <v>19</v>
      </c>
      <c r="F260" s="236" t="s">
        <v>1139</v>
      </c>
      <c r="G260" s="233"/>
      <c r="H260" s="237">
        <v>35.244999999999997</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153</v>
      </c>
      <c r="AU260" s="243" t="s">
        <v>151</v>
      </c>
      <c r="AV260" s="13" t="s">
        <v>151</v>
      </c>
      <c r="AW260" s="13" t="s">
        <v>33</v>
      </c>
      <c r="AX260" s="13" t="s">
        <v>72</v>
      </c>
      <c r="AY260" s="243" t="s">
        <v>142</v>
      </c>
    </row>
    <row r="261" s="13" customFormat="1">
      <c r="A261" s="13"/>
      <c r="B261" s="232"/>
      <c r="C261" s="233"/>
      <c r="D261" s="234" t="s">
        <v>153</v>
      </c>
      <c r="E261" s="235" t="s">
        <v>19</v>
      </c>
      <c r="F261" s="236" t="s">
        <v>1196</v>
      </c>
      <c r="G261" s="233"/>
      <c r="H261" s="237">
        <v>14.725</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153</v>
      </c>
      <c r="AU261" s="243" t="s">
        <v>151</v>
      </c>
      <c r="AV261" s="13" t="s">
        <v>151</v>
      </c>
      <c r="AW261" s="13" t="s">
        <v>33</v>
      </c>
      <c r="AX261" s="13" t="s">
        <v>72</v>
      </c>
      <c r="AY261" s="243" t="s">
        <v>142</v>
      </c>
    </row>
    <row r="262" s="14" customFormat="1">
      <c r="A262" s="14"/>
      <c r="B262" s="244"/>
      <c r="C262" s="245"/>
      <c r="D262" s="234" t="s">
        <v>153</v>
      </c>
      <c r="E262" s="246" t="s">
        <v>19</v>
      </c>
      <c r="F262" s="247" t="s">
        <v>156</v>
      </c>
      <c r="G262" s="245"/>
      <c r="H262" s="248">
        <v>88.824999999999989</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153</v>
      </c>
      <c r="AU262" s="254" t="s">
        <v>151</v>
      </c>
      <c r="AV262" s="14" t="s">
        <v>150</v>
      </c>
      <c r="AW262" s="14" t="s">
        <v>33</v>
      </c>
      <c r="AX262" s="14" t="s">
        <v>80</v>
      </c>
      <c r="AY262" s="254" t="s">
        <v>142</v>
      </c>
    </row>
    <row r="263" s="2" customFormat="1" ht="21.75" customHeight="1">
      <c r="A263" s="39"/>
      <c r="B263" s="40"/>
      <c r="C263" s="219" t="s">
        <v>399</v>
      </c>
      <c r="D263" s="219" t="s">
        <v>145</v>
      </c>
      <c r="E263" s="220" t="s">
        <v>1197</v>
      </c>
      <c r="F263" s="221" t="s">
        <v>1198</v>
      </c>
      <c r="G263" s="222" t="s">
        <v>185</v>
      </c>
      <c r="H263" s="223">
        <v>51.799999999999997</v>
      </c>
      <c r="I263" s="224"/>
      <c r="J263" s="225">
        <f>ROUND(I263*H263,2)</f>
        <v>0</v>
      </c>
      <c r="K263" s="221" t="s">
        <v>149</v>
      </c>
      <c r="L263" s="45"/>
      <c r="M263" s="226" t="s">
        <v>19</v>
      </c>
      <c r="N263" s="227" t="s">
        <v>44</v>
      </c>
      <c r="O263" s="85"/>
      <c r="P263" s="228">
        <f>O263*H263</f>
        <v>0</v>
      </c>
      <c r="Q263" s="228">
        <v>0.0098200000000000006</v>
      </c>
      <c r="R263" s="228">
        <f>Q263*H263</f>
        <v>0.50867600000000002</v>
      </c>
      <c r="S263" s="228">
        <v>0</v>
      </c>
      <c r="T263" s="229">
        <f>S263*H263</f>
        <v>0</v>
      </c>
      <c r="U263" s="39"/>
      <c r="V263" s="39"/>
      <c r="W263" s="39"/>
      <c r="X263" s="39"/>
      <c r="Y263" s="39"/>
      <c r="Z263" s="39"/>
      <c r="AA263" s="39"/>
      <c r="AB263" s="39"/>
      <c r="AC263" s="39"/>
      <c r="AD263" s="39"/>
      <c r="AE263" s="39"/>
      <c r="AR263" s="230" t="s">
        <v>269</v>
      </c>
      <c r="AT263" s="230" t="s">
        <v>145</v>
      </c>
      <c r="AU263" s="230" t="s">
        <v>151</v>
      </c>
      <c r="AY263" s="18" t="s">
        <v>142</v>
      </c>
      <c r="BE263" s="231">
        <f>IF(N263="základní",J263,0)</f>
        <v>0</v>
      </c>
      <c r="BF263" s="231">
        <f>IF(N263="snížená",J263,0)</f>
        <v>0</v>
      </c>
      <c r="BG263" s="231">
        <f>IF(N263="zákl. přenesená",J263,0)</f>
        <v>0</v>
      </c>
      <c r="BH263" s="231">
        <f>IF(N263="sníž. přenesená",J263,0)</f>
        <v>0</v>
      </c>
      <c r="BI263" s="231">
        <f>IF(N263="nulová",J263,0)</f>
        <v>0</v>
      </c>
      <c r="BJ263" s="18" t="s">
        <v>151</v>
      </c>
      <c r="BK263" s="231">
        <f>ROUND(I263*H263,2)</f>
        <v>0</v>
      </c>
      <c r="BL263" s="18" t="s">
        <v>269</v>
      </c>
      <c r="BM263" s="230" t="s">
        <v>1199</v>
      </c>
    </row>
    <row r="264" s="2" customFormat="1">
      <c r="A264" s="39"/>
      <c r="B264" s="40"/>
      <c r="C264" s="41"/>
      <c r="D264" s="234" t="s">
        <v>174</v>
      </c>
      <c r="E264" s="41"/>
      <c r="F264" s="255" t="s">
        <v>1200</v>
      </c>
      <c r="G264" s="41"/>
      <c r="H264" s="41"/>
      <c r="I264" s="137"/>
      <c r="J264" s="41"/>
      <c r="K264" s="41"/>
      <c r="L264" s="45"/>
      <c r="M264" s="256"/>
      <c r="N264" s="257"/>
      <c r="O264" s="85"/>
      <c r="P264" s="85"/>
      <c r="Q264" s="85"/>
      <c r="R264" s="85"/>
      <c r="S264" s="85"/>
      <c r="T264" s="86"/>
      <c r="U264" s="39"/>
      <c r="V264" s="39"/>
      <c r="W264" s="39"/>
      <c r="X264" s="39"/>
      <c r="Y264" s="39"/>
      <c r="Z264" s="39"/>
      <c r="AA264" s="39"/>
      <c r="AB264" s="39"/>
      <c r="AC264" s="39"/>
      <c r="AD264" s="39"/>
      <c r="AE264" s="39"/>
      <c r="AT264" s="18" t="s">
        <v>174</v>
      </c>
      <c r="AU264" s="18" t="s">
        <v>151</v>
      </c>
    </row>
    <row r="265" s="13" customFormat="1">
      <c r="A265" s="13"/>
      <c r="B265" s="232"/>
      <c r="C265" s="233"/>
      <c r="D265" s="234" t="s">
        <v>153</v>
      </c>
      <c r="E265" s="235" t="s">
        <v>19</v>
      </c>
      <c r="F265" s="236" t="s">
        <v>1201</v>
      </c>
      <c r="G265" s="233"/>
      <c r="H265" s="237">
        <v>44</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153</v>
      </c>
      <c r="AU265" s="243" t="s">
        <v>151</v>
      </c>
      <c r="AV265" s="13" t="s">
        <v>151</v>
      </c>
      <c r="AW265" s="13" t="s">
        <v>33</v>
      </c>
      <c r="AX265" s="13" t="s">
        <v>72</v>
      </c>
      <c r="AY265" s="243" t="s">
        <v>142</v>
      </c>
    </row>
    <row r="266" s="13" customFormat="1">
      <c r="A266" s="13"/>
      <c r="B266" s="232"/>
      <c r="C266" s="233"/>
      <c r="D266" s="234" t="s">
        <v>153</v>
      </c>
      <c r="E266" s="235" t="s">
        <v>19</v>
      </c>
      <c r="F266" s="236" t="s">
        <v>1202</v>
      </c>
      <c r="G266" s="233"/>
      <c r="H266" s="237">
        <v>2.3999999999999999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153</v>
      </c>
      <c r="AU266" s="243" t="s">
        <v>151</v>
      </c>
      <c r="AV266" s="13" t="s">
        <v>151</v>
      </c>
      <c r="AW266" s="13" t="s">
        <v>33</v>
      </c>
      <c r="AX266" s="13" t="s">
        <v>72</v>
      </c>
      <c r="AY266" s="243" t="s">
        <v>142</v>
      </c>
    </row>
    <row r="267" s="13" customFormat="1">
      <c r="A267" s="13"/>
      <c r="B267" s="232"/>
      <c r="C267" s="233"/>
      <c r="D267" s="234" t="s">
        <v>153</v>
      </c>
      <c r="E267" s="235" t="s">
        <v>19</v>
      </c>
      <c r="F267" s="236" t="s">
        <v>1203</v>
      </c>
      <c r="G267" s="233"/>
      <c r="H267" s="237">
        <v>5.4000000000000004</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153</v>
      </c>
      <c r="AU267" s="243" t="s">
        <v>151</v>
      </c>
      <c r="AV267" s="13" t="s">
        <v>151</v>
      </c>
      <c r="AW267" s="13" t="s">
        <v>33</v>
      </c>
      <c r="AX267" s="13" t="s">
        <v>72</v>
      </c>
      <c r="AY267" s="243" t="s">
        <v>142</v>
      </c>
    </row>
    <row r="268" s="14" customFormat="1">
      <c r="A268" s="14"/>
      <c r="B268" s="244"/>
      <c r="C268" s="245"/>
      <c r="D268" s="234" t="s">
        <v>153</v>
      </c>
      <c r="E268" s="246" t="s">
        <v>19</v>
      </c>
      <c r="F268" s="247" t="s">
        <v>156</v>
      </c>
      <c r="G268" s="245"/>
      <c r="H268" s="248">
        <v>51.799999999999997</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153</v>
      </c>
      <c r="AU268" s="254" t="s">
        <v>151</v>
      </c>
      <c r="AV268" s="14" t="s">
        <v>150</v>
      </c>
      <c r="AW268" s="14" t="s">
        <v>33</v>
      </c>
      <c r="AX268" s="14" t="s">
        <v>80</v>
      </c>
      <c r="AY268" s="254" t="s">
        <v>142</v>
      </c>
    </row>
    <row r="269" s="2" customFormat="1" ht="21.75" customHeight="1">
      <c r="A269" s="39"/>
      <c r="B269" s="40"/>
      <c r="C269" s="219" t="s">
        <v>408</v>
      </c>
      <c r="D269" s="219" t="s">
        <v>145</v>
      </c>
      <c r="E269" s="220" t="s">
        <v>1204</v>
      </c>
      <c r="F269" s="221" t="s">
        <v>1205</v>
      </c>
      <c r="G269" s="222" t="s">
        <v>185</v>
      </c>
      <c r="H269" s="223">
        <v>18.199999999999999</v>
      </c>
      <c r="I269" s="224"/>
      <c r="J269" s="225">
        <f>ROUND(I269*H269,2)</f>
        <v>0</v>
      </c>
      <c r="K269" s="221" t="s">
        <v>149</v>
      </c>
      <c r="L269" s="45"/>
      <c r="M269" s="226" t="s">
        <v>19</v>
      </c>
      <c r="N269" s="227" t="s">
        <v>44</v>
      </c>
      <c r="O269" s="85"/>
      <c r="P269" s="228">
        <f>O269*H269</f>
        <v>0</v>
      </c>
      <c r="Q269" s="228">
        <v>0.02121</v>
      </c>
      <c r="R269" s="228">
        <f>Q269*H269</f>
        <v>0.38602199999999998</v>
      </c>
      <c r="S269" s="228">
        <v>0</v>
      </c>
      <c r="T269" s="229">
        <f>S269*H269</f>
        <v>0</v>
      </c>
      <c r="U269" s="39"/>
      <c r="V269" s="39"/>
      <c r="W269" s="39"/>
      <c r="X269" s="39"/>
      <c r="Y269" s="39"/>
      <c r="Z269" s="39"/>
      <c r="AA269" s="39"/>
      <c r="AB269" s="39"/>
      <c r="AC269" s="39"/>
      <c r="AD269" s="39"/>
      <c r="AE269" s="39"/>
      <c r="AR269" s="230" t="s">
        <v>269</v>
      </c>
      <c r="AT269" s="230" t="s">
        <v>145</v>
      </c>
      <c r="AU269" s="230" t="s">
        <v>151</v>
      </c>
      <c r="AY269" s="18" t="s">
        <v>142</v>
      </c>
      <c r="BE269" s="231">
        <f>IF(N269="základní",J269,0)</f>
        <v>0</v>
      </c>
      <c r="BF269" s="231">
        <f>IF(N269="snížená",J269,0)</f>
        <v>0</v>
      </c>
      <c r="BG269" s="231">
        <f>IF(N269="zákl. přenesená",J269,0)</f>
        <v>0</v>
      </c>
      <c r="BH269" s="231">
        <f>IF(N269="sníž. přenesená",J269,0)</f>
        <v>0</v>
      </c>
      <c r="BI269" s="231">
        <f>IF(N269="nulová",J269,0)</f>
        <v>0</v>
      </c>
      <c r="BJ269" s="18" t="s">
        <v>151</v>
      </c>
      <c r="BK269" s="231">
        <f>ROUND(I269*H269,2)</f>
        <v>0</v>
      </c>
      <c r="BL269" s="18" t="s">
        <v>269</v>
      </c>
      <c r="BM269" s="230" t="s">
        <v>1206</v>
      </c>
    </row>
    <row r="270" s="2" customFormat="1">
      <c r="A270" s="39"/>
      <c r="B270" s="40"/>
      <c r="C270" s="41"/>
      <c r="D270" s="234" t="s">
        <v>174</v>
      </c>
      <c r="E270" s="41"/>
      <c r="F270" s="255" t="s">
        <v>1200</v>
      </c>
      <c r="G270" s="41"/>
      <c r="H270" s="41"/>
      <c r="I270" s="137"/>
      <c r="J270" s="41"/>
      <c r="K270" s="41"/>
      <c r="L270" s="45"/>
      <c r="M270" s="256"/>
      <c r="N270" s="257"/>
      <c r="O270" s="85"/>
      <c r="P270" s="85"/>
      <c r="Q270" s="85"/>
      <c r="R270" s="85"/>
      <c r="S270" s="85"/>
      <c r="T270" s="86"/>
      <c r="U270" s="39"/>
      <c r="V270" s="39"/>
      <c r="W270" s="39"/>
      <c r="X270" s="39"/>
      <c r="Y270" s="39"/>
      <c r="Z270" s="39"/>
      <c r="AA270" s="39"/>
      <c r="AB270" s="39"/>
      <c r="AC270" s="39"/>
      <c r="AD270" s="39"/>
      <c r="AE270" s="39"/>
      <c r="AT270" s="18" t="s">
        <v>174</v>
      </c>
      <c r="AU270" s="18" t="s">
        <v>151</v>
      </c>
    </row>
    <row r="271" s="13" customFormat="1">
      <c r="A271" s="13"/>
      <c r="B271" s="232"/>
      <c r="C271" s="233"/>
      <c r="D271" s="234" t="s">
        <v>153</v>
      </c>
      <c r="E271" s="235" t="s">
        <v>19</v>
      </c>
      <c r="F271" s="236" t="s">
        <v>1207</v>
      </c>
      <c r="G271" s="233"/>
      <c r="H271" s="237">
        <v>18.199999999999999</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153</v>
      </c>
      <c r="AU271" s="243" t="s">
        <v>151</v>
      </c>
      <c r="AV271" s="13" t="s">
        <v>151</v>
      </c>
      <c r="AW271" s="13" t="s">
        <v>33</v>
      </c>
      <c r="AX271" s="13" t="s">
        <v>72</v>
      </c>
      <c r="AY271" s="243" t="s">
        <v>142</v>
      </c>
    </row>
    <row r="272" s="14" customFormat="1">
      <c r="A272" s="14"/>
      <c r="B272" s="244"/>
      <c r="C272" s="245"/>
      <c r="D272" s="234" t="s">
        <v>153</v>
      </c>
      <c r="E272" s="246" t="s">
        <v>19</v>
      </c>
      <c r="F272" s="247" t="s">
        <v>156</v>
      </c>
      <c r="G272" s="245"/>
      <c r="H272" s="248">
        <v>18.199999999999999</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153</v>
      </c>
      <c r="AU272" s="254" t="s">
        <v>151</v>
      </c>
      <c r="AV272" s="14" t="s">
        <v>150</v>
      </c>
      <c r="AW272" s="14" t="s">
        <v>33</v>
      </c>
      <c r="AX272" s="14" t="s">
        <v>80</v>
      </c>
      <c r="AY272" s="254" t="s">
        <v>142</v>
      </c>
    </row>
    <row r="273" s="2" customFormat="1" ht="33" customHeight="1">
      <c r="A273" s="39"/>
      <c r="B273" s="40"/>
      <c r="C273" s="219" t="s">
        <v>414</v>
      </c>
      <c r="D273" s="219" t="s">
        <v>145</v>
      </c>
      <c r="E273" s="220" t="s">
        <v>1208</v>
      </c>
      <c r="F273" s="221" t="s">
        <v>1209</v>
      </c>
      <c r="G273" s="222" t="s">
        <v>301</v>
      </c>
      <c r="H273" s="223">
        <v>4.274</v>
      </c>
      <c r="I273" s="224"/>
      <c r="J273" s="225">
        <f>ROUND(I273*H273,2)</f>
        <v>0</v>
      </c>
      <c r="K273" s="221" t="s">
        <v>149</v>
      </c>
      <c r="L273" s="45"/>
      <c r="M273" s="226" t="s">
        <v>19</v>
      </c>
      <c r="N273" s="227" t="s">
        <v>44</v>
      </c>
      <c r="O273" s="85"/>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269</v>
      </c>
      <c r="AT273" s="230" t="s">
        <v>145</v>
      </c>
      <c r="AU273" s="230" t="s">
        <v>151</v>
      </c>
      <c r="AY273" s="18" t="s">
        <v>142</v>
      </c>
      <c r="BE273" s="231">
        <f>IF(N273="základní",J273,0)</f>
        <v>0</v>
      </c>
      <c r="BF273" s="231">
        <f>IF(N273="snížená",J273,0)</f>
        <v>0</v>
      </c>
      <c r="BG273" s="231">
        <f>IF(N273="zákl. přenesená",J273,0)</f>
        <v>0</v>
      </c>
      <c r="BH273" s="231">
        <f>IF(N273="sníž. přenesená",J273,0)</f>
        <v>0</v>
      </c>
      <c r="BI273" s="231">
        <f>IF(N273="nulová",J273,0)</f>
        <v>0</v>
      </c>
      <c r="BJ273" s="18" t="s">
        <v>151</v>
      </c>
      <c r="BK273" s="231">
        <f>ROUND(I273*H273,2)</f>
        <v>0</v>
      </c>
      <c r="BL273" s="18" t="s">
        <v>269</v>
      </c>
      <c r="BM273" s="230" t="s">
        <v>1210</v>
      </c>
    </row>
    <row r="274" s="2" customFormat="1">
      <c r="A274" s="39"/>
      <c r="B274" s="40"/>
      <c r="C274" s="41"/>
      <c r="D274" s="234" t="s">
        <v>174</v>
      </c>
      <c r="E274" s="41"/>
      <c r="F274" s="255" t="s">
        <v>884</v>
      </c>
      <c r="G274" s="41"/>
      <c r="H274" s="41"/>
      <c r="I274" s="137"/>
      <c r="J274" s="41"/>
      <c r="K274" s="41"/>
      <c r="L274" s="45"/>
      <c r="M274" s="256"/>
      <c r="N274" s="257"/>
      <c r="O274" s="85"/>
      <c r="P274" s="85"/>
      <c r="Q274" s="85"/>
      <c r="R274" s="85"/>
      <c r="S274" s="85"/>
      <c r="T274" s="86"/>
      <c r="U274" s="39"/>
      <c r="V274" s="39"/>
      <c r="W274" s="39"/>
      <c r="X274" s="39"/>
      <c r="Y274" s="39"/>
      <c r="Z274" s="39"/>
      <c r="AA274" s="39"/>
      <c r="AB274" s="39"/>
      <c r="AC274" s="39"/>
      <c r="AD274" s="39"/>
      <c r="AE274" s="39"/>
      <c r="AT274" s="18" t="s">
        <v>174</v>
      </c>
      <c r="AU274" s="18" t="s">
        <v>151</v>
      </c>
    </row>
    <row r="275" s="2" customFormat="1" ht="21.75" customHeight="1">
      <c r="A275" s="39"/>
      <c r="B275" s="40"/>
      <c r="C275" s="219" t="s">
        <v>419</v>
      </c>
      <c r="D275" s="219" t="s">
        <v>145</v>
      </c>
      <c r="E275" s="220" t="s">
        <v>885</v>
      </c>
      <c r="F275" s="221" t="s">
        <v>886</v>
      </c>
      <c r="G275" s="222" t="s">
        <v>301</v>
      </c>
      <c r="H275" s="223">
        <v>4.274</v>
      </c>
      <c r="I275" s="224"/>
      <c r="J275" s="225">
        <f>ROUND(I275*H275,2)</f>
        <v>0</v>
      </c>
      <c r="K275" s="221" t="s">
        <v>149</v>
      </c>
      <c r="L275" s="45"/>
      <c r="M275" s="226" t="s">
        <v>19</v>
      </c>
      <c r="N275" s="227" t="s">
        <v>44</v>
      </c>
      <c r="O275" s="85"/>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269</v>
      </c>
      <c r="AT275" s="230" t="s">
        <v>145</v>
      </c>
      <c r="AU275" s="230" t="s">
        <v>151</v>
      </c>
      <c r="AY275" s="18" t="s">
        <v>142</v>
      </c>
      <c r="BE275" s="231">
        <f>IF(N275="základní",J275,0)</f>
        <v>0</v>
      </c>
      <c r="BF275" s="231">
        <f>IF(N275="snížená",J275,0)</f>
        <v>0</v>
      </c>
      <c r="BG275" s="231">
        <f>IF(N275="zákl. přenesená",J275,0)</f>
        <v>0</v>
      </c>
      <c r="BH275" s="231">
        <f>IF(N275="sníž. přenesená",J275,0)</f>
        <v>0</v>
      </c>
      <c r="BI275" s="231">
        <f>IF(N275="nulová",J275,0)</f>
        <v>0</v>
      </c>
      <c r="BJ275" s="18" t="s">
        <v>151</v>
      </c>
      <c r="BK275" s="231">
        <f>ROUND(I275*H275,2)</f>
        <v>0</v>
      </c>
      <c r="BL275" s="18" t="s">
        <v>269</v>
      </c>
      <c r="BM275" s="230" t="s">
        <v>1211</v>
      </c>
    </row>
    <row r="276" s="2" customFormat="1">
      <c r="A276" s="39"/>
      <c r="B276" s="40"/>
      <c r="C276" s="41"/>
      <c r="D276" s="234" t="s">
        <v>174</v>
      </c>
      <c r="E276" s="41"/>
      <c r="F276" s="255" t="s">
        <v>884</v>
      </c>
      <c r="G276" s="41"/>
      <c r="H276" s="41"/>
      <c r="I276" s="137"/>
      <c r="J276" s="41"/>
      <c r="K276" s="41"/>
      <c r="L276" s="45"/>
      <c r="M276" s="256"/>
      <c r="N276" s="257"/>
      <c r="O276" s="85"/>
      <c r="P276" s="85"/>
      <c r="Q276" s="85"/>
      <c r="R276" s="85"/>
      <c r="S276" s="85"/>
      <c r="T276" s="86"/>
      <c r="U276" s="39"/>
      <c r="V276" s="39"/>
      <c r="W276" s="39"/>
      <c r="X276" s="39"/>
      <c r="Y276" s="39"/>
      <c r="Z276" s="39"/>
      <c r="AA276" s="39"/>
      <c r="AB276" s="39"/>
      <c r="AC276" s="39"/>
      <c r="AD276" s="39"/>
      <c r="AE276" s="39"/>
      <c r="AT276" s="18" t="s">
        <v>174</v>
      </c>
      <c r="AU276" s="18" t="s">
        <v>151</v>
      </c>
    </row>
    <row r="277" s="12" customFormat="1" ht="22.8" customHeight="1">
      <c r="A277" s="12"/>
      <c r="B277" s="203"/>
      <c r="C277" s="204"/>
      <c r="D277" s="205" t="s">
        <v>71</v>
      </c>
      <c r="E277" s="217" t="s">
        <v>1212</v>
      </c>
      <c r="F277" s="217" t="s">
        <v>1213</v>
      </c>
      <c r="G277" s="204"/>
      <c r="H277" s="204"/>
      <c r="I277" s="207"/>
      <c r="J277" s="218">
        <f>BK277</f>
        <v>0</v>
      </c>
      <c r="K277" s="204"/>
      <c r="L277" s="209"/>
      <c r="M277" s="210"/>
      <c r="N277" s="211"/>
      <c r="O277" s="211"/>
      <c r="P277" s="212">
        <f>SUM(P278:P283)</f>
        <v>0</v>
      </c>
      <c r="Q277" s="211"/>
      <c r="R277" s="212">
        <f>SUM(R278:R283)</f>
        <v>0</v>
      </c>
      <c r="S277" s="211"/>
      <c r="T277" s="213">
        <f>SUM(T278:T283)</f>
        <v>1.1135250000000001</v>
      </c>
      <c r="U277" s="12"/>
      <c r="V277" s="12"/>
      <c r="W277" s="12"/>
      <c r="X277" s="12"/>
      <c r="Y277" s="12"/>
      <c r="Z277" s="12"/>
      <c r="AA277" s="12"/>
      <c r="AB277" s="12"/>
      <c r="AC277" s="12"/>
      <c r="AD277" s="12"/>
      <c r="AE277" s="12"/>
      <c r="AR277" s="214" t="s">
        <v>151</v>
      </c>
      <c r="AT277" s="215" t="s">
        <v>71</v>
      </c>
      <c r="AU277" s="215" t="s">
        <v>80</v>
      </c>
      <c r="AY277" s="214" t="s">
        <v>142</v>
      </c>
      <c r="BK277" s="216">
        <f>SUM(BK278:BK283)</f>
        <v>0</v>
      </c>
    </row>
    <row r="278" s="2" customFormat="1" ht="16.5" customHeight="1">
      <c r="A278" s="39"/>
      <c r="B278" s="40"/>
      <c r="C278" s="219" t="s">
        <v>424</v>
      </c>
      <c r="D278" s="219" t="s">
        <v>145</v>
      </c>
      <c r="E278" s="220" t="s">
        <v>1214</v>
      </c>
      <c r="F278" s="221" t="s">
        <v>1215</v>
      </c>
      <c r="G278" s="222" t="s">
        <v>159</v>
      </c>
      <c r="H278" s="223">
        <v>17.675000000000001</v>
      </c>
      <c r="I278" s="224"/>
      <c r="J278" s="225">
        <f>ROUND(I278*H278,2)</f>
        <v>0</v>
      </c>
      <c r="K278" s="221" t="s">
        <v>149</v>
      </c>
      <c r="L278" s="45"/>
      <c r="M278" s="226" t="s">
        <v>19</v>
      </c>
      <c r="N278" s="227" t="s">
        <v>44</v>
      </c>
      <c r="O278" s="85"/>
      <c r="P278" s="228">
        <f>O278*H278</f>
        <v>0</v>
      </c>
      <c r="Q278" s="228">
        <v>0</v>
      </c>
      <c r="R278" s="228">
        <f>Q278*H278</f>
        <v>0</v>
      </c>
      <c r="S278" s="228">
        <v>0.063</v>
      </c>
      <c r="T278" s="229">
        <f>S278*H278</f>
        <v>1.1135250000000001</v>
      </c>
      <c r="U278" s="39"/>
      <c r="V278" s="39"/>
      <c r="W278" s="39"/>
      <c r="X278" s="39"/>
      <c r="Y278" s="39"/>
      <c r="Z278" s="39"/>
      <c r="AA278" s="39"/>
      <c r="AB278" s="39"/>
      <c r="AC278" s="39"/>
      <c r="AD278" s="39"/>
      <c r="AE278" s="39"/>
      <c r="AR278" s="230" t="s">
        <v>269</v>
      </c>
      <c r="AT278" s="230" t="s">
        <v>145</v>
      </c>
      <c r="AU278" s="230" t="s">
        <v>151</v>
      </c>
      <c r="AY278" s="18" t="s">
        <v>142</v>
      </c>
      <c r="BE278" s="231">
        <f>IF(N278="základní",J278,0)</f>
        <v>0</v>
      </c>
      <c r="BF278" s="231">
        <f>IF(N278="snížená",J278,0)</f>
        <v>0</v>
      </c>
      <c r="BG278" s="231">
        <f>IF(N278="zákl. přenesená",J278,0)</f>
        <v>0</v>
      </c>
      <c r="BH278" s="231">
        <f>IF(N278="sníž. přenesená",J278,0)</f>
        <v>0</v>
      </c>
      <c r="BI278" s="231">
        <f>IF(N278="nulová",J278,0)</f>
        <v>0</v>
      </c>
      <c r="BJ278" s="18" t="s">
        <v>151</v>
      </c>
      <c r="BK278" s="231">
        <f>ROUND(I278*H278,2)</f>
        <v>0</v>
      </c>
      <c r="BL278" s="18" t="s">
        <v>269</v>
      </c>
      <c r="BM278" s="230" t="s">
        <v>1216</v>
      </c>
    </row>
    <row r="279" s="13" customFormat="1">
      <c r="A279" s="13"/>
      <c r="B279" s="232"/>
      <c r="C279" s="233"/>
      <c r="D279" s="234" t="s">
        <v>153</v>
      </c>
      <c r="E279" s="235" t="s">
        <v>19</v>
      </c>
      <c r="F279" s="236" t="s">
        <v>1217</v>
      </c>
      <c r="G279" s="233"/>
      <c r="H279" s="237">
        <v>10.560000000000001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153</v>
      </c>
      <c r="AU279" s="243" t="s">
        <v>151</v>
      </c>
      <c r="AV279" s="13" t="s">
        <v>151</v>
      </c>
      <c r="AW279" s="13" t="s">
        <v>33</v>
      </c>
      <c r="AX279" s="13" t="s">
        <v>72</v>
      </c>
      <c r="AY279" s="243" t="s">
        <v>142</v>
      </c>
    </row>
    <row r="280" s="13" customFormat="1">
      <c r="A280" s="13"/>
      <c r="B280" s="232"/>
      <c r="C280" s="233"/>
      <c r="D280" s="234" t="s">
        <v>153</v>
      </c>
      <c r="E280" s="235" t="s">
        <v>19</v>
      </c>
      <c r="F280" s="236" t="s">
        <v>1218</v>
      </c>
      <c r="G280" s="233"/>
      <c r="H280" s="237">
        <v>0.35999999999999999</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153</v>
      </c>
      <c r="AU280" s="243" t="s">
        <v>151</v>
      </c>
      <c r="AV280" s="13" t="s">
        <v>151</v>
      </c>
      <c r="AW280" s="13" t="s">
        <v>33</v>
      </c>
      <c r="AX280" s="13" t="s">
        <v>72</v>
      </c>
      <c r="AY280" s="243" t="s">
        <v>142</v>
      </c>
    </row>
    <row r="281" s="13" customFormat="1">
      <c r="A281" s="13"/>
      <c r="B281" s="232"/>
      <c r="C281" s="233"/>
      <c r="D281" s="234" t="s">
        <v>153</v>
      </c>
      <c r="E281" s="235" t="s">
        <v>19</v>
      </c>
      <c r="F281" s="236" t="s">
        <v>1219</v>
      </c>
      <c r="G281" s="233"/>
      <c r="H281" s="237">
        <v>0.88</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153</v>
      </c>
      <c r="AU281" s="243" t="s">
        <v>151</v>
      </c>
      <c r="AV281" s="13" t="s">
        <v>151</v>
      </c>
      <c r="AW281" s="13" t="s">
        <v>33</v>
      </c>
      <c r="AX281" s="13" t="s">
        <v>72</v>
      </c>
      <c r="AY281" s="243" t="s">
        <v>142</v>
      </c>
    </row>
    <row r="282" s="13" customFormat="1">
      <c r="A282" s="13"/>
      <c r="B282" s="232"/>
      <c r="C282" s="233"/>
      <c r="D282" s="234" t="s">
        <v>153</v>
      </c>
      <c r="E282" s="235" t="s">
        <v>19</v>
      </c>
      <c r="F282" s="236" t="s">
        <v>1220</v>
      </c>
      <c r="G282" s="233"/>
      <c r="H282" s="237">
        <v>5.875</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153</v>
      </c>
      <c r="AU282" s="243" t="s">
        <v>151</v>
      </c>
      <c r="AV282" s="13" t="s">
        <v>151</v>
      </c>
      <c r="AW282" s="13" t="s">
        <v>33</v>
      </c>
      <c r="AX282" s="13" t="s">
        <v>72</v>
      </c>
      <c r="AY282" s="243" t="s">
        <v>142</v>
      </c>
    </row>
    <row r="283" s="14" customFormat="1">
      <c r="A283" s="14"/>
      <c r="B283" s="244"/>
      <c r="C283" s="245"/>
      <c r="D283" s="234" t="s">
        <v>153</v>
      </c>
      <c r="E283" s="246" t="s">
        <v>19</v>
      </c>
      <c r="F283" s="247" t="s">
        <v>156</v>
      </c>
      <c r="G283" s="245"/>
      <c r="H283" s="248">
        <v>17.675000000000001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153</v>
      </c>
      <c r="AU283" s="254" t="s">
        <v>151</v>
      </c>
      <c r="AV283" s="14" t="s">
        <v>150</v>
      </c>
      <c r="AW283" s="14" t="s">
        <v>33</v>
      </c>
      <c r="AX283" s="14" t="s">
        <v>80</v>
      </c>
      <c r="AY283" s="254" t="s">
        <v>142</v>
      </c>
    </row>
    <row r="284" s="12" customFormat="1" ht="22.8" customHeight="1">
      <c r="A284" s="12"/>
      <c r="B284" s="203"/>
      <c r="C284" s="204"/>
      <c r="D284" s="205" t="s">
        <v>71</v>
      </c>
      <c r="E284" s="217" t="s">
        <v>487</v>
      </c>
      <c r="F284" s="217" t="s">
        <v>488</v>
      </c>
      <c r="G284" s="204"/>
      <c r="H284" s="204"/>
      <c r="I284" s="207"/>
      <c r="J284" s="218">
        <f>BK284</f>
        <v>0</v>
      </c>
      <c r="K284" s="204"/>
      <c r="L284" s="209"/>
      <c r="M284" s="210"/>
      <c r="N284" s="211"/>
      <c r="O284" s="211"/>
      <c r="P284" s="212">
        <f>SUM(P285:P309)</f>
        <v>0</v>
      </c>
      <c r="Q284" s="211"/>
      <c r="R284" s="212">
        <f>SUM(R285:R309)</f>
        <v>0.95753379999999988</v>
      </c>
      <c r="S284" s="211"/>
      <c r="T284" s="213">
        <f>SUM(T285:T309)</f>
        <v>0</v>
      </c>
      <c r="U284" s="12"/>
      <c r="V284" s="12"/>
      <c r="W284" s="12"/>
      <c r="X284" s="12"/>
      <c r="Y284" s="12"/>
      <c r="Z284" s="12"/>
      <c r="AA284" s="12"/>
      <c r="AB284" s="12"/>
      <c r="AC284" s="12"/>
      <c r="AD284" s="12"/>
      <c r="AE284" s="12"/>
      <c r="AR284" s="214" t="s">
        <v>151</v>
      </c>
      <c r="AT284" s="215" t="s">
        <v>71</v>
      </c>
      <c r="AU284" s="215" t="s">
        <v>80</v>
      </c>
      <c r="AY284" s="214" t="s">
        <v>142</v>
      </c>
      <c r="BK284" s="216">
        <f>SUM(BK285:BK309)</f>
        <v>0</v>
      </c>
    </row>
    <row r="285" s="2" customFormat="1" ht="16.5" customHeight="1">
      <c r="A285" s="39"/>
      <c r="B285" s="40"/>
      <c r="C285" s="219" t="s">
        <v>430</v>
      </c>
      <c r="D285" s="219" t="s">
        <v>145</v>
      </c>
      <c r="E285" s="220" t="s">
        <v>1221</v>
      </c>
      <c r="F285" s="221" t="s">
        <v>1222</v>
      </c>
      <c r="G285" s="222" t="s">
        <v>159</v>
      </c>
      <c r="H285" s="223">
        <v>4.8600000000000003</v>
      </c>
      <c r="I285" s="224"/>
      <c r="J285" s="225">
        <f>ROUND(I285*H285,2)</f>
        <v>0</v>
      </c>
      <c r="K285" s="221" t="s">
        <v>149</v>
      </c>
      <c r="L285" s="45"/>
      <c r="M285" s="226" t="s">
        <v>19</v>
      </c>
      <c r="N285" s="227" t="s">
        <v>44</v>
      </c>
      <c r="O285" s="85"/>
      <c r="P285" s="228">
        <f>O285*H285</f>
        <v>0</v>
      </c>
      <c r="Q285" s="228">
        <v>0.00027</v>
      </c>
      <c r="R285" s="228">
        <f>Q285*H285</f>
        <v>0.0013122000000000001</v>
      </c>
      <c r="S285" s="228">
        <v>0</v>
      </c>
      <c r="T285" s="229">
        <f>S285*H285</f>
        <v>0</v>
      </c>
      <c r="U285" s="39"/>
      <c r="V285" s="39"/>
      <c r="W285" s="39"/>
      <c r="X285" s="39"/>
      <c r="Y285" s="39"/>
      <c r="Z285" s="39"/>
      <c r="AA285" s="39"/>
      <c r="AB285" s="39"/>
      <c r="AC285" s="39"/>
      <c r="AD285" s="39"/>
      <c r="AE285" s="39"/>
      <c r="AR285" s="230" t="s">
        <v>269</v>
      </c>
      <c r="AT285" s="230" t="s">
        <v>145</v>
      </c>
      <c r="AU285" s="230" t="s">
        <v>151</v>
      </c>
      <c r="AY285" s="18" t="s">
        <v>142</v>
      </c>
      <c r="BE285" s="231">
        <f>IF(N285="základní",J285,0)</f>
        <v>0</v>
      </c>
      <c r="BF285" s="231">
        <f>IF(N285="snížená",J285,0)</f>
        <v>0</v>
      </c>
      <c r="BG285" s="231">
        <f>IF(N285="zákl. přenesená",J285,0)</f>
        <v>0</v>
      </c>
      <c r="BH285" s="231">
        <f>IF(N285="sníž. přenesená",J285,0)</f>
        <v>0</v>
      </c>
      <c r="BI285" s="231">
        <f>IF(N285="nulová",J285,0)</f>
        <v>0</v>
      </c>
      <c r="BJ285" s="18" t="s">
        <v>151</v>
      </c>
      <c r="BK285" s="231">
        <f>ROUND(I285*H285,2)</f>
        <v>0</v>
      </c>
      <c r="BL285" s="18" t="s">
        <v>269</v>
      </c>
      <c r="BM285" s="230" t="s">
        <v>1223</v>
      </c>
    </row>
    <row r="286" s="2" customFormat="1">
      <c r="A286" s="39"/>
      <c r="B286" s="40"/>
      <c r="C286" s="41"/>
      <c r="D286" s="234" t="s">
        <v>174</v>
      </c>
      <c r="E286" s="41"/>
      <c r="F286" s="255" t="s">
        <v>891</v>
      </c>
      <c r="G286" s="41"/>
      <c r="H286" s="41"/>
      <c r="I286" s="137"/>
      <c r="J286" s="41"/>
      <c r="K286" s="41"/>
      <c r="L286" s="45"/>
      <c r="M286" s="256"/>
      <c r="N286" s="257"/>
      <c r="O286" s="85"/>
      <c r="P286" s="85"/>
      <c r="Q286" s="85"/>
      <c r="R286" s="85"/>
      <c r="S286" s="85"/>
      <c r="T286" s="86"/>
      <c r="U286" s="39"/>
      <c r="V286" s="39"/>
      <c r="W286" s="39"/>
      <c r="X286" s="39"/>
      <c r="Y286" s="39"/>
      <c r="Z286" s="39"/>
      <c r="AA286" s="39"/>
      <c r="AB286" s="39"/>
      <c r="AC286" s="39"/>
      <c r="AD286" s="39"/>
      <c r="AE286" s="39"/>
      <c r="AT286" s="18" t="s">
        <v>174</v>
      </c>
      <c r="AU286" s="18" t="s">
        <v>151</v>
      </c>
    </row>
    <row r="287" s="13" customFormat="1">
      <c r="A287" s="13"/>
      <c r="B287" s="232"/>
      <c r="C287" s="233"/>
      <c r="D287" s="234" t="s">
        <v>153</v>
      </c>
      <c r="E287" s="235" t="s">
        <v>19</v>
      </c>
      <c r="F287" s="236" t="s">
        <v>1224</v>
      </c>
      <c r="G287" s="233"/>
      <c r="H287" s="237">
        <v>4.8600000000000003</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153</v>
      </c>
      <c r="AU287" s="243" t="s">
        <v>151</v>
      </c>
      <c r="AV287" s="13" t="s">
        <v>151</v>
      </c>
      <c r="AW287" s="13" t="s">
        <v>33</v>
      </c>
      <c r="AX287" s="13" t="s">
        <v>72</v>
      </c>
      <c r="AY287" s="243" t="s">
        <v>142</v>
      </c>
    </row>
    <row r="288" s="14" customFormat="1">
      <c r="A288" s="14"/>
      <c r="B288" s="244"/>
      <c r="C288" s="245"/>
      <c r="D288" s="234" t="s">
        <v>153</v>
      </c>
      <c r="E288" s="246" t="s">
        <v>19</v>
      </c>
      <c r="F288" s="247" t="s">
        <v>156</v>
      </c>
      <c r="G288" s="245"/>
      <c r="H288" s="248">
        <v>4.8600000000000003</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153</v>
      </c>
      <c r="AU288" s="254" t="s">
        <v>151</v>
      </c>
      <c r="AV288" s="14" t="s">
        <v>150</v>
      </c>
      <c r="AW288" s="14" t="s">
        <v>33</v>
      </c>
      <c r="AX288" s="14" t="s">
        <v>80</v>
      </c>
      <c r="AY288" s="254" t="s">
        <v>142</v>
      </c>
    </row>
    <row r="289" s="2" customFormat="1" ht="16.5" customHeight="1">
      <c r="A289" s="39"/>
      <c r="B289" s="40"/>
      <c r="C289" s="268" t="s">
        <v>435</v>
      </c>
      <c r="D289" s="268" t="s">
        <v>264</v>
      </c>
      <c r="E289" s="269" t="s">
        <v>1225</v>
      </c>
      <c r="F289" s="270" t="s">
        <v>1226</v>
      </c>
      <c r="G289" s="271" t="s">
        <v>159</v>
      </c>
      <c r="H289" s="272">
        <v>4.8600000000000003</v>
      </c>
      <c r="I289" s="273"/>
      <c r="J289" s="274">
        <f>ROUND(I289*H289,2)</f>
        <v>0</v>
      </c>
      <c r="K289" s="270" t="s">
        <v>149</v>
      </c>
      <c r="L289" s="275"/>
      <c r="M289" s="276" t="s">
        <v>19</v>
      </c>
      <c r="N289" s="277" t="s">
        <v>44</v>
      </c>
      <c r="O289" s="85"/>
      <c r="P289" s="228">
        <f>O289*H289</f>
        <v>0</v>
      </c>
      <c r="Q289" s="228">
        <v>0.03056</v>
      </c>
      <c r="R289" s="228">
        <f>Q289*H289</f>
        <v>0.1485216</v>
      </c>
      <c r="S289" s="228">
        <v>0</v>
      </c>
      <c r="T289" s="229">
        <f>S289*H289</f>
        <v>0</v>
      </c>
      <c r="U289" s="39"/>
      <c r="V289" s="39"/>
      <c r="W289" s="39"/>
      <c r="X289" s="39"/>
      <c r="Y289" s="39"/>
      <c r="Z289" s="39"/>
      <c r="AA289" s="39"/>
      <c r="AB289" s="39"/>
      <c r="AC289" s="39"/>
      <c r="AD289" s="39"/>
      <c r="AE289" s="39"/>
      <c r="AR289" s="230" t="s">
        <v>351</v>
      </c>
      <c r="AT289" s="230" t="s">
        <v>264</v>
      </c>
      <c r="AU289" s="230" t="s">
        <v>151</v>
      </c>
      <c r="AY289" s="18" t="s">
        <v>142</v>
      </c>
      <c r="BE289" s="231">
        <f>IF(N289="základní",J289,0)</f>
        <v>0</v>
      </c>
      <c r="BF289" s="231">
        <f>IF(N289="snížená",J289,0)</f>
        <v>0</v>
      </c>
      <c r="BG289" s="231">
        <f>IF(N289="zákl. přenesená",J289,0)</f>
        <v>0</v>
      </c>
      <c r="BH289" s="231">
        <f>IF(N289="sníž. přenesená",J289,0)</f>
        <v>0</v>
      </c>
      <c r="BI289" s="231">
        <f>IF(N289="nulová",J289,0)</f>
        <v>0</v>
      </c>
      <c r="BJ289" s="18" t="s">
        <v>151</v>
      </c>
      <c r="BK289" s="231">
        <f>ROUND(I289*H289,2)</f>
        <v>0</v>
      </c>
      <c r="BL289" s="18" t="s">
        <v>269</v>
      </c>
      <c r="BM289" s="230" t="s">
        <v>1227</v>
      </c>
    </row>
    <row r="290" s="2" customFormat="1" ht="21.75" customHeight="1">
      <c r="A290" s="39"/>
      <c r="B290" s="40"/>
      <c r="C290" s="219" t="s">
        <v>441</v>
      </c>
      <c r="D290" s="219" t="s">
        <v>145</v>
      </c>
      <c r="E290" s="220" t="s">
        <v>490</v>
      </c>
      <c r="F290" s="221" t="s">
        <v>491</v>
      </c>
      <c r="G290" s="222" t="s">
        <v>179</v>
      </c>
      <c r="H290" s="223">
        <v>10</v>
      </c>
      <c r="I290" s="224"/>
      <c r="J290" s="225">
        <f>ROUND(I290*H290,2)</f>
        <v>0</v>
      </c>
      <c r="K290" s="221" t="s">
        <v>149</v>
      </c>
      <c r="L290" s="45"/>
      <c r="M290" s="226" t="s">
        <v>19</v>
      </c>
      <c r="N290" s="227" t="s">
        <v>44</v>
      </c>
      <c r="O290" s="85"/>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269</v>
      </c>
      <c r="AT290" s="230" t="s">
        <v>145</v>
      </c>
      <c r="AU290" s="230" t="s">
        <v>151</v>
      </c>
      <c r="AY290" s="18" t="s">
        <v>142</v>
      </c>
      <c r="BE290" s="231">
        <f>IF(N290="základní",J290,0)</f>
        <v>0</v>
      </c>
      <c r="BF290" s="231">
        <f>IF(N290="snížená",J290,0)</f>
        <v>0</v>
      </c>
      <c r="BG290" s="231">
        <f>IF(N290="zákl. přenesená",J290,0)</f>
        <v>0</v>
      </c>
      <c r="BH290" s="231">
        <f>IF(N290="sníž. přenesená",J290,0)</f>
        <v>0</v>
      </c>
      <c r="BI290" s="231">
        <f>IF(N290="nulová",J290,0)</f>
        <v>0</v>
      </c>
      <c r="BJ290" s="18" t="s">
        <v>151</v>
      </c>
      <c r="BK290" s="231">
        <f>ROUND(I290*H290,2)</f>
        <v>0</v>
      </c>
      <c r="BL290" s="18" t="s">
        <v>269</v>
      </c>
      <c r="BM290" s="230" t="s">
        <v>1228</v>
      </c>
    </row>
    <row r="291" s="2" customFormat="1">
      <c r="A291" s="39"/>
      <c r="B291" s="40"/>
      <c r="C291" s="41"/>
      <c r="D291" s="234" t="s">
        <v>174</v>
      </c>
      <c r="E291" s="41"/>
      <c r="F291" s="255" t="s">
        <v>493</v>
      </c>
      <c r="G291" s="41"/>
      <c r="H291" s="41"/>
      <c r="I291" s="137"/>
      <c r="J291" s="41"/>
      <c r="K291" s="41"/>
      <c r="L291" s="45"/>
      <c r="M291" s="256"/>
      <c r="N291" s="257"/>
      <c r="O291" s="85"/>
      <c r="P291" s="85"/>
      <c r="Q291" s="85"/>
      <c r="R291" s="85"/>
      <c r="S291" s="85"/>
      <c r="T291" s="86"/>
      <c r="U291" s="39"/>
      <c r="V291" s="39"/>
      <c r="W291" s="39"/>
      <c r="X291" s="39"/>
      <c r="Y291" s="39"/>
      <c r="Z291" s="39"/>
      <c r="AA291" s="39"/>
      <c r="AB291" s="39"/>
      <c r="AC291" s="39"/>
      <c r="AD291" s="39"/>
      <c r="AE291" s="39"/>
      <c r="AT291" s="18" t="s">
        <v>174</v>
      </c>
      <c r="AU291" s="18" t="s">
        <v>151</v>
      </c>
    </row>
    <row r="292" s="2" customFormat="1" ht="16.5" customHeight="1">
      <c r="A292" s="39"/>
      <c r="B292" s="40"/>
      <c r="C292" s="268" t="s">
        <v>447</v>
      </c>
      <c r="D292" s="268" t="s">
        <v>264</v>
      </c>
      <c r="E292" s="269" t="s">
        <v>495</v>
      </c>
      <c r="F292" s="270" t="s">
        <v>496</v>
      </c>
      <c r="G292" s="271" t="s">
        <v>179</v>
      </c>
      <c r="H292" s="272">
        <v>4</v>
      </c>
      <c r="I292" s="273"/>
      <c r="J292" s="274">
        <f>ROUND(I292*H292,2)</f>
        <v>0</v>
      </c>
      <c r="K292" s="270" t="s">
        <v>149</v>
      </c>
      <c r="L292" s="275"/>
      <c r="M292" s="276" t="s">
        <v>19</v>
      </c>
      <c r="N292" s="277" t="s">
        <v>44</v>
      </c>
      <c r="O292" s="85"/>
      <c r="P292" s="228">
        <f>O292*H292</f>
        <v>0</v>
      </c>
      <c r="Q292" s="228">
        <v>0.016</v>
      </c>
      <c r="R292" s="228">
        <f>Q292*H292</f>
        <v>0.064000000000000001</v>
      </c>
      <c r="S292" s="228">
        <v>0</v>
      </c>
      <c r="T292" s="229">
        <f>S292*H292</f>
        <v>0</v>
      </c>
      <c r="U292" s="39"/>
      <c r="V292" s="39"/>
      <c r="W292" s="39"/>
      <c r="X292" s="39"/>
      <c r="Y292" s="39"/>
      <c r="Z292" s="39"/>
      <c r="AA292" s="39"/>
      <c r="AB292" s="39"/>
      <c r="AC292" s="39"/>
      <c r="AD292" s="39"/>
      <c r="AE292" s="39"/>
      <c r="AR292" s="230" t="s">
        <v>351</v>
      </c>
      <c r="AT292" s="230" t="s">
        <v>264</v>
      </c>
      <c r="AU292" s="230" t="s">
        <v>151</v>
      </c>
      <c r="AY292" s="18" t="s">
        <v>142</v>
      </c>
      <c r="BE292" s="231">
        <f>IF(N292="základní",J292,0)</f>
        <v>0</v>
      </c>
      <c r="BF292" s="231">
        <f>IF(N292="snížená",J292,0)</f>
        <v>0</v>
      </c>
      <c r="BG292" s="231">
        <f>IF(N292="zákl. přenesená",J292,0)</f>
        <v>0</v>
      </c>
      <c r="BH292" s="231">
        <f>IF(N292="sníž. přenesená",J292,0)</f>
        <v>0</v>
      </c>
      <c r="BI292" s="231">
        <f>IF(N292="nulová",J292,0)</f>
        <v>0</v>
      </c>
      <c r="BJ292" s="18" t="s">
        <v>151</v>
      </c>
      <c r="BK292" s="231">
        <f>ROUND(I292*H292,2)</f>
        <v>0</v>
      </c>
      <c r="BL292" s="18" t="s">
        <v>269</v>
      </c>
      <c r="BM292" s="230" t="s">
        <v>1229</v>
      </c>
    </row>
    <row r="293" s="2" customFormat="1" ht="16.5" customHeight="1">
      <c r="A293" s="39"/>
      <c r="B293" s="40"/>
      <c r="C293" s="268" t="s">
        <v>453</v>
      </c>
      <c r="D293" s="268" t="s">
        <v>264</v>
      </c>
      <c r="E293" s="269" t="s">
        <v>503</v>
      </c>
      <c r="F293" s="270" t="s">
        <v>504</v>
      </c>
      <c r="G293" s="271" t="s">
        <v>179</v>
      </c>
      <c r="H293" s="272">
        <v>6</v>
      </c>
      <c r="I293" s="273"/>
      <c r="J293" s="274">
        <f>ROUND(I293*H293,2)</f>
        <v>0</v>
      </c>
      <c r="K293" s="270" t="s">
        <v>149</v>
      </c>
      <c r="L293" s="275"/>
      <c r="M293" s="276" t="s">
        <v>19</v>
      </c>
      <c r="N293" s="277" t="s">
        <v>44</v>
      </c>
      <c r="O293" s="85"/>
      <c r="P293" s="228">
        <f>O293*H293</f>
        <v>0</v>
      </c>
      <c r="Q293" s="228">
        <v>0.02</v>
      </c>
      <c r="R293" s="228">
        <f>Q293*H293</f>
        <v>0.12</v>
      </c>
      <c r="S293" s="228">
        <v>0</v>
      </c>
      <c r="T293" s="229">
        <f>S293*H293</f>
        <v>0</v>
      </c>
      <c r="U293" s="39"/>
      <c r="V293" s="39"/>
      <c r="W293" s="39"/>
      <c r="X293" s="39"/>
      <c r="Y293" s="39"/>
      <c r="Z293" s="39"/>
      <c r="AA293" s="39"/>
      <c r="AB293" s="39"/>
      <c r="AC293" s="39"/>
      <c r="AD293" s="39"/>
      <c r="AE293" s="39"/>
      <c r="AR293" s="230" t="s">
        <v>351</v>
      </c>
      <c r="AT293" s="230" t="s">
        <v>264</v>
      </c>
      <c r="AU293" s="230" t="s">
        <v>151</v>
      </c>
      <c r="AY293" s="18" t="s">
        <v>142</v>
      </c>
      <c r="BE293" s="231">
        <f>IF(N293="základní",J293,0)</f>
        <v>0</v>
      </c>
      <c r="BF293" s="231">
        <f>IF(N293="snížená",J293,0)</f>
        <v>0</v>
      </c>
      <c r="BG293" s="231">
        <f>IF(N293="zákl. přenesená",J293,0)</f>
        <v>0</v>
      </c>
      <c r="BH293" s="231">
        <f>IF(N293="sníž. přenesená",J293,0)</f>
        <v>0</v>
      </c>
      <c r="BI293" s="231">
        <f>IF(N293="nulová",J293,0)</f>
        <v>0</v>
      </c>
      <c r="BJ293" s="18" t="s">
        <v>151</v>
      </c>
      <c r="BK293" s="231">
        <f>ROUND(I293*H293,2)</f>
        <v>0</v>
      </c>
      <c r="BL293" s="18" t="s">
        <v>269</v>
      </c>
      <c r="BM293" s="230" t="s">
        <v>1230</v>
      </c>
    </row>
    <row r="294" s="2" customFormat="1" ht="21.75" customHeight="1">
      <c r="A294" s="39"/>
      <c r="B294" s="40"/>
      <c r="C294" s="219" t="s">
        <v>458</v>
      </c>
      <c r="D294" s="219" t="s">
        <v>145</v>
      </c>
      <c r="E294" s="220" t="s">
        <v>515</v>
      </c>
      <c r="F294" s="221" t="s">
        <v>516</v>
      </c>
      <c r="G294" s="222" t="s">
        <v>179</v>
      </c>
      <c r="H294" s="223">
        <v>2</v>
      </c>
      <c r="I294" s="224"/>
      <c r="J294" s="225">
        <f>ROUND(I294*H294,2)</f>
        <v>0</v>
      </c>
      <c r="K294" s="221" t="s">
        <v>149</v>
      </c>
      <c r="L294" s="45"/>
      <c r="M294" s="226" t="s">
        <v>19</v>
      </c>
      <c r="N294" s="227" t="s">
        <v>44</v>
      </c>
      <c r="O294" s="85"/>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269</v>
      </c>
      <c r="AT294" s="230" t="s">
        <v>145</v>
      </c>
      <c r="AU294" s="230" t="s">
        <v>151</v>
      </c>
      <c r="AY294" s="18" t="s">
        <v>142</v>
      </c>
      <c r="BE294" s="231">
        <f>IF(N294="základní",J294,0)</f>
        <v>0</v>
      </c>
      <c r="BF294" s="231">
        <f>IF(N294="snížená",J294,0)</f>
        <v>0</v>
      </c>
      <c r="BG294" s="231">
        <f>IF(N294="zákl. přenesená",J294,0)</f>
        <v>0</v>
      </c>
      <c r="BH294" s="231">
        <f>IF(N294="sníž. přenesená",J294,0)</f>
        <v>0</v>
      </c>
      <c r="BI294" s="231">
        <f>IF(N294="nulová",J294,0)</f>
        <v>0</v>
      </c>
      <c r="BJ294" s="18" t="s">
        <v>151</v>
      </c>
      <c r="BK294" s="231">
        <f>ROUND(I294*H294,2)</f>
        <v>0</v>
      </c>
      <c r="BL294" s="18" t="s">
        <v>269</v>
      </c>
      <c r="BM294" s="230" t="s">
        <v>1231</v>
      </c>
    </row>
    <row r="295" s="2" customFormat="1">
      <c r="A295" s="39"/>
      <c r="B295" s="40"/>
      <c r="C295" s="41"/>
      <c r="D295" s="234" t="s">
        <v>174</v>
      </c>
      <c r="E295" s="41"/>
      <c r="F295" s="255" t="s">
        <v>493</v>
      </c>
      <c r="G295" s="41"/>
      <c r="H295" s="41"/>
      <c r="I295" s="137"/>
      <c r="J295" s="41"/>
      <c r="K295" s="41"/>
      <c r="L295" s="45"/>
      <c r="M295" s="256"/>
      <c r="N295" s="257"/>
      <c r="O295" s="85"/>
      <c r="P295" s="85"/>
      <c r="Q295" s="85"/>
      <c r="R295" s="85"/>
      <c r="S295" s="85"/>
      <c r="T295" s="86"/>
      <c r="U295" s="39"/>
      <c r="V295" s="39"/>
      <c r="W295" s="39"/>
      <c r="X295" s="39"/>
      <c r="Y295" s="39"/>
      <c r="Z295" s="39"/>
      <c r="AA295" s="39"/>
      <c r="AB295" s="39"/>
      <c r="AC295" s="39"/>
      <c r="AD295" s="39"/>
      <c r="AE295" s="39"/>
      <c r="AT295" s="18" t="s">
        <v>174</v>
      </c>
      <c r="AU295" s="18" t="s">
        <v>151</v>
      </c>
    </row>
    <row r="296" s="2" customFormat="1" ht="16.5" customHeight="1">
      <c r="A296" s="39"/>
      <c r="B296" s="40"/>
      <c r="C296" s="268" t="s">
        <v>464</v>
      </c>
      <c r="D296" s="268" t="s">
        <v>264</v>
      </c>
      <c r="E296" s="269" t="s">
        <v>523</v>
      </c>
      <c r="F296" s="270" t="s">
        <v>524</v>
      </c>
      <c r="G296" s="271" t="s">
        <v>179</v>
      </c>
      <c r="H296" s="272">
        <v>2</v>
      </c>
      <c r="I296" s="273"/>
      <c r="J296" s="274">
        <f>ROUND(I296*H296,2)</f>
        <v>0</v>
      </c>
      <c r="K296" s="270" t="s">
        <v>149</v>
      </c>
      <c r="L296" s="275"/>
      <c r="M296" s="276" t="s">
        <v>19</v>
      </c>
      <c r="N296" s="277" t="s">
        <v>44</v>
      </c>
      <c r="O296" s="85"/>
      <c r="P296" s="228">
        <f>O296*H296</f>
        <v>0</v>
      </c>
      <c r="Q296" s="228">
        <v>0.084000000000000005</v>
      </c>
      <c r="R296" s="228">
        <f>Q296*H296</f>
        <v>0.16800000000000001</v>
      </c>
      <c r="S296" s="228">
        <v>0</v>
      </c>
      <c r="T296" s="229">
        <f>S296*H296</f>
        <v>0</v>
      </c>
      <c r="U296" s="39"/>
      <c r="V296" s="39"/>
      <c r="W296" s="39"/>
      <c r="X296" s="39"/>
      <c r="Y296" s="39"/>
      <c r="Z296" s="39"/>
      <c r="AA296" s="39"/>
      <c r="AB296" s="39"/>
      <c r="AC296" s="39"/>
      <c r="AD296" s="39"/>
      <c r="AE296" s="39"/>
      <c r="AR296" s="230" t="s">
        <v>351</v>
      </c>
      <c r="AT296" s="230" t="s">
        <v>264</v>
      </c>
      <c r="AU296" s="230" t="s">
        <v>151</v>
      </c>
      <c r="AY296" s="18" t="s">
        <v>142</v>
      </c>
      <c r="BE296" s="231">
        <f>IF(N296="základní",J296,0)</f>
        <v>0</v>
      </c>
      <c r="BF296" s="231">
        <f>IF(N296="snížená",J296,0)</f>
        <v>0</v>
      </c>
      <c r="BG296" s="231">
        <f>IF(N296="zákl. přenesená",J296,0)</f>
        <v>0</v>
      </c>
      <c r="BH296" s="231">
        <f>IF(N296="sníž. přenesená",J296,0)</f>
        <v>0</v>
      </c>
      <c r="BI296" s="231">
        <f>IF(N296="nulová",J296,0)</f>
        <v>0</v>
      </c>
      <c r="BJ296" s="18" t="s">
        <v>151</v>
      </c>
      <c r="BK296" s="231">
        <f>ROUND(I296*H296,2)</f>
        <v>0</v>
      </c>
      <c r="BL296" s="18" t="s">
        <v>269</v>
      </c>
      <c r="BM296" s="230" t="s">
        <v>1232</v>
      </c>
    </row>
    <row r="297" s="2" customFormat="1" ht="16.5" customHeight="1">
      <c r="A297" s="39"/>
      <c r="B297" s="40"/>
      <c r="C297" s="268" t="s">
        <v>468</v>
      </c>
      <c r="D297" s="268" t="s">
        <v>264</v>
      </c>
      <c r="E297" s="269" t="s">
        <v>527</v>
      </c>
      <c r="F297" s="270" t="s">
        <v>528</v>
      </c>
      <c r="G297" s="271" t="s">
        <v>179</v>
      </c>
      <c r="H297" s="272">
        <v>12</v>
      </c>
      <c r="I297" s="273"/>
      <c r="J297" s="274">
        <f>ROUND(I297*H297,2)</f>
        <v>0</v>
      </c>
      <c r="K297" s="270" t="s">
        <v>149</v>
      </c>
      <c r="L297" s="275"/>
      <c r="M297" s="276" t="s">
        <v>19</v>
      </c>
      <c r="N297" s="277" t="s">
        <v>44</v>
      </c>
      <c r="O297" s="85"/>
      <c r="P297" s="228">
        <f>O297*H297</f>
        <v>0</v>
      </c>
      <c r="Q297" s="228">
        <v>0.0011999999999999999</v>
      </c>
      <c r="R297" s="228">
        <f>Q297*H297</f>
        <v>0.0144</v>
      </c>
      <c r="S297" s="228">
        <v>0</v>
      </c>
      <c r="T297" s="229">
        <f>S297*H297</f>
        <v>0</v>
      </c>
      <c r="U297" s="39"/>
      <c r="V297" s="39"/>
      <c r="W297" s="39"/>
      <c r="X297" s="39"/>
      <c r="Y297" s="39"/>
      <c r="Z297" s="39"/>
      <c r="AA297" s="39"/>
      <c r="AB297" s="39"/>
      <c r="AC297" s="39"/>
      <c r="AD297" s="39"/>
      <c r="AE297" s="39"/>
      <c r="AR297" s="230" t="s">
        <v>351</v>
      </c>
      <c r="AT297" s="230" t="s">
        <v>264</v>
      </c>
      <c r="AU297" s="230" t="s">
        <v>151</v>
      </c>
      <c r="AY297" s="18" t="s">
        <v>142</v>
      </c>
      <c r="BE297" s="231">
        <f>IF(N297="základní",J297,0)</f>
        <v>0</v>
      </c>
      <c r="BF297" s="231">
        <f>IF(N297="snížená",J297,0)</f>
        <v>0</v>
      </c>
      <c r="BG297" s="231">
        <f>IF(N297="zákl. přenesená",J297,0)</f>
        <v>0</v>
      </c>
      <c r="BH297" s="231">
        <f>IF(N297="sníž. přenesená",J297,0)</f>
        <v>0</v>
      </c>
      <c r="BI297" s="231">
        <f>IF(N297="nulová",J297,0)</f>
        <v>0</v>
      </c>
      <c r="BJ297" s="18" t="s">
        <v>151</v>
      </c>
      <c r="BK297" s="231">
        <f>ROUND(I297*H297,2)</f>
        <v>0</v>
      </c>
      <c r="BL297" s="18" t="s">
        <v>269</v>
      </c>
      <c r="BM297" s="230" t="s">
        <v>1233</v>
      </c>
    </row>
    <row r="298" s="2" customFormat="1">
      <c r="A298" s="39"/>
      <c r="B298" s="40"/>
      <c r="C298" s="41"/>
      <c r="D298" s="234" t="s">
        <v>337</v>
      </c>
      <c r="E298" s="41"/>
      <c r="F298" s="255" t="s">
        <v>530</v>
      </c>
      <c r="G298" s="41"/>
      <c r="H298" s="41"/>
      <c r="I298" s="137"/>
      <c r="J298" s="41"/>
      <c r="K298" s="41"/>
      <c r="L298" s="45"/>
      <c r="M298" s="256"/>
      <c r="N298" s="257"/>
      <c r="O298" s="85"/>
      <c r="P298" s="85"/>
      <c r="Q298" s="85"/>
      <c r="R298" s="85"/>
      <c r="S298" s="85"/>
      <c r="T298" s="86"/>
      <c r="U298" s="39"/>
      <c r="V298" s="39"/>
      <c r="W298" s="39"/>
      <c r="X298" s="39"/>
      <c r="Y298" s="39"/>
      <c r="Z298" s="39"/>
      <c r="AA298" s="39"/>
      <c r="AB298" s="39"/>
      <c r="AC298" s="39"/>
      <c r="AD298" s="39"/>
      <c r="AE298" s="39"/>
      <c r="AT298" s="18" t="s">
        <v>337</v>
      </c>
      <c r="AU298" s="18" t="s">
        <v>151</v>
      </c>
    </row>
    <row r="299" s="2" customFormat="1" ht="21.75" customHeight="1">
      <c r="A299" s="39"/>
      <c r="B299" s="40"/>
      <c r="C299" s="219" t="s">
        <v>473</v>
      </c>
      <c r="D299" s="219" t="s">
        <v>145</v>
      </c>
      <c r="E299" s="220" t="s">
        <v>1234</v>
      </c>
      <c r="F299" s="221" t="s">
        <v>1235</v>
      </c>
      <c r="G299" s="222" t="s">
        <v>179</v>
      </c>
      <c r="H299" s="223">
        <v>2</v>
      </c>
      <c r="I299" s="224"/>
      <c r="J299" s="225">
        <f>ROUND(I299*H299,2)</f>
        <v>0</v>
      </c>
      <c r="K299" s="221" t="s">
        <v>149</v>
      </c>
      <c r="L299" s="45"/>
      <c r="M299" s="226" t="s">
        <v>19</v>
      </c>
      <c r="N299" s="227" t="s">
        <v>44</v>
      </c>
      <c r="O299" s="85"/>
      <c r="P299" s="228">
        <f>O299*H299</f>
        <v>0</v>
      </c>
      <c r="Q299" s="228">
        <v>0.00027</v>
      </c>
      <c r="R299" s="228">
        <f>Q299*H299</f>
        <v>0.00054000000000000001</v>
      </c>
      <c r="S299" s="228">
        <v>0</v>
      </c>
      <c r="T299" s="229">
        <f>S299*H299</f>
        <v>0</v>
      </c>
      <c r="U299" s="39"/>
      <c r="V299" s="39"/>
      <c r="W299" s="39"/>
      <c r="X299" s="39"/>
      <c r="Y299" s="39"/>
      <c r="Z299" s="39"/>
      <c r="AA299" s="39"/>
      <c r="AB299" s="39"/>
      <c r="AC299" s="39"/>
      <c r="AD299" s="39"/>
      <c r="AE299" s="39"/>
      <c r="AR299" s="230" t="s">
        <v>269</v>
      </c>
      <c r="AT299" s="230" t="s">
        <v>145</v>
      </c>
      <c r="AU299" s="230" t="s">
        <v>151</v>
      </c>
      <c r="AY299" s="18" t="s">
        <v>142</v>
      </c>
      <c r="BE299" s="231">
        <f>IF(N299="základní",J299,0)</f>
        <v>0</v>
      </c>
      <c r="BF299" s="231">
        <f>IF(N299="snížená",J299,0)</f>
        <v>0</v>
      </c>
      <c r="BG299" s="231">
        <f>IF(N299="zákl. přenesená",J299,0)</f>
        <v>0</v>
      </c>
      <c r="BH299" s="231">
        <f>IF(N299="sníž. přenesená",J299,0)</f>
        <v>0</v>
      </c>
      <c r="BI299" s="231">
        <f>IF(N299="nulová",J299,0)</f>
        <v>0</v>
      </c>
      <c r="BJ299" s="18" t="s">
        <v>151</v>
      </c>
      <c r="BK299" s="231">
        <f>ROUND(I299*H299,2)</f>
        <v>0</v>
      </c>
      <c r="BL299" s="18" t="s">
        <v>269</v>
      </c>
      <c r="BM299" s="230" t="s">
        <v>1236</v>
      </c>
    </row>
    <row r="300" s="2" customFormat="1">
      <c r="A300" s="39"/>
      <c r="B300" s="40"/>
      <c r="C300" s="41"/>
      <c r="D300" s="234" t="s">
        <v>174</v>
      </c>
      <c r="E300" s="41"/>
      <c r="F300" s="255" t="s">
        <v>1237</v>
      </c>
      <c r="G300" s="41"/>
      <c r="H300" s="41"/>
      <c r="I300" s="137"/>
      <c r="J300" s="41"/>
      <c r="K300" s="41"/>
      <c r="L300" s="45"/>
      <c r="M300" s="256"/>
      <c r="N300" s="257"/>
      <c r="O300" s="85"/>
      <c r="P300" s="85"/>
      <c r="Q300" s="85"/>
      <c r="R300" s="85"/>
      <c r="S300" s="85"/>
      <c r="T300" s="86"/>
      <c r="U300" s="39"/>
      <c r="V300" s="39"/>
      <c r="W300" s="39"/>
      <c r="X300" s="39"/>
      <c r="Y300" s="39"/>
      <c r="Z300" s="39"/>
      <c r="AA300" s="39"/>
      <c r="AB300" s="39"/>
      <c r="AC300" s="39"/>
      <c r="AD300" s="39"/>
      <c r="AE300" s="39"/>
      <c r="AT300" s="18" t="s">
        <v>174</v>
      </c>
      <c r="AU300" s="18" t="s">
        <v>151</v>
      </c>
    </row>
    <row r="301" s="2" customFormat="1" ht="16.5" customHeight="1">
      <c r="A301" s="39"/>
      <c r="B301" s="40"/>
      <c r="C301" s="268" t="s">
        <v>479</v>
      </c>
      <c r="D301" s="268" t="s">
        <v>264</v>
      </c>
      <c r="E301" s="269" t="s">
        <v>1238</v>
      </c>
      <c r="F301" s="270" t="s">
        <v>1239</v>
      </c>
      <c r="G301" s="271" t="s">
        <v>179</v>
      </c>
      <c r="H301" s="272">
        <v>2</v>
      </c>
      <c r="I301" s="273"/>
      <c r="J301" s="274">
        <f>ROUND(I301*H301,2)</f>
        <v>0</v>
      </c>
      <c r="K301" s="270" t="s">
        <v>149</v>
      </c>
      <c r="L301" s="275"/>
      <c r="M301" s="276" t="s">
        <v>19</v>
      </c>
      <c r="N301" s="277" t="s">
        <v>44</v>
      </c>
      <c r="O301" s="85"/>
      <c r="P301" s="228">
        <f>O301*H301</f>
        <v>0</v>
      </c>
      <c r="Q301" s="228">
        <v>0.023699999999999999</v>
      </c>
      <c r="R301" s="228">
        <f>Q301*H301</f>
        <v>0.047399999999999998</v>
      </c>
      <c r="S301" s="228">
        <v>0</v>
      </c>
      <c r="T301" s="229">
        <f>S301*H301</f>
        <v>0</v>
      </c>
      <c r="U301" s="39"/>
      <c r="V301" s="39"/>
      <c r="W301" s="39"/>
      <c r="X301" s="39"/>
      <c r="Y301" s="39"/>
      <c r="Z301" s="39"/>
      <c r="AA301" s="39"/>
      <c r="AB301" s="39"/>
      <c r="AC301" s="39"/>
      <c r="AD301" s="39"/>
      <c r="AE301" s="39"/>
      <c r="AR301" s="230" t="s">
        <v>351</v>
      </c>
      <c r="AT301" s="230" t="s">
        <v>264</v>
      </c>
      <c r="AU301" s="230" t="s">
        <v>151</v>
      </c>
      <c r="AY301" s="18" t="s">
        <v>142</v>
      </c>
      <c r="BE301" s="231">
        <f>IF(N301="základní",J301,0)</f>
        <v>0</v>
      </c>
      <c r="BF301" s="231">
        <f>IF(N301="snížená",J301,0)</f>
        <v>0</v>
      </c>
      <c r="BG301" s="231">
        <f>IF(N301="zákl. přenesená",J301,0)</f>
        <v>0</v>
      </c>
      <c r="BH301" s="231">
        <f>IF(N301="sníž. přenesená",J301,0)</f>
        <v>0</v>
      </c>
      <c r="BI301" s="231">
        <f>IF(N301="nulová",J301,0)</f>
        <v>0</v>
      </c>
      <c r="BJ301" s="18" t="s">
        <v>151</v>
      </c>
      <c r="BK301" s="231">
        <f>ROUND(I301*H301,2)</f>
        <v>0</v>
      </c>
      <c r="BL301" s="18" t="s">
        <v>269</v>
      </c>
      <c r="BM301" s="230" t="s">
        <v>1240</v>
      </c>
    </row>
    <row r="302" s="2" customFormat="1" ht="21.75" customHeight="1">
      <c r="A302" s="39"/>
      <c r="B302" s="40"/>
      <c r="C302" s="219" t="s">
        <v>483</v>
      </c>
      <c r="D302" s="219" t="s">
        <v>145</v>
      </c>
      <c r="E302" s="220" t="s">
        <v>1241</v>
      </c>
      <c r="F302" s="221" t="s">
        <v>1242</v>
      </c>
      <c r="G302" s="222" t="s">
        <v>179</v>
      </c>
      <c r="H302" s="223">
        <v>11</v>
      </c>
      <c r="I302" s="224"/>
      <c r="J302" s="225">
        <f>ROUND(I302*H302,2)</f>
        <v>0</v>
      </c>
      <c r="K302" s="221" t="s">
        <v>149</v>
      </c>
      <c r="L302" s="45"/>
      <c r="M302" s="226" t="s">
        <v>19</v>
      </c>
      <c r="N302" s="227" t="s">
        <v>44</v>
      </c>
      <c r="O302" s="85"/>
      <c r="P302" s="228">
        <f>O302*H302</f>
        <v>0</v>
      </c>
      <c r="Q302" s="228">
        <v>0.00025999999999999998</v>
      </c>
      <c r="R302" s="228">
        <f>Q302*H302</f>
        <v>0.0028599999999999997</v>
      </c>
      <c r="S302" s="228">
        <v>0</v>
      </c>
      <c r="T302" s="229">
        <f>S302*H302</f>
        <v>0</v>
      </c>
      <c r="U302" s="39"/>
      <c r="V302" s="39"/>
      <c r="W302" s="39"/>
      <c r="X302" s="39"/>
      <c r="Y302" s="39"/>
      <c r="Z302" s="39"/>
      <c r="AA302" s="39"/>
      <c r="AB302" s="39"/>
      <c r="AC302" s="39"/>
      <c r="AD302" s="39"/>
      <c r="AE302" s="39"/>
      <c r="AR302" s="230" t="s">
        <v>269</v>
      </c>
      <c r="AT302" s="230" t="s">
        <v>145</v>
      </c>
      <c r="AU302" s="230" t="s">
        <v>151</v>
      </c>
      <c r="AY302" s="18" t="s">
        <v>142</v>
      </c>
      <c r="BE302" s="231">
        <f>IF(N302="základní",J302,0)</f>
        <v>0</v>
      </c>
      <c r="BF302" s="231">
        <f>IF(N302="snížená",J302,0)</f>
        <v>0</v>
      </c>
      <c r="BG302" s="231">
        <f>IF(N302="zákl. přenesená",J302,0)</f>
        <v>0</v>
      </c>
      <c r="BH302" s="231">
        <f>IF(N302="sníž. přenesená",J302,0)</f>
        <v>0</v>
      </c>
      <c r="BI302" s="231">
        <f>IF(N302="nulová",J302,0)</f>
        <v>0</v>
      </c>
      <c r="BJ302" s="18" t="s">
        <v>151</v>
      </c>
      <c r="BK302" s="231">
        <f>ROUND(I302*H302,2)</f>
        <v>0</v>
      </c>
      <c r="BL302" s="18" t="s">
        <v>269</v>
      </c>
      <c r="BM302" s="230" t="s">
        <v>1243</v>
      </c>
    </row>
    <row r="303" s="2" customFormat="1">
      <c r="A303" s="39"/>
      <c r="B303" s="40"/>
      <c r="C303" s="41"/>
      <c r="D303" s="234" t="s">
        <v>174</v>
      </c>
      <c r="E303" s="41"/>
      <c r="F303" s="255" t="s">
        <v>1237</v>
      </c>
      <c r="G303" s="41"/>
      <c r="H303" s="41"/>
      <c r="I303" s="137"/>
      <c r="J303" s="41"/>
      <c r="K303" s="41"/>
      <c r="L303" s="45"/>
      <c r="M303" s="256"/>
      <c r="N303" s="257"/>
      <c r="O303" s="85"/>
      <c r="P303" s="85"/>
      <c r="Q303" s="85"/>
      <c r="R303" s="85"/>
      <c r="S303" s="85"/>
      <c r="T303" s="86"/>
      <c r="U303" s="39"/>
      <c r="V303" s="39"/>
      <c r="W303" s="39"/>
      <c r="X303" s="39"/>
      <c r="Y303" s="39"/>
      <c r="Z303" s="39"/>
      <c r="AA303" s="39"/>
      <c r="AB303" s="39"/>
      <c r="AC303" s="39"/>
      <c r="AD303" s="39"/>
      <c r="AE303" s="39"/>
      <c r="AT303" s="18" t="s">
        <v>174</v>
      </c>
      <c r="AU303" s="18" t="s">
        <v>151</v>
      </c>
    </row>
    <row r="304" s="2" customFormat="1" ht="16.5" customHeight="1">
      <c r="A304" s="39"/>
      <c r="B304" s="40"/>
      <c r="C304" s="268" t="s">
        <v>489</v>
      </c>
      <c r="D304" s="268" t="s">
        <v>264</v>
      </c>
      <c r="E304" s="269" t="s">
        <v>1244</v>
      </c>
      <c r="F304" s="270" t="s">
        <v>1245</v>
      </c>
      <c r="G304" s="271" t="s">
        <v>179</v>
      </c>
      <c r="H304" s="272">
        <v>11</v>
      </c>
      <c r="I304" s="273"/>
      <c r="J304" s="274">
        <f>ROUND(I304*H304,2)</f>
        <v>0</v>
      </c>
      <c r="K304" s="270" t="s">
        <v>149</v>
      </c>
      <c r="L304" s="275"/>
      <c r="M304" s="276" t="s">
        <v>19</v>
      </c>
      <c r="N304" s="277" t="s">
        <v>44</v>
      </c>
      <c r="O304" s="85"/>
      <c r="P304" s="228">
        <f>O304*H304</f>
        <v>0</v>
      </c>
      <c r="Q304" s="228">
        <v>0.035499999999999997</v>
      </c>
      <c r="R304" s="228">
        <f>Q304*H304</f>
        <v>0.39049999999999996</v>
      </c>
      <c r="S304" s="228">
        <v>0</v>
      </c>
      <c r="T304" s="229">
        <f>S304*H304</f>
        <v>0</v>
      </c>
      <c r="U304" s="39"/>
      <c r="V304" s="39"/>
      <c r="W304" s="39"/>
      <c r="X304" s="39"/>
      <c r="Y304" s="39"/>
      <c r="Z304" s="39"/>
      <c r="AA304" s="39"/>
      <c r="AB304" s="39"/>
      <c r="AC304" s="39"/>
      <c r="AD304" s="39"/>
      <c r="AE304" s="39"/>
      <c r="AR304" s="230" t="s">
        <v>351</v>
      </c>
      <c r="AT304" s="230" t="s">
        <v>264</v>
      </c>
      <c r="AU304" s="230" t="s">
        <v>151</v>
      </c>
      <c r="AY304" s="18" t="s">
        <v>142</v>
      </c>
      <c r="BE304" s="231">
        <f>IF(N304="základní",J304,0)</f>
        <v>0</v>
      </c>
      <c r="BF304" s="231">
        <f>IF(N304="snížená",J304,0)</f>
        <v>0</v>
      </c>
      <c r="BG304" s="231">
        <f>IF(N304="zákl. přenesená",J304,0)</f>
        <v>0</v>
      </c>
      <c r="BH304" s="231">
        <f>IF(N304="sníž. přenesená",J304,0)</f>
        <v>0</v>
      </c>
      <c r="BI304" s="231">
        <f>IF(N304="nulová",J304,0)</f>
        <v>0</v>
      </c>
      <c r="BJ304" s="18" t="s">
        <v>151</v>
      </c>
      <c r="BK304" s="231">
        <f>ROUND(I304*H304,2)</f>
        <v>0</v>
      </c>
      <c r="BL304" s="18" t="s">
        <v>269</v>
      </c>
      <c r="BM304" s="230" t="s">
        <v>1246</v>
      </c>
    </row>
    <row r="305" s="2" customFormat="1" ht="16.5" customHeight="1">
      <c r="A305" s="39"/>
      <c r="B305" s="40"/>
      <c r="C305" s="219" t="s">
        <v>494</v>
      </c>
      <c r="D305" s="219" t="s">
        <v>145</v>
      </c>
      <c r="E305" s="220" t="s">
        <v>1247</v>
      </c>
      <c r="F305" s="221" t="s">
        <v>1248</v>
      </c>
      <c r="G305" s="222" t="s">
        <v>179</v>
      </c>
      <c r="H305" s="223">
        <v>1</v>
      </c>
      <c r="I305" s="224"/>
      <c r="J305" s="225">
        <f>ROUND(I305*H305,2)</f>
        <v>0</v>
      </c>
      <c r="K305" s="221" t="s">
        <v>19</v>
      </c>
      <c r="L305" s="45"/>
      <c r="M305" s="226" t="s">
        <v>19</v>
      </c>
      <c r="N305" s="227" t="s">
        <v>44</v>
      </c>
      <c r="O305" s="85"/>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269</v>
      </c>
      <c r="AT305" s="230" t="s">
        <v>145</v>
      </c>
      <c r="AU305" s="230" t="s">
        <v>151</v>
      </c>
      <c r="AY305" s="18" t="s">
        <v>142</v>
      </c>
      <c r="BE305" s="231">
        <f>IF(N305="základní",J305,0)</f>
        <v>0</v>
      </c>
      <c r="BF305" s="231">
        <f>IF(N305="snížená",J305,0)</f>
        <v>0</v>
      </c>
      <c r="BG305" s="231">
        <f>IF(N305="zákl. přenesená",J305,0)</f>
        <v>0</v>
      </c>
      <c r="BH305" s="231">
        <f>IF(N305="sníž. přenesená",J305,0)</f>
        <v>0</v>
      </c>
      <c r="BI305" s="231">
        <f>IF(N305="nulová",J305,0)</f>
        <v>0</v>
      </c>
      <c r="BJ305" s="18" t="s">
        <v>151</v>
      </c>
      <c r="BK305" s="231">
        <f>ROUND(I305*H305,2)</f>
        <v>0</v>
      </c>
      <c r="BL305" s="18" t="s">
        <v>269</v>
      </c>
      <c r="BM305" s="230" t="s">
        <v>1249</v>
      </c>
    </row>
    <row r="306" s="2" customFormat="1" ht="21.75" customHeight="1">
      <c r="A306" s="39"/>
      <c r="B306" s="40"/>
      <c r="C306" s="219" t="s">
        <v>498</v>
      </c>
      <c r="D306" s="219" t="s">
        <v>145</v>
      </c>
      <c r="E306" s="220" t="s">
        <v>1250</v>
      </c>
      <c r="F306" s="221" t="s">
        <v>1251</v>
      </c>
      <c r="G306" s="222" t="s">
        <v>301</v>
      </c>
      <c r="H306" s="223">
        <v>0.99099999999999999</v>
      </c>
      <c r="I306" s="224"/>
      <c r="J306" s="225">
        <f>ROUND(I306*H306,2)</f>
        <v>0</v>
      </c>
      <c r="K306" s="221" t="s">
        <v>149</v>
      </c>
      <c r="L306" s="45"/>
      <c r="M306" s="226" t="s">
        <v>19</v>
      </c>
      <c r="N306" s="227" t="s">
        <v>44</v>
      </c>
      <c r="O306" s="85"/>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269</v>
      </c>
      <c r="AT306" s="230" t="s">
        <v>145</v>
      </c>
      <c r="AU306" s="230" t="s">
        <v>151</v>
      </c>
      <c r="AY306" s="18" t="s">
        <v>142</v>
      </c>
      <c r="BE306" s="231">
        <f>IF(N306="základní",J306,0)</f>
        <v>0</v>
      </c>
      <c r="BF306" s="231">
        <f>IF(N306="snížená",J306,0)</f>
        <v>0</v>
      </c>
      <c r="BG306" s="231">
        <f>IF(N306="zákl. přenesená",J306,0)</f>
        <v>0</v>
      </c>
      <c r="BH306" s="231">
        <f>IF(N306="sníž. přenesená",J306,0)</f>
        <v>0</v>
      </c>
      <c r="BI306" s="231">
        <f>IF(N306="nulová",J306,0)</f>
        <v>0</v>
      </c>
      <c r="BJ306" s="18" t="s">
        <v>151</v>
      </c>
      <c r="BK306" s="231">
        <f>ROUND(I306*H306,2)</f>
        <v>0</v>
      </c>
      <c r="BL306" s="18" t="s">
        <v>269</v>
      </c>
      <c r="BM306" s="230" t="s">
        <v>1252</v>
      </c>
    </row>
    <row r="307" s="2" customFormat="1">
      <c r="A307" s="39"/>
      <c r="B307" s="40"/>
      <c r="C307" s="41"/>
      <c r="D307" s="234" t="s">
        <v>174</v>
      </c>
      <c r="E307" s="41"/>
      <c r="F307" s="255" t="s">
        <v>535</v>
      </c>
      <c r="G307" s="41"/>
      <c r="H307" s="41"/>
      <c r="I307" s="137"/>
      <c r="J307" s="41"/>
      <c r="K307" s="41"/>
      <c r="L307" s="45"/>
      <c r="M307" s="256"/>
      <c r="N307" s="257"/>
      <c r="O307" s="85"/>
      <c r="P307" s="85"/>
      <c r="Q307" s="85"/>
      <c r="R307" s="85"/>
      <c r="S307" s="85"/>
      <c r="T307" s="86"/>
      <c r="U307" s="39"/>
      <c r="V307" s="39"/>
      <c r="W307" s="39"/>
      <c r="X307" s="39"/>
      <c r="Y307" s="39"/>
      <c r="Z307" s="39"/>
      <c r="AA307" s="39"/>
      <c r="AB307" s="39"/>
      <c r="AC307" s="39"/>
      <c r="AD307" s="39"/>
      <c r="AE307" s="39"/>
      <c r="AT307" s="18" t="s">
        <v>174</v>
      </c>
      <c r="AU307" s="18" t="s">
        <v>151</v>
      </c>
    </row>
    <row r="308" s="2" customFormat="1" ht="21.75" customHeight="1">
      <c r="A308" s="39"/>
      <c r="B308" s="40"/>
      <c r="C308" s="219" t="s">
        <v>502</v>
      </c>
      <c r="D308" s="219" t="s">
        <v>145</v>
      </c>
      <c r="E308" s="220" t="s">
        <v>537</v>
      </c>
      <c r="F308" s="221" t="s">
        <v>538</v>
      </c>
      <c r="G308" s="222" t="s">
        <v>301</v>
      </c>
      <c r="H308" s="223">
        <v>0.99099999999999999</v>
      </c>
      <c r="I308" s="224"/>
      <c r="J308" s="225">
        <f>ROUND(I308*H308,2)</f>
        <v>0</v>
      </c>
      <c r="K308" s="221" t="s">
        <v>149</v>
      </c>
      <c r="L308" s="45"/>
      <c r="M308" s="226" t="s">
        <v>19</v>
      </c>
      <c r="N308" s="227" t="s">
        <v>44</v>
      </c>
      <c r="O308" s="85"/>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269</v>
      </c>
      <c r="AT308" s="230" t="s">
        <v>145</v>
      </c>
      <c r="AU308" s="230" t="s">
        <v>151</v>
      </c>
      <c r="AY308" s="18" t="s">
        <v>142</v>
      </c>
      <c r="BE308" s="231">
        <f>IF(N308="základní",J308,0)</f>
        <v>0</v>
      </c>
      <c r="BF308" s="231">
        <f>IF(N308="snížená",J308,0)</f>
        <v>0</v>
      </c>
      <c r="BG308" s="231">
        <f>IF(N308="zákl. přenesená",J308,0)</f>
        <v>0</v>
      </c>
      <c r="BH308" s="231">
        <f>IF(N308="sníž. přenesená",J308,0)</f>
        <v>0</v>
      </c>
      <c r="BI308" s="231">
        <f>IF(N308="nulová",J308,0)</f>
        <v>0</v>
      </c>
      <c r="BJ308" s="18" t="s">
        <v>151</v>
      </c>
      <c r="BK308" s="231">
        <f>ROUND(I308*H308,2)</f>
        <v>0</v>
      </c>
      <c r="BL308" s="18" t="s">
        <v>269</v>
      </c>
      <c r="BM308" s="230" t="s">
        <v>1253</v>
      </c>
    </row>
    <row r="309" s="2" customFormat="1">
      <c r="A309" s="39"/>
      <c r="B309" s="40"/>
      <c r="C309" s="41"/>
      <c r="D309" s="234" t="s">
        <v>174</v>
      </c>
      <c r="E309" s="41"/>
      <c r="F309" s="255" t="s">
        <v>535</v>
      </c>
      <c r="G309" s="41"/>
      <c r="H309" s="41"/>
      <c r="I309" s="137"/>
      <c r="J309" s="41"/>
      <c r="K309" s="41"/>
      <c r="L309" s="45"/>
      <c r="M309" s="256"/>
      <c r="N309" s="257"/>
      <c r="O309" s="85"/>
      <c r="P309" s="85"/>
      <c r="Q309" s="85"/>
      <c r="R309" s="85"/>
      <c r="S309" s="85"/>
      <c r="T309" s="86"/>
      <c r="U309" s="39"/>
      <c r="V309" s="39"/>
      <c r="W309" s="39"/>
      <c r="X309" s="39"/>
      <c r="Y309" s="39"/>
      <c r="Z309" s="39"/>
      <c r="AA309" s="39"/>
      <c r="AB309" s="39"/>
      <c r="AC309" s="39"/>
      <c r="AD309" s="39"/>
      <c r="AE309" s="39"/>
      <c r="AT309" s="18" t="s">
        <v>174</v>
      </c>
      <c r="AU309" s="18" t="s">
        <v>151</v>
      </c>
    </row>
    <row r="310" s="12" customFormat="1" ht="22.8" customHeight="1">
      <c r="A310" s="12"/>
      <c r="B310" s="203"/>
      <c r="C310" s="204"/>
      <c r="D310" s="205" t="s">
        <v>71</v>
      </c>
      <c r="E310" s="217" t="s">
        <v>540</v>
      </c>
      <c r="F310" s="217" t="s">
        <v>541</v>
      </c>
      <c r="G310" s="204"/>
      <c r="H310" s="204"/>
      <c r="I310" s="207"/>
      <c r="J310" s="218">
        <f>BK310</f>
        <v>0</v>
      </c>
      <c r="K310" s="204"/>
      <c r="L310" s="209"/>
      <c r="M310" s="210"/>
      <c r="N310" s="211"/>
      <c r="O310" s="211"/>
      <c r="P310" s="212">
        <f>SUM(P311:P342)</f>
        <v>0</v>
      </c>
      <c r="Q310" s="211"/>
      <c r="R310" s="212">
        <f>SUM(R311:R342)</f>
        <v>1.690836</v>
      </c>
      <c r="S310" s="211"/>
      <c r="T310" s="213">
        <f>SUM(T311:T342)</f>
        <v>0</v>
      </c>
      <c r="U310" s="12"/>
      <c r="V310" s="12"/>
      <c r="W310" s="12"/>
      <c r="X310" s="12"/>
      <c r="Y310" s="12"/>
      <c r="Z310" s="12"/>
      <c r="AA310" s="12"/>
      <c r="AB310" s="12"/>
      <c r="AC310" s="12"/>
      <c r="AD310" s="12"/>
      <c r="AE310" s="12"/>
      <c r="AR310" s="214" t="s">
        <v>151</v>
      </c>
      <c r="AT310" s="215" t="s">
        <v>71</v>
      </c>
      <c r="AU310" s="215" t="s">
        <v>80</v>
      </c>
      <c r="AY310" s="214" t="s">
        <v>142</v>
      </c>
      <c r="BK310" s="216">
        <f>SUM(BK311:BK342)</f>
        <v>0</v>
      </c>
    </row>
    <row r="311" s="2" customFormat="1" ht="16.5" customHeight="1">
      <c r="A311" s="39"/>
      <c r="B311" s="40"/>
      <c r="C311" s="219" t="s">
        <v>506</v>
      </c>
      <c r="D311" s="219" t="s">
        <v>145</v>
      </c>
      <c r="E311" s="220" t="s">
        <v>1254</v>
      </c>
      <c r="F311" s="221" t="s">
        <v>1255</v>
      </c>
      <c r="G311" s="222" t="s">
        <v>545</v>
      </c>
      <c r="H311" s="223">
        <v>320</v>
      </c>
      <c r="I311" s="224"/>
      <c r="J311" s="225">
        <f>ROUND(I311*H311,2)</f>
        <v>0</v>
      </c>
      <c r="K311" s="221" t="s">
        <v>149</v>
      </c>
      <c r="L311" s="45"/>
      <c r="M311" s="226" t="s">
        <v>19</v>
      </c>
      <c r="N311" s="227" t="s">
        <v>44</v>
      </c>
      <c r="O311" s="85"/>
      <c r="P311" s="228">
        <f>O311*H311</f>
        <v>0</v>
      </c>
      <c r="Q311" s="228">
        <v>6.0000000000000002E-05</v>
      </c>
      <c r="R311" s="228">
        <f>Q311*H311</f>
        <v>0.019200000000000002</v>
      </c>
      <c r="S311" s="228">
        <v>0</v>
      </c>
      <c r="T311" s="229">
        <f>S311*H311</f>
        <v>0</v>
      </c>
      <c r="U311" s="39"/>
      <c r="V311" s="39"/>
      <c r="W311" s="39"/>
      <c r="X311" s="39"/>
      <c r="Y311" s="39"/>
      <c r="Z311" s="39"/>
      <c r="AA311" s="39"/>
      <c r="AB311" s="39"/>
      <c r="AC311" s="39"/>
      <c r="AD311" s="39"/>
      <c r="AE311" s="39"/>
      <c r="AR311" s="230" t="s">
        <v>269</v>
      </c>
      <c r="AT311" s="230" t="s">
        <v>145</v>
      </c>
      <c r="AU311" s="230" t="s">
        <v>151</v>
      </c>
      <c r="AY311" s="18" t="s">
        <v>142</v>
      </c>
      <c r="BE311" s="231">
        <f>IF(N311="základní",J311,0)</f>
        <v>0</v>
      </c>
      <c r="BF311" s="231">
        <f>IF(N311="snížená",J311,0)</f>
        <v>0</v>
      </c>
      <c r="BG311" s="231">
        <f>IF(N311="zákl. přenesená",J311,0)</f>
        <v>0</v>
      </c>
      <c r="BH311" s="231">
        <f>IF(N311="sníž. přenesená",J311,0)</f>
        <v>0</v>
      </c>
      <c r="BI311" s="231">
        <f>IF(N311="nulová",J311,0)</f>
        <v>0</v>
      </c>
      <c r="BJ311" s="18" t="s">
        <v>151</v>
      </c>
      <c r="BK311" s="231">
        <f>ROUND(I311*H311,2)</f>
        <v>0</v>
      </c>
      <c r="BL311" s="18" t="s">
        <v>269</v>
      </c>
      <c r="BM311" s="230" t="s">
        <v>1256</v>
      </c>
    </row>
    <row r="312" s="2" customFormat="1">
      <c r="A312" s="39"/>
      <c r="B312" s="40"/>
      <c r="C312" s="41"/>
      <c r="D312" s="234" t="s">
        <v>174</v>
      </c>
      <c r="E312" s="41"/>
      <c r="F312" s="255" t="s">
        <v>547</v>
      </c>
      <c r="G312" s="41"/>
      <c r="H312" s="41"/>
      <c r="I312" s="137"/>
      <c r="J312" s="41"/>
      <c r="K312" s="41"/>
      <c r="L312" s="45"/>
      <c r="M312" s="256"/>
      <c r="N312" s="257"/>
      <c r="O312" s="85"/>
      <c r="P312" s="85"/>
      <c r="Q312" s="85"/>
      <c r="R312" s="85"/>
      <c r="S312" s="85"/>
      <c r="T312" s="86"/>
      <c r="U312" s="39"/>
      <c r="V312" s="39"/>
      <c r="W312" s="39"/>
      <c r="X312" s="39"/>
      <c r="Y312" s="39"/>
      <c r="Z312" s="39"/>
      <c r="AA312" s="39"/>
      <c r="AB312" s="39"/>
      <c r="AC312" s="39"/>
      <c r="AD312" s="39"/>
      <c r="AE312" s="39"/>
      <c r="AT312" s="18" t="s">
        <v>174</v>
      </c>
      <c r="AU312" s="18" t="s">
        <v>151</v>
      </c>
    </row>
    <row r="313" s="2" customFormat="1" ht="16.5" customHeight="1">
      <c r="A313" s="39"/>
      <c r="B313" s="40"/>
      <c r="C313" s="268" t="s">
        <v>510</v>
      </c>
      <c r="D313" s="268" t="s">
        <v>264</v>
      </c>
      <c r="E313" s="269" t="s">
        <v>1257</v>
      </c>
      <c r="F313" s="270" t="s">
        <v>1258</v>
      </c>
      <c r="G313" s="271" t="s">
        <v>1259</v>
      </c>
      <c r="H313" s="272">
        <v>12</v>
      </c>
      <c r="I313" s="273"/>
      <c r="J313" s="274">
        <f>ROUND(I313*H313,2)</f>
        <v>0</v>
      </c>
      <c r="K313" s="270" t="s">
        <v>19</v>
      </c>
      <c r="L313" s="275"/>
      <c r="M313" s="276" t="s">
        <v>19</v>
      </c>
      <c r="N313" s="277" t="s">
        <v>44</v>
      </c>
      <c r="O313" s="85"/>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351</v>
      </c>
      <c r="AT313" s="230" t="s">
        <v>264</v>
      </c>
      <c r="AU313" s="230" t="s">
        <v>151</v>
      </c>
      <c r="AY313" s="18" t="s">
        <v>142</v>
      </c>
      <c r="BE313" s="231">
        <f>IF(N313="základní",J313,0)</f>
        <v>0</v>
      </c>
      <c r="BF313" s="231">
        <f>IF(N313="snížená",J313,0)</f>
        <v>0</v>
      </c>
      <c r="BG313" s="231">
        <f>IF(N313="zákl. přenesená",J313,0)</f>
        <v>0</v>
      </c>
      <c r="BH313" s="231">
        <f>IF(N313="sníž. přenesená",J313,0)</f>
        <v>0</v>
      </c>
      <c r="BI313" s="231">
        <f>IF(N313="nulová",J313,0)</f>
        <v>0</v>
      </c>
      <c r="BJ313" s="18" t="s">
        <v>151</v>
      </c>
      <c r="BK313" s="231">
        <f>ROUND(I313*H313,2)</f>
        <v>0</v>
      </c>
      <c r="BL313" s="18" t="s">
        <v>269</v>
      </c>
      <c r="BM313" s="230" t="s">
        <v>1260</v>
      </c>
    </row>
    <row r="314" s="2" customFormat="1" ht="16.5" customHeight="1">
      <c r="A314" s="39"/>
      <c r="B314" s="40"/>
      <c r="C314" s="219" t="s">
        <v>514</v>
      </c>
      <c r="D314" s="219" t="s">
        <v>145</v>
      </c>
      <c r="E314" s="220" t="s">
        <v>1261</v>
      </c>
      <c r="F314" s="221" t="s">
        <v>1262</v>
      </c>
      <c r="G314" s="222" t="s">
        <v>545</v>
      </c>
      <c r="H314" s="223">
        <v>842.24000000000001</v>
      </c>
      <c r="I314" s="224"/>
      <c r="J314" s="225">
        <f>ROUND(I314*H314,2)</f>
        <v>0</v>
      </c>
      <c r="K314" s="221" t="s">
        <v>149</v>
      </c>
      <c r="L314" s="45"/>
      <c r="M314" s="226" t="s">
        <v>19</v>
      </c>
      <c r="N314" s="227" t="s">
        <v>44</v>
      </c>
      <c r="O314" s="85"/>
      <c r="P314" s="228">
        <f>O314*H314</f>
        <v>0</v>
      </c>
      <c r="Q314" s="228">
        <v>5.0000000000000002E-05</v>
      </c>
      <c r="R314" s="228">
        <f>Q314*H314</f>
        <v>0.042112000000000004</v>
      </c>
      <c r="S314" s="228">
        <v>0</v>
      </c>
      <c r="T314" s="229">
        <f>S314*H314</f>
        <v>0</v>
      </c>
      <c r="U314" s="39"/>
      <c r="V314" s="39"/>
      <c r="W314" s="39"/>
      <c r="X314" s="39"/>
      <c r="Y314" s="39"/>
      <c r="Z314" s="39"/>
      <c r="AA314" s="39"/>
      <c r="AB314" s="39"/>
      <c r="AC314" s="39"/>
      <c r="AD314" s="39"/>
      <c r="AE314" s="39"/>
      <c r="AR314" s="230" t="s">
        <v>269</v>
      </c>
      <c r="AT314" s="230" t="s">
        <v>145</v>
      </c>
      <c r="AU314" s="230" t="s">
        <v>151</v>
      </c>
      <c r="AY314" s="18" t="s">
        <v>142</v>
      </c>
      <c r="BE314" s="231">
        <f>IF(N314="základní",J314,0)</f>
        <v>0</v>
      </c>
      <c r="BF314" s="231">
        <f>IF(N314="snížená",J314,0)</f>
        <v>0</v>
      </c>
      <c r="BG314" s="231">
        <f>IF(N314="zákl. přenesená",J314,0)</f>
        <v>0</v>
      </c>
      <c r="BH314" s="231">
        <f>IF(N314="sníž. přenesená",J314,0)</f>
        <v>0</v>
      </c>
      <c r="BI314" s="231">
        <f>IF(N314="nulová",J314,0)</f>
        <v>0</v>
      </c>
      <c r="BJ314" s="18" t="s">
        <v>151</v>
      </c>
      <c r="BK314" s="231">
        <f>ROUND(I314*H314,2)</f>
        <v>0</v>
      </c>
      <c r="BL314" s="18" t="s">
        <v>269</v>
      </c>
      <c r="BM314" s="230" t="s">
        <v>1263</v>
      </c>
    </row>
    <row r="315" s="2" customFormat="1">
      <c r="A315" s="39"/>
      <c r="B315" s="40"/>
      <c r="C315" s="41"/>
      <c r="D315" s="234" t="s">
        <v>174</v>
      </c>
      <c r="E315" s="41"/>
      <c r="F315" s="255" t="s">
        <v>547</v>
      </c>
      <c r="G315" s="41"/>
      <c r="H315" s="41"/>
      <c r="I315" s="137"/>
      <c r="J315" s="41"/>
      <c r="K315" s="41"/>
      <c r="L315" s="45"/>
      <c r="M315" s="256"/>
      <c r="N315" s="257"/>
      <c r="O315" s="85"/>
      <c r="P315" s="85"/>
      <c r="Q315" s="85"/>
      <c r="R315" s="85"/>
      <c r="S315" s="85"/>
      <c r="T315" s="86"/>
      <c r="U315" s="39"/>
      <c r="V315" s="39"/>
      <c r="W315" s="39"/>
      <c r="X315" s="39"/>
      <c r="Y315" s="39"/>
      <c r="Z315" s="39"/>
      <c r="AA315" s="39"/>
      <c r="AB315" s="39"/>
      <c r="AC315" s="39"/>
      <c r="AD315" s="39"/>
      <c r="AE315" s="39"/>
      <c r="AT315" s="18" t="s">
        <v>174</v>
      </c>
      <c r="AU315" s="18" t="s">
        <v>151</v>
      </c>
    </row>
    <row r="316" s="13" customFormat="1">
      <c r="A316" s="13"/>
      <c r="B316" s="232"/>
      <c r="C316" s="233"/>
      <c r="D316" s="234" t="s">
        <v>153</v>
      </c>
      <c r="E316" s="235" t="s">
        <v>19</v>
      </c>
      <c r="F316" s="236" t="s">
        <v>1264</v>
      </c>
      <c r="G316" s="233"/>
      <c r="H316" s="237">
        <v>203.03999999999999</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153</v>
      </c>
      <c r="AU316" s="243" t="s">
        <v>151</v>
      </c>
      <c r="AV316" s="13" t="s">
        <v>151</v>
      </c>
      <c r="AW316" s="13" t="s">
        <v>33</v>
      </c>
      <c r="AX316" s="13" t="s">
        <v>72</v>
      </c>
      <c r="AY316" s="243" t="s">
        <v>142</v>
      </c>
    </row>
    <row r="317" s="13" customFormat="1">
      <c r="A317" s="13"/>
      <c r="B317" s="232"/>
      <c r="C317" s="233"/>
      <c r="D317" s="234" t="s">
        <v>153</v>
      </c>
      <c r="E317" s="235" t="s">
        <v>19</v>
      </c>
      <c r="F317" s="236" t="s">
        <v>1265</v>
      </c>
      <c r="G317" s="233"/>
      <c r="H317" s="237">
        <v>639.20000000000005</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153</v>
      </c>
      <c r="AU317" s="243" t="s">
        <v>151</v>
      </c>
      <c r="AV317" s="13" t="s">
        <v>151</v>
      </c>
      <c r="AW317" s="13" t="s">
        <v>33</v>
      </c>
      <c r="AX317" s="13" t="s">
        <v>72</v>
      </c>
      <c r="AY317" s="243" t="s">
        <v>142</v>
      </c>
    </row>
    <row r="318" s="14" customFormat="1">
      <c r="A318" s="14"/>
      <c r="B318" s="244"/>
      <c r="C318" s="245"/>
      <c r="D318" s="234" t="s">
        <v>153</v>
      </c>
      <c r="E318" s="246" t="s">
        <v>19</v>
      </c>
      <c r="F318" s="247" t="s">
        <v>156</v>
      </c>
      <c r="G318" s="245"/>
      <c r="H318" s="248">
        <v>842.24000000000001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153</v>
      </c>
      <c r="AU318" s="254" t="s">
        <v>151</v>
      </c>
      <c r="AV318" s="14" t="s">
        <v>150</v>
      </c>
      <c r="AW318" s="14" t="s">
        <v>33</v>
      </c>
      <c r="AX318" s="14" t="s">
        <v>80</v>
      </c>
      <c r="AY318" s="254" t="s">
        <v>142</v>
      </c>
    </row>
    <row r="319" s="2" customFormat="1" ht="16.5" customHeight="1">
      <c r="A319" s="39"/>
      <c r="B319" s="40"/>
      <c r="C319" s="268" t="s">
        <v>518</v>
      </c>
      <c r="D319" s="268" t="s">
        <v>264</v>
      </c>
      <c r="E319" s="269" t="s">
        <v>1266</v>
      </c>
      <c r="F319" s="270" t="s">
        <v>1267</v>
      </c>
      <c r="G319" s="271" t="s">
        <v>301</v>
      </c>
      <c r="H319" s="272">
        <v>0.84199999999999997</v>
      </c>
      <c r="I319" s="273"/>
      <c r="J319" s="274">
        <f>ROUND(I319*H319,2)</f>
        <v>0</v>
      </c>
      <c r="K319" s="270" t="s">
        <v>149</v>
      </c>
      <c r="L319" s="275"/>
      <c r="M319" s="276" t="s">
        <v>19</v>
      </c>
      <c r="N319" s="277" t="s">
        <v>44</v>
      </c>
      <c r="O319" s="85"/>
      <c r="P319" s="228">
        <f>O319*H319</f>
        <v>0</v>
      </c>
      <c r="Q319" s="228">
        <v>1</v>
      </c>
      <c r="R319" s="228">
        <f>Q319*H319</f>
        <v>0.84199999999999997</v>
      </c>
      <c r="S319" s="228">
        <v>0</v>
      </c>
      <c r="T319" s="229">
        <f>S319*H319</f>
        <v>0</v>
      </c>
      <c r="U319" s="39"/>
      <c r="V319" s="39"/>
      <c r="W319" s="39"/>
      <c r="X319" s="39"/>
      <c r="Y319" s="39"/>
      <c r="Z319" s="39"/>
      <c r="AA319" s="39"/>
      <c r="AB319" s="39"/>
      <c r="AC319" s="39"/>
      <c r="AD319" s="39"/>
      <c r="AE319" s="39"/>
      <c r="AR319" s="230" t="s">
        <v>351</v>
      </c>
      <c r="AT319" s="230" t="s">
        <v>264</v>
      </c>
      <c r="AU319" s="230" t="s">
        <v>151</v>
      </c>
      <c r="AY319" s="18" t="s">
        <v>142</v>
      </c>
      <c r="BE319" s="231">
        <f>IF(N319="základní",J319,0)</f>
        <v>0</v>
      </c>
      <c r="BF319" s="231">
        <f>IF(N319="snížená",J319,0)</f>
        <v>0</v>
      </c>
      <c r="BG319" s="231">
        <f>IF(N319="zákl. přenesená",J319,0)</f>
        <v>0</v>
      </c>
      <c r="BH319" s="231">
        <f>IF(N319="sníž. přenesená",J319,0)</f>
        <v>0</v>
      </c>
      <c r="BI319" s="231">
        <f>IF(N319="nulová",J319,0)</f>
        <v>0</v>
      </c>
      <c r="BJ319" s="18" t="s">
        <v>151</v>
      </c>
      <c r="BK319" s="231">
        <f>ROUND(I319*H319,2)</f>
        <v>0</v>
      </c>
      <c r="BL319" s="18" t="s">
        <v>269</v>
      </c>
      <c r="BM319" s="230" t="s">
        <v>1268</v>
      </c>
    </row>
    <row r="320" s="2" customFormat="1">
      <c r="A320" s="39"/>
      <c r="B320" s="40"/>
      <c r="C320" s="41"/>
      <c r="D320" s="234" t="s">
        <v>337</v>
      </c>
      <c r="E320" s="41"/>
      <c r="F320" s="255" t="s">
        <v>1269</v>
      </c>
      <c r="G320" s="41"/>
      <c r="H320" s="41"/>
      <c r="I320" s="137"/>
      <c r="J320" s="41"/>
      <c r="K320" s="41"/>
      <c r="L320" s="45"/>
      <c r="M320" s="256"/>
      <c r="N320" s="257"/>
      <c r="O320" s="85"/>
      <c r="P320" s="85"/>
      <c r="Q320" s="85"/>
      <c r="R320" s="85"/>
      <c r="S320" s="85"/>
      <c r="T320" s="86"/>
      <c r="U320" s="39"/>
      <c r="V320" s="39"/>
      <c r="W320" s="39"/>
      <c r="X320" s="39"/>
      <c r="Y320" s="39"/>
      <c r="Z320" s="39"/>
      <c r="AA320" s="39"/>
      <c r="AB320" s="39"/>
      <c r="AC320" s="39"/>
      <c r="AD320" s="39"/>
      <c r="AE320" s="39"/>
      <c r="AT320" s="18" t="s">
        <v>337</v>
      </c>
      <c r="AU320" s="18" t="s">
        <v>151</v>
      </c>
    </row>
    <row r="321" s="13" customFormat="1">
      <c r="A321" s="13"/>
      <c r="B321" s="232"/>
      <c r="C321" s="233"/>
      <c r="D321" s="234" t="s">
        <v>153</v>
      </c>
      <c r="E321" s="235" t="s">
        <v>19</v>
      </c>
      <c r="F321" s="236" t="s">
        <v>1264</v>
      </c>
      <c r="G321" s="233"/>
      <c r="H321" s="237">
        <v>203.03999999999999</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153</v>
      </c>
      <c r="AU321" s="243" t="s">
        <v>151</v>
      </c>
      <c r="AV321" s="13" t="s">
        <v>151</v>
      </c>
      <c r="AW321" s="13" t="s">
        <v>33</v>
      </c>
      <c r="AX321" s="13" t="s">
        <v>72</v>
      </c>
      <c r="AY321" s="243" t="s">
        <v>142</v>
      </c>
    </row>
    <row r="322" s="13" customFormat="1">
      <c r="A322" s="13"/>
      <c r="B322" s="232"/>
      <c r="C322" s="233"/>
      <c r="D322" s="234" t="s">
        <v>153</v>
      </c>
      <c r="E322" s="235" t="s">
        <v>19</v>
      </c>
      <c r="F322" s="236" t="s">
        <v>1265</v>
      </c>
      <c r="G322" s="233"/>
      <c r="H322" s="237">
        <v>639.20000000000005</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153</v>
      </c>
      <c r="AU322" s="243" t="s">
        <v>151</v>
      </c>
      <c r="AV322" s="13" t="s">
        <v>151</v>
      </c>
      <c r="AW322" s="13" t="s">
        <v>33</v>
      </c>
      <c r="AX322" s="13" t="s">
        <v>72</v>
      </c>
      <c r="AY322" s="243" t="s">
        <v>142</v>
      </c>
    </row>
    <row r="323" s="14" customFormat="1">
      <c r="A323" s="14"/>
      <c r="B323" s="244"/>
      <c r="C323" s="245"/>
      <c r="D323" s="234" t="s">
        <v>153</v>
      </c>
      <c r="E323" s="246" t="s">
        <v>19</v>
      </c>
      <c r="F323" s="247" t="s">
        <v>156</v>
      </c>
      <c r="G323" s="245"/>
      <c r="H323" s="248">
        <v>842.24000000000001</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153</v>
      </c>
      <c r="AU323" s="254" t="s">
        <v>151</v>
      </c>
      <c r="AV323" s="14" t="s">
        <v>150</v>
      </c>
      <c r="AW323" s="14" t="s">
        <v>33</v>
      </c>
      <c r="AX323" s="14" t="s">
        <v>72</v>
      </c>
      <c r="AY323" s="254" t="s">
        <v>142</v>
      </c>
    </row>
    <row r="324" s="13" customFormat="1">
      <c r="A324" s="13"/>
      <c r="B324" s="232"/>
      <c r="C324" s="233"/>
      <c r="D324" s="234" t="s">
        <v>153</v>
      </c>
      <c r="E324" s="235" t="s">
        <v>19</v>
      </c>
      <c r="F324" s="236" t="s">
        <v>1270</v>
      </c>
      <c r="G324" s="233"/>
      <c r="H324" s="237">
        <v>0.84199999999999997</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153</v>
      </c>
      <c r="AU324" s="243" t="s">
        <v>151</v>
      </c>
      <c r="AV324" s="13" t="s">
        <v>151</v>
      </c>
      <c r="AW324" s="13" t="s">
        <v>33</v>
      </c>
      <c r="AX324" s="13" t="s">
        <v>72</v>
      </c>
      <c r="AY324" s="243" t="s">
        <v>142</v>
      </c>
    </row>
    <row r="325" s="14" customFormat="1">
      <c r="A325" s="14"/>
      <c r="B325" s="244"/>
      <c r="C325" s="245"/>
      <c r="D325" s="234" t="s">
        <v>153</v>
      </c>
      <c r="E325" s="246" t="s">
        <v>19</v>
      </c>
      <c r="F325" s="247" t="s">
        <v>156</v>
      </c>
      <c r="G325" s="245"/>
      <c r="H325" s="248">
        <v>0.84199999999999997</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153</v>
      </c>
      <c r="AU325" s="254" t="s">
        <v>151</v>
      </c>
      <c r="AV325" s="14" t="s">
        <v>150</v>
      </c>
      <c r="AW325" s="14" t="s">
        <v>33</v>
      </c>
      <c r="AX325" s="14" t="s">
        <v>80</v>
      </c>
      <c r="AY325" s="254" t="s">
        <v>142</v>
      </c>
    </row>
    <row r="326" s="2" customFormat="1" ht="16.5" customHeight="1">
      <c r="A326" s="39"/>
      <c r="B326" s="40"/>
      <c r="C326" s="219" t="s">
        <v>522</v>
      </c>
      <c r="D326" s="219" t="s">
        <v>145</v>
      </c>
      <c r="E326" s="220" t="s">
        <v>543</v>
      </c>
      <c r="F326" s="221" t="s">
        <v>544</v>
      </c>
      <c r="G326" s="222" t="s">
        <v>545</v>
      </c>
      <c r="H326" s="223">
        <v>750.48000000000002</v>
      </c>
      <c r="I326" s="224"/>
      <c r="J326" s="225">
        <f>ROUND(I326*H326,2)</f>
        <v>0</v>
      </c>
      <c r="K326" s="221" t="s">
        <v>149</v>
      </c>
      <c r="L326" s="45"/>
      <c r="M326" s="226" t="s">
        <v>19</v>
      </c>
      <c r="N326" s="227" t="s">
        <v>44</v>
      </c>
      <c r="O326" s="85"/>
      <c r="P326" s="228">
        <f>O326*H326</f>
        <v>0</v>
      </c>
      <c r="Q326" s="228">
        <v>5.0000000000000002E-05</v>
      </c>
      <c r="R326" s="228">
        <f>Q326*H326</f>
        <v>0.037524000000000002</v>
      </c>
      <c r="S326" s="228">
        <v>0</v>
      </c>
      <c r="T326" s="229">
        <f>S326*H326</f>
        <v>0</v>
      </c>
      <c r="U326" s="39"/>
      <c r="V326" s="39"/>
      <c r="W326" s="39"/>
      <c r="X326" s="39"/>
      <c r="Y326" s="39"/>
      <c r="Z326" s="39"/>
      <c r="AA326" s="39"/>
      <c r="AB326" s="39"/>
      <c r="AC326" s="39"/>
      <c r="AD326" s="39"/>
      <c r="AE326" s="39"/>
      <c r="AR326" s="230" t="s">
        <v>269</v>
      </c>
      <c r="AT326" s="230" t="s">
        <v>145</v>
      </c>
      <c r="AU326" s="230" t="s">
        <v>151</v>
      </c>
      <c r="AY326" s="18" t="s">
        <v>142</v>
      </c>
      <c r="BE326" s="231">
        <f>IF(N326="základní",J326,0)</f>
        <v>0</v>
      </c>
      <c r="BF326" s="231">
        <f>IF(N326="snížená",J326,0)</f>
        <v>0</v>
      </c>
      <c r="BG326" s="231">
        <f>IF(N326="zákl. přenesená",J326,0)</f>
        <v>0</v>
      </c>
      <c r="BH326" s="231">
        <f>IF(N326="sníž. přenesená",J326,0)</f>
        <v>0</v>
      </c>
      <c r="BI326" s="231">
        <f>IF(N326="nulová",J326,0)</f>
        <v>0</v>
      </c>
      <c r="BJ326" s="18" t="s">
        <v>151</v>
      </c>
      <c r="BK326" s="231">
        <f>ROUND(I326*H326,2)</f>
        <v>0</v>
      </c>
      <c r="BL326" s="18" t="s">
        <v>269</v>
      </c>
      <c r="BM326" s="230" t="s">
        <v>1271</v>
      </c>
    </row>
    <row r="327" s="2" customFormat="1">
      <c r="A327" s="39"/>
      <c r="B327" s="40"/>
      <c r="C327" s="41"/>
      <c r="D327" s="234" t="s">
        <v>174</v>
      </c>
      <c r="E327" s="41"/>
      <c r="F327" s="255" t="s">
        <v>547</v>
      </c>
      <c r="G327" s="41"/>
      <c r="H327" s="41"/>
      <c r="I327" s="137"/>
      <c r="J327" s="41"/>
      <c r="K327" s="41"/>
      <c r="L327" s="45"/>
      <c r="M327" s="256"/>
      <c r="N327" s="257"/>
      <c r="O327" s="85"/>
      <c r="P327" s="85"/>
      <c r="Q327" s="85"/>
      <c r="R327" s="85"/>
      <c r="S327" s="85"/>
      <c r="T327" s="86"/>
      <c r="U327" s="39"/>
      <c r="V327" s="39"/>
      <c r="W327" s="39"/>
      <c r="X327" s="39"/>
      <c r="Y327" s="39"/>
      <c r="Z327" s="39"/>
      <c r="AA327" s="39"/>
      <c r="AB327" s="39"/>
      <c r="AC327" s="39"/>
      <c r="AD327" s="39"/>
      <c r="AE327" s="39"/>
      <c r="AT327" s="18" t="s">
        <v>174</v>
      </c>
      <c r="AU327" s="18" t="s">
        <v>151</v>
      </c>
    </row>
    <row r="328" s="13" customFormat="1">
      <c r="A328" s="13"/>
      <c r="B328" s="232"/>
      <c r="C328" s="233"/>
      <c r="D328" s="234" t="s">
        <v>153</v>
      </c>
      <c r="E328" s="235" t="s">
        <v>19</v>
      </c>
      <c r="F328" s="236" t="s">
        <v>1272</v>
      </c>
      <c r="G328" s="233"/>
      <c r="H328" s="237">
        <v>220.08000000000001</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153</v>
      </c>
      <c r="AU328" s="243" t="s">
        <v>151</v>
      </c>
      <c r="AV328" s="13" t="s">
        <v>151</v>
      </c>
      <c r="AW328" s="13" t="s">
        <v>33</v>
      </c>
      <c r="AX328" s="13" t="s">
        <v>72</v>
      </c>
      <c r="AY328" s="243" t="s">
        <v>142</v>
      </c>
    </row>
    <row r="329" s="13" customFormat="1">
      <c r="A329" s="13"/>
      <c r="B329" s="232"/>
      <c r="C329" s="233"/>
      <c r="D329" s="234" t="s">
        <v>153</v>
      </c>
      <c r="E329" s="235" t="s">
        <v>19</v>
      </c>
      <c r="F329" s="236" t="s">
        <v>1273</v>
      </c>
      <c r="G329" s="233"/>
      <c r="H329" s="237">
        <v>530.39999999999998</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153</v>
      </c>
      <c r="AU329" s="243" t="s">
        <v>151</v>
      </c>
      <c r="AV329" s="13" t="s">
        <v>151</v>
      </c>
      <c r="AW329" s="13" t="s">
        <v>33</v>
      </c>
      <c r="AX329" s="13" t="s">
        <v>72</v>
      </c>
      <c r="AY329" s="243" t="s">
        <v>142</v>
      </c>
    </row>
    <row r="330" s="14" customFormat="1">
      <c r="A330" s="14"/>
      <c r="B330" s="244"/>
      <c r="C330" s="245"/>
      <c r="D330" s="234" t="s">
        <v>153</v>
      </c>
      <c r="E330" s="246" t="s">
        <v>19</v>
      </c>
      <c r="F330" s="247" t="s">
        <v>156</v>
      </c>
      <c r="G330" s="245"/>
      <c r="H330" s="248">
        <v>750.48000000000002</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153</v>
      </c>
      <c r="AU330" s="254" t="s">
        <v>151</v>
      </c>
      <c r="AV330" s="14" t="s">
        <v>150</v>
      </c>
      <c r="AW330" s="14" t="s">
        <v>33</v>
      </c>
      <c r="AX330" s="14" t="s">
        <v>80</v>
      </c>
      <c r="AY330" s="254" t="s">
        <v>142</v>
      </c>
    </row>
    <row r="331" s="2" customFormat="1" ht="16.5" customHeight="1">
      <c r="A331" s="39"/>
      <c r="B331" s="40"/>
      <c r="C331" s="268" t="s">
        <v>526</v>
      </c>
      <c r="D331" s="268" t="s">
        <v>264</v>
      </c>
      <c r="E331" s="269" t="s">
        <v>908</v>
      </c>
      <c r="F331" s="270" t="s">
        <v>909</v>
      </c>
      <c r="G331" s="271" t="s">
        <v>301</v>
      </c>
      <c r="H331" s="272">
        <v>0.22</v>
      </c>
      <c r="I331" s="273"/>
      <c r="J331" s="274">
        <f>ROUND(I331*H331,2)</f>
        <v>0</v>
      </c>
      <c r="K331" s="270" t="s">
        <v>149</v>
      </c>
      <c r="L331" s="275"/>
      <c r="M331" s="276" t="s">
        <v>19</v>
      </c>
      <c r="N331" s="277" t="s">
        <v>44</v>
      </c>
      <c r="O331" s="85"/>
      <c r="P331" s="228">
        <f>O331*H331</f>
        <v>0</v>
      </c>
      <c r="Q331" s="228">
        <v>1</v>
      </c>
      <c r="R331" s="228">
        <f>Q331*H331</f>
        <v>0.22</v>
      </c>
      <c r="S331" s="228">
        <v>0</v>
      </c>
      <c r="T331" s="229">
        <f>S331*H331</f>
        <v>0</v>
      </c>
      <c r="U331" s="39"/>
      <c r="V331" s="39"/>
      <c r="W331" s="39"/>
      <c r="X331" s="39"/>
      <c r="Y331" s="39"/>
      <c r="Z331" s="39"/>
      <c r="AA331" s="39"/>
      <c r="AB331" s="39"/>
      <c r="AC331" s="39"/>
      <c r="AD331" s="39"/>
      <c r="AE331" s="39"/>
      <c r="AR331" s="230" t="s">
        <v>351</v>
      </c>
      <c r="AT331" s="230" t="s">
        <v>264</v>
      </c>
      <c r="AU331" s="230" t="s">
        <v>151</v>
      </c>
      <c r="AY331" s="18" t="s">
        <v>142</v>
      </c>
      <c r="BE331" s="231">
        <f>IF(N331="základní",J331,0)</f>
        <v>0</v>
      </c>
      <c r="BF331" s="231">
        <f>IF(N331="snížená",J331,0)</f>
        <v>0</v>
      </c>
      <c r="BG331" s="231">
        <f>IF(N331="zákl. přenesená",J331,0)</f>
        <v>0</v>
      </c>
      <c r="BH331" s="231">
        <f>IF(N331="sníž. přenesená",J331,0)</f>
        <v>0</v>
      </c>
      <c r="BI331" s="231">
        <f>IF(N331="nulová",J331,0)</f>
        <v>0</v>
      </c>
      <c r="BJ331" s="18" t="s">
        <v>151</v>
      </c>
      <c r="BK331" s="231">
        <f>ROUND(I331*H331,2)</f>
        <v>0</v>
      </c>
      <c r="BL331" s="18" t="s">
        <v>269</v>
      </c>
      <c r="BM331" s="230" t="s">
        <v>1274</v>
      </c>
    </row>
    <row r="332" s="2" customFormat="1">
      <c r="A332" s="39"/>
      <c r="B332" s="40"/>
      <c r="C332" s="41"/>
      <c r="D332" s="234" t="s">
        <v>337</v>
      </c>
      <c r="E332" s="41"/>
      <c r="F332" s="255" t="s">
        <v>911</v>
      </c>
      <c r="G332" s="41"/>
      <c r="H332" s="41"/>
      <c r="I332" s="137"/>
      <c r="J332" s="41"/>
      <c r="K332" s="41"/>
      <c r="L332" s="45"/>
      <c r="M332" s="256"/>
      <c r="N332" s="257"/>
      <c r="O332" s="85"/>
      <c r="P332" s="85"/>
      <c r="Q332" s="85"/>
      <c r="R332" s="85"/>
      <c r="S332" s="85"/>
      <c r="T332" s="86"/>
      <c r="U332" s="39"/>
      <c r="V332" s="39"/>
      <c r="W332" s="39"/>
      <c r="X332" s="39"/>
      <c r="Y332" s="39"/>
      <c r="Z332" s="39"/>
      <c r="AA332" s="39"/>
      <c r="AB332" s="39"/>
      <c r="AC332" s="39"/>
      <c r="AD332" s="39"/>
      <c r="AE332" s="39"/>
      <c r="AT332" s="18" t="s">
        <v>337</v>
      </c>
      <c r="AU332" s="18" t="s">
        <v>151</v>
      </c>
    </row>
    <row r="333" s="2" customFormat="1" ht="16.5" customHeight="1">
      <c r="A333" s="39"/>
      <c r="B333" s="40"/>
      <c r="C333" s="268" t="s">
        <v>531</v>
      </c>
      <c r="D333" s="268" t="s">
        <v>264</v>
      </c>
      <c r="E333" s="269" t="s">
        <v>1275</v>
      </c>
      <c r="F333" s="270" t="s">
        <v>1276</v>
      </c>
      <c r="G333" s="271" t="s">
        <v>301</v>
      </c>
      <c r="H333" s="272">
        <v>0.53000000000000003</v>
      </c>
      <c r="I333" s="273"/>
      <c r="J333" s="274">
        <f>ROUND(I333*H333,2)</f>
        <v>0</v>
      </c>
      <c r="K333" s="270" t="s">
        <v>149</v>
      </c>
      <c r="L333" s="275"/>
      <c r="M333" s="276" t="s">
        <v>19</v>
      </c>
      <c r="N333" s="277" t="s">
        <v>44</v>
      </c>
      <c r="O333" s="85"/>
      <c r="P333" s="228">
        <f>O333*H333</f>
        <v>0</v>
      </c>
      <c r="Q333" s="228">
        <v>1</v>
      </c>
      <c r="R333" s="228">
        <f>Q333*H333</f>
        <v>0.53000000000000003</v>
      </c>
      <c r="S333" s="228">
        <v>0</v>
      </c>
      <c r="T333" s="229">
        <f>S333*H333</f>
        <v>0</v>
      </c>
      <c r="U333" s="39"/>
      <c r="V333" s="39"/>
      <c r="W333" s="39"/>
      <c r="X333" s="39"/>
      <c r="Y333" s="39"/>
      <c r="Z333" s="39"/>
      <c r="AA333" s="39"/>
      <c r="AB333" s="39"/>
      <c r="AC333" s="39"/>
      <c r="AD333" s="39"/>
      <c r="AE333" s="39"/>
      <c r="AR333" s="230" t="s">
        <v>351</v>
      </c>
      <c r="AT333" s="230" t="s">
        <v>264</v>
      </c>
      <c r="AU333" s="230" t="s">
        <v>151</v>
      </c>
      <c r="AY333" s="18" t="s">
        <v>142</v>
      </c>
      <c r="BE333" s="231">
        <f>IF(N333="základní",J333,0)</f>
        <v>0</v>
      </c>
      <c r="BF333" s="231">
        <f>IF(N333="snížená",J333,0)</f>
        <v>0</v>
      </c>
      <c r="BG333" s="231">
        <f>IF(N333="zákl. přenesená",J333,0)</f>
        <v>0</v>
      </c>
      <c r="BH333" s="231">
        <f>IF(N333="sníž. přenesená",J333,0)</f>
        <v>0</v>
      </c>
      <c r="BI333" s="231">
        <f>IF(N333="nulová",J333,0)</f>
        <v>0</v>
      </c>
      <c r="BJ333" s="18" t="s">
        <v>151</v>
      </c>
      <c r="BK333" s="231">
        <f>ROUND(I333*H333,2)</f>
        <v>0</v>
      </c>
      <c r="BL333" s="18" t="s">
        <v>269</v>
      </c>
      <c r="BM333" s="230" t="s">
        <v>1277</v>
      </c>
    </row>
    <row r="334" s="2" customFormat="1">
      <c r="A334" s="39"/>
      <c r="B334" s="40"/>
      <c r="C334" s="41"/>
      <c r="D334" s="234" t="s">
        <v>337</v>
      </c>
      <c r="E334" s="41"/>
      <c r="F334" s="255" t="s">
        <v>1278</v>
      </c>
      <c r="G334" s="41"/>
      <c r="H334" s="41"/>
      <c r="I334" s="137"/>
      <c r="J334" s="41"/>
      <c r="K334" s="41"/>
      <c r="L334" s="45"/>
      <c r="M334" s="256"/>
      <c r="N334" s="257"/>
      <c r="O334" s="85"/>
      <c r="P334" s="85"/>
      <c r="Q334" s="85"/>
      <c r="R334" s="85"/>
      <c r="S334" s="85"/>
      <c r="T334" s="86"/>
      <c r="U334" s="39"/>
      <c r="V334" s="39"/>
      <c r="W334" s="39"/>
      <c r="X334" s="39"/>
      <c r="Y334" s="39"/>
      <c r="Z334" s="39"/>
      <c r="AA334" s="39"/>
      <c r="AB334" s="39"/>
      <c r="AC334" s="39"/>
      <c r="AD334" s="39"/>
      <c r="AE334" s="39"/>
      <c r="AT334" s="18" t="s">
        <v>337</v>
      </c>
      <c r="AU334" s="18" t="s">
        <v>151</v>
      </c>
    </row>
    <row r="335" s="13" customFormat="1">
      <c r="A335" s="13"/>
      <c r="B335" s="232"/>
      <c r="C335" s="233"/>
      <c r="D335" s="234" t="s">
        <v>153</v>
      </c>
      <c r="E335" s="235" t="s">
        <v>19</v>
      </c>
      <c r="F335" s="236" t="s">
        <v>1273</v>
      </c>
      <c r="G335" s="233"/>
      <c r="H335" s="237">
        <v>530.39999999999998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153</v>
      </c>
      <c r="AU335" s="243" t="s">
        <v>151</v>
      </c>
      <c r="AV335" s="13" t="s">
        <v>151</v>
      </c>
      <c r="AW335" s="13" t="s">
        <v>33</v>
      </c>
      <c r="AX335" s="13" t="s">
        <v>72</v>
      </c>
      <c r="AY335" s="243" t="s">
        <v>142</v>
      </c>
    </row>
    <row r="336" s="14" customFormat="1">
      <c r="A336" s="14"/>
      <c r="B336" s="244"/>
      <c r="C336" s="245"/>
      <c r="D336" s="234" t="s">
        <v>153</v>
      </c>
      <c r="E336" s="246" t="s">
        <v>19</v>
      </c>
      <c r="F336" s="247" t="s">
        <v>156</v>
      </c>
      <c r="G336" s="245"/>
      <c r="H336" s="248">
        <v>530.39999999999998</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153</v>
      </c>
      <c r="AU336" s="254" t="s">
        <v>151</v>
      </c>
      <c r="AV336" s="14" t="s">
        <v>150</v>
      </c>
      <c r="AW336" s="14" t="s">
        <v>33</v>
      </c>
      <c r="AX336" s="14" t="s">
        <v>72</v>
      </c>
      <c r="AY336" s="254" t="s">
        <v>142</v>
      </c>
    </row>
    <row r="337" s="13" customFormat="1">
      <c r="A337" s="13"/>
      <c r="B337" s="232"/>
      <c r="C337" s="233"/>
      <c r="D337" s="234" t="s">
        <v>153</v>
      </c>
      <c r="E337" s="235" t="s">
        <v>19</v>
      </c>
      <c r="F337" s="236" t="s">
        <v>1279</v>
      </c>
      <c r="G337" s="233"/>
      <c r="H337" s="237">
        <v>0.53000000000000003</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153</v>
      </c>
      <c r="AU337" s="243" t="s">
        <v>151</v>
      </c>
      <c r="AV337" s="13" t="s">
        <v>151</v>
      </c>
      <c r="AW337" s="13" t="s">
        <v>33</v>
      </c>
      <c r="AX337" s="13" t="s">
        <v>72</v>
      </c>
      <c r="AY337" s="243" t="s">
        <v>142</v>
      </c>
    </row>
    <row r="338" s="14" customFormat="1">
      <c r="A338" s="14"/>
      <c r="B338" s="244"/>
      <c r="C338" s="245"/>
      <c r="D338" s="234" t="s">
        <v>153</v>
      </c>
      <c r="E338" s="246" t="s">
        <v>19</v>
      </c>
      <c r="F338" s="247" t="s">
        <v>156</v>
      </c>
      <c r="G338" s="245"/>
      <c r="H338" s="248">
        <v>0.53000000000000003</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153</v>
      </c>
      <c r="AU338" s="254" t="s">
        <v>151</v>
      </c>
      <c r="AV338" s="14" t="s">
        <v>150</v>
      </c>
      <c r="AW338" s="14" t="s">
        <v>33</v>
      </c>
      <c r="AX338" s="14" t="s">
        <v>80</v>
      </c>
      <c r="AY338" s="254" t="s">
        <v>142</v>
      </c>
    </row>
    <row r="339" s="2" customFormat="1" ht="21.75" customHeight="1">
      <c r="A339" s="39"/>
      <c r="B339" s="40"/>
      <c r="C339" s="219" t="s">
        <v>536</v>
      </c>
      <c r="D339" s="219" t="s">
        <v>145</v>
      </c>
      <c r="E339" s="220" t="s">
        <v>1280</v>
      </c>
      <c r="F339" s="221" t="s">
        <v>1281</v>
      </c>
      <c r="G339" s="222" t="s">
        <v>301</v>
      </c>
      <c r="H339" s="223">
        <v>1.6910000000000001</v>
      </c>
      <c r="I339" s="224"/>
      <c r="J339" s="225">
        <f>ROUND(I339*H339,2)</f>
        <v>0</v>
      </c>
      <c r="K339" s="221" t="s">
        <v>149</v>
      </c>
      <c r="L339" s="45"/>
      <c r="M339" s="226" t="s">
        <v>19</v>
      </c>
      <c r="N339" s="227" t="s">
        <v>44</v>
      </c>
      <c r="O339" s="85"/>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269</v>
      </c>
      <c r="AT339" s="230" t="s">
        <v>145</v>
      </c>
      <c r="AU339" s="230" t="s">
        <v>151</v>
      </c>
      <c r="AY339" s="18" t="s">
        <v>142</v>
      </c>
      <c r="BE339" s="231">
        <f>IF(N339="základní",J339,0)</f>
        <v>0</v>
      </c>
      <c r="BF339" s="231">
        <f>IF(N339="snížená",J339,0)</f>
        <v>0</v>
      </c>
      <c r="BG339" s="231">
        <f>IF(N339="zákl. přenesená",J339,0)</f>
        <v>0</v>
      </c>
      <c r="BH339" s="231">
        <f>IF(N339="sníž. přenesená",J339,0)</f>
        <v>0</v>
      </c>
      <c r="BI339" s="231">
        <f>IF(N339="nulová",J339,0)</f>
        <v>0</v>
      </c>
      <c r="BJ339" s="18" t="s">
        <v>151</v>
      </c>
      <c r="BK339" s="231">
        <f>ROUND(I339*H339,2)</f>
        <v>0</v>
      </c>
      <c r="BL339" s="18" t="s">
        <v>269</v>
      </c>
      <c r="BM339" s="230" t="s">
        <v>1282</v>
      </c>
    </row>
    <row r="340" s="2" customFormat="1">
      <c r="A340" s="39"/>
      <c r="B340" s="40"/>
      <c r="C340" s="41"/>
      <c r="D340" s="234" t="s">
        <v>174</v>
      </c>
      <c r="E340" s="41"/>
      <c r="F340" s="255" t="s">
        <v>565</v>
      </c>
      <c r="G340" s="41"/>
      <c r="H340" s="41"/>
      <c r="I340" s="137"/>
      <c r="J340" s="41"/>
      <c r="K340" s="41"/>
      <c r="L340" s="45"/>
      <c r="M340" s="256"/>
      <c r="N340" s="257"/>
      <c r="O340" s="85"/>
      <c r="P340" s="85"/>
      <c r="Q340" s="85"/>
      <c r="R340" s="85"/>
      <c r="S340" s="85"/>
      <c r="T340" s="86"/>
      <c r="U340" s="39"/>
      <c r="V340" s="39"/>
      <c r="W340" s="39"/>
      <c r="X340" s="39"/>
      <c r="Y340" s="39"/>
      <c r="Z340" s="39"/>
      <c r="AA340" s="39"/>
      <c r="AB340" s="39"/>
      <c r="AC340" s="39"/>
      <c r="AD340" s="39"/>
      <c r="AE340" s="39"/>
      <c r="AT340" s="18" t="s">
        <v>174</v>
      </c>
      <c r="AU340" s="18" t="s">
        <v>151</v>
      </c>
    </row>
    <row r="341" s="2" customFormat="1" ht="21.75" customHeight="1">
      <c r="A341" s="39"/>
      <c r="B341" s="40"/>
      <c r="C341" s="219" t="s">
        <v>542</v>
      </c>
      <c r="D341" s="219" t="s">
        <v>145</v>
      </c>
      <c r="E341" s="220" t="s">
        <v>567</v>
      </c>
      <c r="F341" s="221" t="s">
        <v>568</v>
      </c>
      <c r="G341" s="222" t="s">
        <v>301</v>
      </c>
      <c r="H341" s="223">
        <v>1.6910000000000001</v>
      </c>
      <c r="I341" s="224"/>
      <c r="J341" s="225">
        <f>ROUND(I341*H341,2)</f>
        <v>0</v>
      </c>
      <c r="K341" s="221" t="s">
        <v>149</v>
      </c>
      <c r="L341" s="45"/>
      <c r="M341" s="226" t="s">
        <v>19</v>
      </c>
      <c r="N341" s="227" t="s">
        <v>44</v>
      </c>
      <c r="O341" s="85"/>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269</v>
      </c>
      <c r="AT341" s="230" t="s">
        <v>145</v>
      </c>
      <c r="AU341" s="230" t="s">
        <v>151</v>
      </c>
      <c r="AY341" s="18" t="s">
        <v>142</v>
      </c>
      <c r="BE341" s="231">
        <f>IF(N341="základní",J341,0)</f>
        <v>0</v>
      </c>
      <c r="BF341" s="231">
        <f>IF(N341="snížená",J341,0)</f>
        <v>0</v>
      </c>
      <c r="BG341" s="231">
        <f>IF(N341="zákl. přenesená",J341,0)</f>
        <v>0</v>
      </c>
      <c r="BH341" s="231">
        <f>IF(N341="sníž. přenesená",J341,0)</f>
        <v>0</v>
      </c>
      <c r="BI341" s="231">
        <f>IF(N341="nulová",J341,0)</f>
        <v>0</v>
      </c>
      <c r="BJ341" s="18" t="s">
        <v>151</v>
      </c>
      <c r="BK341" s="231">
        <f>ROUND(I341*H341,2)</f>
        <v>0</v>
      </c>
      <c r="BL341" s="18" t="s">
        <v>269</v>
      </c>
      <c r="BM341" s="230" t="s">
        <v>1283</v>
      </c>
    </row>
    <row r="342" s="2" customFormat="1">
      <c r="A342" s="39"/>
      <c r="B342" s="40"/>
      <c r="C342" s="41"/>
      <c r="D342" s="234" t="s">
        <v>174</v>
      </c>
      <c r="E342" s="41"/>
      <c r="F342" s="255" t="s">
        <v>565</v>
      </c>
      <c r="G342" s="41"/>
      <c r="H342" s="41"/>
      <c r="I342" s="137"/>
      <c r="J342" s="41"/>
      <c r="K342" s="41"/>
      <c r="L342" s="45"/>
      <c r="M342" s="256"/>
      <c r="N342" s="257"/>
      <c r="O342" s="85"/>
      <c r="P342" s="85"/>
      <c r="Q342" s="85"/>
      <c r="R342" s="85"/>
      <c r="S342" s="85"/>
      <c r="T342" s="86"/>
      <c r="U342" s="39"/>
      <c r="V342" s="39"/>
      <c r="W342" s="39"/>
      <c r="X342" s="39"/>
      <c r="Y342" s="39"/>
      <c r="Z342" s="39"/>
      <c r="AA342" s="39"/>
      <c r="AB342" s="39"/>
      <c r="AC342" s="39"/>
      <c r="AD342" s="39"/>
      <c r="AE342" s="39"/>
      <c r="AT342" s="18" t="s">
        <v>174</v>
      </c>
      <c r="AU342" s="18" t="s">
        <v>151</v>
      </c>
    </row>
    <row r="343" s="12" customFormat="1" ht="22.8" customHeight="1">
      <c r="A343" s="12"/>
      <c r="B343" s="203"/>
      <c r="C343" s="204"/>
      <c r="D343" s="205" t="s">
        <v>71</v>
      </c>
      <c r="E343" s="217" t="s">
        <v>570</v>
      </c>
      <c r="F343" s="217" t="s">
        <v>571</v>
      </c>
      <c r="G343" s="204"/>
      <c r="H343" s="204"/>
      <c r="I343" s="207"/>
      <c r="J343" s="218">
        <f>BK343</f>
        <v>0</v>
      </c>
      <c r="K343" s="204"/>
      <c r="L343" s="209"/>
      <c r="M343" s="210"/>
      <c r="N343" s="211"/>
      <c r="O343" s="211"/>
      <c r="P343" s="212">
        <f>SUM(P344:P363)</f>
        <v>0</v>
      </c>
      <c r="Q343" s="211"/>
      <c r="R343" s="212">
        <f>SUM(R344:R363)</f>
        <v>1.5386366999999999</v>
      </c>
      <c r="S343" s="211"/>
      <c r="T343" s="213">
        <f>SUM(T344:T363)</f>
        <v>0</v>
      </c>
      <c r="U343" s="12"/>
      <c r="V343" s="12"/>
      <c r="W343" s="12"/>
      <c r="X343" s="12"/>
      <c r="Y343" s="12"/>
      <c r="Z343" s="12"/>
      <c r="AA343" s="12"/>
      <c r="AB343" s="12"/>
      <c r="AC343" s="12"/>
      <c r="AD343" s="12"/>
      <c r="AE343" s="12"/>
      <c r="AR343" s="214" t="s">
        <v>151</v>
      </c>
      <c r="AT343" s="215" t="s">
        <v>71</v>
      </c>
      <c r="AU343" s="215" t="s">
        <v>80</v>
      </c>
      <c r="AY343" s="214" t="s">
        <v>142</v>
      </c>
      <c r="BK343" s="216">
        <f>SUM(BK344:BK363)</f>
        <v>0</v>
      </c>
    </row>
    <row r="344" s="2" customFormat="1" ht="16.5" customHeight="1">
      <c r="A344" s="39"/>
      <c r="B344" s="40"/>
      <c r="C344" s="219" t="s">
        <v>550</v>
      </c>
      <c r="D344" s="219" t="s">
        <v>145</v>
      </c>
      <c r="E344" s="220" t="s">
        <v>573</v>
      </c>
      <c r="F344" s="221" t="s">
        <v>574</v>
      </c>
      <c r="G344" s="222" t="s">
        <v>185</v>
      </c>
      <c r="H344" s="223">
        <v>6</v>
      </c>
      <c r="I344" s="224"/>
      <c r="J344" s="225">
        <f>ROUND(I344*H344,2)</f>
        <v>0</v>
      </c>
      <c r="K344" s="221" t="s">
        <v>149</v>
      </c>
      <c r="L344" s="45"/>
      <c r="M344" s="226" t="s">
        <v>19</v>
      </c>
      <c r="N344" s="227" t="s">
        <v>44</v>
      </c>
      <c r="O344" s="85"/>
      <c r="P344" s="228">
        <f>O344*H344</f>
        <v>0</v>
      </c>
      <c r="Q344" s="228">
        <v>0.0037399999999999998</v>
      </c>
      <c r="R344" s="228">
        <f>Q344*H344</f>
        <v>0.022439999999999998</v>
      </c>
      <c r="S344" s="228">
        <v>0</v>
      </c>
      <c r="T344" s="229">
        <f>S344*H344</f>
        <v>0</v>
      </c>
      <c r="U344" s="39"/>
      <c r="V344" s="39"/>
      <c r="W344" s="39"/>
      <c r="X344" s="39"/>
      <c r="Y344" s="39"/>
      <c r="Z344" s="39"/>
      <c r="AA344" s="39"/>
      <c r="AB344" s="39"/>
      <c r="AC344" s="39"/>
      <c r="AD344" s="39"/>
      <c r="AE344" s="39"/>
      <c r="AR344" s="230" t="s">
        <v>269</v>
      </c>
      <c r="AT344" s="230" t="s">
        <v>145</v>
      </c>
      <c r="AU344" s="230" t="s">
        <v>151</v>
      </c>
      <c r="AY344" s="18" t="s">
        <v>142</v>
      </c>
      <c r="BE344" s="231">
        <f>IF(N344="základní",J344,0)</f>
        <v>0</v>
      </c>
      <c r="BF344" s="231">
        <f>IF(N344="snížená",J344,0)</f>
        <v>0</v>
      </c>
      <c r="BG344" s="231">
        <f>IF(N344="zákl. přenesená",J344,0)</f>
        <v>0</v>
      </c>
      <c r="BH344" s="231">
        <f>IF(N344="sníž. přenesená",J344,0)</f>
        <v>0</v>
      </c>
      <c r="BI344" s="231">
        <f>IF(N344="nulová",J344,0)</f>
        <v>0</v>
      </c>
      <c r="BJ344" s="18" t="s">
        <v>151</v>
      </c>
      <c r="BK344" s="231">
        <f>ROUND(I344*H344,2)</f>
        <v>0</v>
      </c>
      <c r="BL344" s="18" t="s">
        <v>269</v>
      </c>
      <c r="BM344" s="230" t="s">
        <v>1284</v>
      </c>
    </row>
    <row r="345" s="2" customFormat="1" ht="16.5" customHeight="1">
      <c r="A345" s="39"/>
      <c r="B345" s="40"/>
      <c r="C345" s="268" t="s">
        <v>555</v>
      </c>
      <c r="D345" s="268" t="s">
        <v>264</v>
      </c>
      <c r="E345" s="269" t="s">
        <v>916</v>
      </c>
      <c r="F345" s="270" t="s">
        <v>917</v>
      </c>
      <c r="G345" s="271" t="s">
        <v>179</v>
      </c>
      <c r="H345" s="272">
        <v>20</v>
      </c>
      <c r="I345" s="273"/>
      <c r="J345" s="274">
        <f>ROUND(I345*H345,2)</f>
        <v>0</v>
      </c>
      <c r="K345" s="270" t="s">
        <v>149</v>
      </c>
      <c r="L345" s="275"/>
      <c r="M345" s="276" t="s">
        <v>19</v>
      </c>
      <c r="N345" s="277" t="s">
        <v>44</v>
      </c>
      <c r="O345" s="85"/>
      <c r="P345" s="228">
        <f>O345*H345</f>
        <v>0</v>
      </c>
      <c r="Q345" s="228">
        <v>0.00044999999999999999</v>
      </c>
      <c r="R345" s="228">
        <f>Q345*H345</f>
        <v>0.0089999999999999993</v>
      </c>
      <c r="S345" s="228">
        <v>0</v>
      </c>
      <c r="T345" s="229">
        <f>S345*H345</f>
        <v>0</v>
      </c>
      <c r="U345" s="39"/>
      <c r="V345" s="39"/>
      <c r="W345" s="39"/>
      <c r="X345" s="39"/>
      <c r="Y345" s="39"/>
      <c r="Z345" s="39"/>
      <c r="AA345" s="39"/>
      <c r="AB345" s="39"/>
      <c r="AC345" s="39"/>
      <c r="AD345" s="39"/>
      <c r="AE345" s="39"/>
      <c r="AR345" s="230" t="s">
        <v>351</v>
      </c>
      <c r="AT345" s="230" t="s">
        <v>264</v>
      </c>
      <c r="AU345" s="230" t="s">
        <v>151</v>
      </c>
      <c r="AY345" s="18" t="s">
        <v>142</v>
      </c>
      <c r="BE345" s="231">
        <f>IF(N345="základní",J345,0)</f>
        <v>0</v>
      </c>
      <c r="BF345" s="231">
        <f>IF(N345="snížená",J345,0)</f>
        <v>0</v>
      </c>
      <c r="BG345" s="231">
        <f>IF(N345="zákl. přenesená",J345,0)</f>
        <v>0</v>
      </c>
      <c r="BH345" s="231">
        <f>IF(N345="sníž. přenesená",J345,0)</f>
        <v>0</v>
      </c>
      <c r="BI345" s="231">
        <f>IF(N345="nulová",J345,0)</f>
        <v>0</v>
      </c>
      <c r="BJ345" s="18" t="s">
        <v>151</v>
      </c>
      <c r="BK345" s="231">
        <f>ROUND(I345*H345,2)</f>
        <v>0</v>
      </c>
      <c r="BL345" s="18" t="s">
        <v>269</v>
      </c>
      <c r="BM345" s="230" t="s">
        <v>1285</v>
      </c>
    </row>
    <row r="346" s="13" customFormat="1">
      <c r="A346" s="13"/>
      <c r="B346" s="232"/>
      <c r="C346" s="233"/>
      <c r="D346" s="234" t="s">
        <v>153</v>
      </c>
      <c r="E346" s="235" t="s">
        <v>19</v>
      </c>
      <c r="F346" s="236" t="s">
        <v>1286</v>
      </c>
      <c r="G346" s="233"/>
      <c r="H346" s="237">
        <v>20</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153</v>
      </c>
      <c r="AU346" s="243" t="s">
        <v>151</v>
      </c>
      <c r="AV346" s="13" t="s">
        <v>151</v>
      </c>
      <c r="AW346" s="13" t="s">
        <v>33</v>
      </c>
      <c r="AX346" s="13" t="s">
        <v>72</v>
      </c>
      <c r="AY346" s="243" t="s">
        <v>142</v>
      </c>
    </row>
    <row r="347" s="14" customFormat="1">
      <c r="A347" s="14"/>
      <c r="B347" s="244"/>
      <c r="C347" s="245"/>
      <c r="D347" s="234" t="s">
        <v>153</v>
      </c>
      <c r="E347" s="246" t="s">
        <v>19</v>
      </c>
      <c r="F347" s="247" t="s">
        <v>156</v>
      </c>
      <c r="G347" s="245"/>
      <c r="H347" s="248">
        <v>20</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153</v>
      </c>
      <c r="AU347" s="254" t="s">
        <v>151</v>
      </c>
      <c r="AV347" s="14" t="s">
        <v>150</v>
      </c>
      <c r="AW347" s="14" t="s">
        <v>33</v>
      </c>
      <c r="AX347" s="14" t="s">
        <v>80</v>
      </c>
      <c r="AY347" s="254" t="s">
        <v>142</v>
      </c>
    </row>
    <row r="348" s="2" customFormat="1" ht="21.75" customHeight="1">
      <c r="A348" s="39"/>
      <c r="B348" s="40"/>
      <c r="C348" s="219" t="s">
        <v>561</v>
      </c>
      <c r="D348" s="219" t="s">
        <v>145</v>
      </c>
      <c r="E348" s="220" t="s">
        <v>589</v>
      </c>
      <c r="F348" s="221" t="s">
        <v>590</v>
      </c>
      <c r="G348" s="222" t="s">
        <v>159</v>
      </c>
      <c r="H348" s="223">
        <v>25.704999999999998</v>
      </c>
      <c r="I348" s="224"/>
      <c r="J348" s="225">
        <f>ROUND(I348*H348,2)</f>
        <v>0</v>
      </c>
      <c r="K348" s="221" t="s">
        <v>149</v>
      </c>
      <c r="L348" s="45"/>
      <c r="M348" s="226" t="s">
        <v>19</v>
      </c>
      <c r="N348" s="227" t="s">
        <v>44</v>
      </c>
      <c r="O348" s="85"/>
      <c r="P348" s="228">
        <f>O348*H348</f>
        <v>0</v>
      </c>
      <c r="Q348" s="228">
        <v>0.037499999999999999</v>
      </c>
      <c r="R348" s="228">
        <f>Q348*H348</f>
        <v>0.96393749999999989</v>
      </c>
      <c r="S348" s="228">
        <v>0</v>
      </c>
      <c r="T348" s="229">
        <f>S348*H348</f>
        <v>0</v>
      </c>
      <c r="U348" s="39"/>
      <c r="V348" s="39"/>
      <c r="W348" s="39"/>
      <c r="X348" s="39"/>
      <c r="Y348" s="39"/>
      <c r="Z348" s="39"/>
      <c r="AA348" s="39"/>
      <c r="AB348" s="39"/>
      <c r="AC348" s="39"/>
      <c r="AD348" s="39"/>
      <c r="AE348" s="39"/>
      <c r="AR348" s="230" t="s">
        <v>269</v>
      </c>
      <c r="AT348" s="230" t="s">
        <v>145</v>
      </c>
      <c r="AU348" s="230" t="s">
        <v>151</v>
      </c>
      <c r="AY348" s="18" t="s">
        <v>142</v>
      </c>
      <c r="BE348" s="231">
        <f>IF(N348="základní",J348,0)</f>
        <v>0</v>
      </c>
      <c r="BF348" s="231">
        <f>IF(N348="snížená",J348,0)</f>
        <v>0</v>
      </c>
      <c r="BG348" s="231">
        <f>IF(N348="zákl. přenesená",J348,0)</f>
        <v>0</v>
      </c>
      <c r="BH348" s="231">
        <f>IF(N348="sníž. přenesená",J348,0)</f>
        <v>0</v>
      </c>
      <c r="BI348" s="231">
        <f>IF(N348="nulová",J348,0)</f>
        <v>0</v>
      </c>
      <c r="BJ348" s="18" t="s">
        <v>151</v>
      </c>
      <c r="BK348" s="231">
        <f>ROUND(I348*H348,2)</f>
        <v>0</v>
      </c>
      <c r="BL348" s="18" t="s">
        <v>269</v>
      </c>
      <c r="BM348" s="230" t="s">
        <v>1287</v>
      </c>
    </row>
    <row r="349" s="2" customFormat="1">
      <c r="A349" s="39"/>
      <c r="B349" s="40"/>
      <c r="C349" s="41"/>
      <c r="D349" s="234" t="s">
        <v>174</v>
      </c>
      <c r="E349" s="41"/>
      <c r="F349" s="255" t="s">
        <v>592</v>
      </c>
      <c r="G349" s="41"/>
      <c r="H349" s="41"/>
      <c r="I349" s="137"/>
      <c r="J349" s="41"/>
      <c r="K349" s="41"/>
      <c r="L349" s="45"/>
      <c r="M349" s="256"/>
      <c r="N349" s="257"/>
      <c r="O349" s="85"/>
      <c r="P349" s="85"/>
      <c r="Q349" s="85"/>
      <c r="R349" s="85"/>
      <c r="S349" s="85"/>
      <c r="T349" s="86"/>
      <c r="U349" s="39"/>
      <c r="V349" s="39"/>
      <c r="W349" s="39"/>
      <c r="X349" s="39"/>
      <c r="Y349" s="39"/>
      <c r="Z349" s="39"/>
      <c r="AA349" s="39"/>
      <c r="AB349" s="39"/>
      <c r="AC349" s="39"/>
      <c r="AD349" s="39"/>
      <c r="AE349" s="39"/>
      <c r="AT349" s="18" t="s">
        <v>174</v>
      </c>
      <c r="AU349" s="18" t="s">
        <v>151</v>
      </c>
    </row>
    <row r="350" s="13" customFormat="1">
      <c r="A350" s="13"/>
      <c r="B350" s="232"/>
      <c r="C350" s="233"/>
      <c r="D350" s="234" t="s">
        <v>153</v>
      </c>
      <c r="E350" s="235" t="s">
        <v>19</v>
      </c>
      <c r="F350" s="236" t="s">
        <v>1288</v>
      </c>
      <c r="G350" s="233"/>
      <c r="H350" s="237">
        <v>20.280000000000001</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153</v>
      </c>
      <c r="AU350" s="243" t="s">
        <v>151</v>
      </c>
      <c r="AV350" s="13" t="s">
        <v>151</v>
      </c>
      <c r="AW350" s="13" t="s">
        <v>33</v>
      </c>
      <c r="AX350" s="13" t="s">
        <v>72</v>
      </c>
      <c r="AY350" s="243" t="s">
        <v>142</v>
      </c>
    </row>
    <row r="351" s="13" customFormat="1">
      <c r="A351" s="13"/>
      <c r="B351" s="232"/>
      <c r="C351" s="233"/>
      <c r="D351" s="234" t="s">
        <v>153</v>
      </c>
      <c r="E351" s="235" t="s">
        <v>19</v>
      </c>
      <c r="F351" s="236" t="s">
        <v>1289</v>
      </c>
      <c r="G351" s="233"/>
      <c r="H351" s="237">
        <v>5.4249999999999998</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153</v>
      </c>
      <c r="AU351" s="243" t="s">
        <v>151</v>
      </c>
      <c r="AV351" s="13" t="s">
        <v>151</v>
      </c>
      <c r="AW351" s="13" t="s">
        <v>33</v>
      </c>
      <c r="AX351" s="13" t="s">
        <v>72</v>
      </c>
      <c r="AY351" s="243" t="s">
        <v>142</v>
      </c>
    </row>
    <row r="352" s="14" customFormat="1">
      <c r="A352" s="14"/>
      <c r="B352" s="244"/>
      <c r="C352" s="245"/>
      <c r="D352" s="234" t="s">
        <v>153</v>
      </c>
      <c r="E352" s="246" t="s">
        <v>19</v>
      </c>
      <c r="F352" s="247" t="s">
        <v>156</v>
      </c>
      <c r="G352" s="245"/>
      <c r="H352" s="248">
        <v>25.705000000000002</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153</v>
      </c>
      <c r="AU352" s="254" t="s">
        <v>151</v>
      </c>
      <c r="AV352" s="14" t="s">
        <v>150</v>
      </c>
      <c r="AW352" s="14" t="s">
        <v>33</v>
      </c>
      <c r="AX352" s="14" t="s">
        <v>80</v>
      </c>
      <c r="AY352" s="254" t="s">
        <v>142</v>
      </c>
    </row>
    <row r="353" s="2" customFormat="1" ht="21.75" customHeight="1">
      <c r="A353" s="39"/>
      <c r="B353" s="40"/>
      <c r="C353" s="268" t="s">
        <v>566</v>
      </c>
      <c r="D353" s="268" t="s">
        <v>264</v>
      </c>
      <c r="E353" s="269" t="s">
        <v>594</v>
      </c>
      <c r="F353" s="270" t="s">
        <v>595</v>
      </c>
      <c r="G353" s="271" t="s">
        <v>159</v>
      </c>
      <c r="H353" s="272">
        <v>28.276</v>
      </c>
      <c r="I353" s="273"/>
      <c r="J353" s="274">
        <f>ROUND(I353*H353,2)</f>
        <v>0</v>
      </c>
      <c r="K353" s="270" t="s">
        <v>149</v>
      </c>
      <c r="L353" s="275"/>
      <c r="M353" s="276" t="s">
        <v>19</v>
      </c>
      <c r="N353" s="277" t="s">
        <v>44</v>
      </c>
      <c r="O353" s="85"/>
      <c r="P353" s="228">
        <f>O353*H353</f>
        <v>0</v>
      </c>
      <c r="Q353" s="228">
        <v>0.019199999999999998</v>
      </c>
      <c r="R353" s="228">
        <f>Q353*H353</f>
        <v>0.54289919999999992</v>
      </c>
      <c r="S353" s="228">
        <v>0</v>
      </c>
      <c r="T353" s="229">
        <f>S353*H353</f>
        <v>0</v>
      </c>
      <c r="U353" s="39"/>
      <c r="V353" s="39"/>
      <c r="W353" s="39"/>
      <c r="X353" s="39"/>
      <c r="Y353" s="39"/>
      <c r="Z353" s="39"/>
      <c r="AA353" s="39"/>
      <c r="AB353" s="39"/>
      <c r="AC353" s="39"/>
      <c r="AD353" s="39"/>
      <c r="AE353" s="39"/>
      <c r="AR353" s="230" t="s">
        <v>351</v>
      </c>
      <c r="AT353" s="230" t="s">
        <v>264</v>
      </c>
      <c r="AU353" s="230" t="s">
        <v>151</v>
      </c>
      <c r="AY353" s="18" t="s">
        <v>142</v>
      </c>
      <c r="BE353" s="231">
        <f>IF(N353="základní",J353,0)</f>
        <v>0</v>
      </c>
      <c r="BF353" s="231">
        <f>IF(N353="snížená",J353,0)</f>
        <v>0</v>
      </c>
      <c r="BG353" s="231">
        <f>IF(N353="zákl. přenesená",J353,0)</f>
        <v>0</v>
      </c>
      <c r="BH353" s="231">
        <f>IF(N353="sníž. přenesená",J353,0)</f>
        <v>0</v>
      </c>
      <c r="BI353" s="231">
        <f>IF(N353="nulová",J353,0)</f>
        <v>0</v>
      </c>
      <c r="BJ353" s="18" t="s">
        <v>151</v>
      </c>
      <c r="BK353" s="231">
        <f>ROUND(I353*H353,2)</f>
        <v>0</v>
      </c>
      <c r="BL353" s="18" t="s">
        <v>269</v>
      </c>
      <c r="BM353" s="230" t="s">
        <v>1290</v>
      </c>
    </row>
    <row r="354" s="2" customFormat="1" ht="21.75" customHeight="1">
      <c r="A354" s="39"/>
      <c r="B354" s="40"/>
      <c r="C354" s="219" t="s">
        <v>572</v>
      </c>
      <c r="D354" s="219" t="s">
        <v>145</v>
      </c>
      <c r="E354" s="220" t="s">
        <v>599</v>
      </c>
      <c r="F354" s="221" t="s">
        <v>600</v>
      </c>
      <c r="G354" s="222" t="s">
        <v>159</v>
      </c>
      <c r="H354" s="223">
        <v>25.704999999999998</v>
      </c>
      <c r="I354" s="224"/>
      <c r="J354" s="225">
        <f>ROUND(I354*H354,2)</f>
        <v>0</v>
      </c>
      <c r="K354" s="221" t="s">
        <v>149</v>
      </c>
      <c r="L354" s="45"/>
      <c r="M354" s="226" t="s">
        <v>19</v>
      </c>
      <c r="N354" s="227" t="s">
        <v>44</v>
      </c>
      <c r="O354" s="85"/>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269</v>
      </c>
      <c r="AT354" s="230" t="s">
        <v>145</v>
      </c>
      <c r="AU354" s="230" t="s">
        <v>151</v>
      </c>
      <c r="AY354" s="18" t="s">
        <v>142</v>
      </c>
      <c r="BE354" s="231">
        <f>IF(N354="základní",J354,0)</f>
        <v>0</v>
      </c>
      <c r="BF354" s="231">
        <f>IF(N354="snížená",J354,0)</f>
        <v>0</v>
      </c>
      <c r="BG354" s="231">
        <f>IF(N354="zákl. přenesená",J354,0)</f>
        <v>0</v>
      </c>
      <c r="BH354" s="231">
        <f>IF(N354="sníž. přenesená",J354,0)</f>
        <v>0</v>
      </c>
      <c r="BI354" s="231">
        <f>IF(N354="nulová",J354,0)</f>
        <v>0</v>
      </c>
      <c r="BJ354" s="18" t="s">
        <v>151</v>
      </c>
      <c r="BK354" s="231">
        <f>ROUND(I354*H354,2)</f>
        <v>0</v>
      </c>
      <c r="BL354" s="18" t="s">
        <v>269</v>
      </c>
      <c r="BM354" s="230" t="s">
        <v>1291</v>
      </c>
    </row>
    <row r="355" s="2" customFormat="1">
      <c r="A355" s="39"/>
      <c r="B355" s="40"/>
      <c r="C355" s="41"/>
      <c r="D355" s="234" t="s">
        <v>174</v>
      </c>
      <c r="E355" s="41"/>
      <c r="F355" s="255" t="s">
        <v>602</v>
      </c>
      <c r="G355" s="41"/>
      <c r="H355" s="41"/>
      <c r="I355" s="137"/>
      <c r="J355" s="41"/>
      <c r="K355" s="41"/>
      <c r="L355" s="45"/>
      <c r="M355" s="256"/>
      <c r="N355" s="257"/>
      <c r="O355" s="85"/>
      <c r="P355" s="85"/>
      <c r="Q355" s="85"/>
      <c r="R355" s="85"/>
      <c r="S355" s="85"/>
      <c r="T355" s="86"/>
      <c r="U355" s="39"/>
      <c r="V355" s="39"/>
      <c r="W355" s="39"/>
      <c r="X355" s="39"/>
      <c r="Y355" s="39"/>
      <c r="Z355" s="39"/>
      <c r="AA355" s="39"/>
      <c r="AB355" s="39"/>
      <c r="AC355" s="39"/>
      <c r="AD355" s="39"/>
      <c r="AE355" s="39"/>
      <c r="AT355" s="18" t="s">
        <v>174</v>
      </c>
      <c r="AU355" s="18" t="s">
        <v>151</v>
      </c>
    </row>
    <row r="356" s="2" customFormat="1" ht="16.5" customHeight="1">
      <c r="A356" s="39"/>
      <c r="B356" s="40"/>
      <c r="C356" s="219" t="s">
        <v>583</v>
      </c>
      <c r="D356" s="219" t="s">
        <v>145</v>
      </c>
      <c r="E356" s="220" t="s">
        <v>604</v>
      </c>
      <c r="F356" s="221" t="s">
        <v>605</v>
      </c>
      <c r="G356" s="222" t="s">
        <v>159</v>
      </c>
      <c r="H356" s="223">
        <v>25.704999999999998</v>
      </c>
      <c r="I356" s="224"/>
      <c r="J356" s="225">
        <f>ROUND(I356*H356,2)</f>
        <v>0</v>
      </c>
      <c r="K356" s="221" t="s">
        <v>149</v>
      </c>
      <c r="L356" s="45"/>
      <c r="M356" s="226" t="s">
        <v>19</v>
      </c>
      <c r="N356" s="227" t="s">
        <v>44</v>
      </c>
      <c r="O356" s="85"/>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269</v>
      </c>
      <c r="AT356" s="230" t="s">
        <v>145</v>
      </c>
      <c r="AU356" s="230" t="s">
        <v>151</v>
      </c>
      <c r="AY356" s="18" t="s">
        <v>142</v>
      </c>
      <c r="BE356" s="231">
        <f>IF(N356="základní",J356,0)</f>
        <v>0</v>
      </c>
      <c r="BF356" s="231">
        <f>IF(N356="snížená",J356,0)</f>
        <v>0</v>
      </c>
      <c r="BG356" s="231">
        <f>IF(N356="zákl. přenesená",J356,0)</f>
        <v>0</v>
      </c>
      <c r="BH356" s="231">
        <f>IF(N356="sníž. přenesená",J356,0)</f>
        <v>0</v>
      </c>
      <c r="BI356" s="231">
        <f>IF(N356="nulová",J356,0)</f>
        <v>0</v>
      </c>
      <c r="BJ356" s="18" t="s">
        <v>151</v>
      </c>
      <c r="BK356" s="231">
        <f>ROUND(I356*H356,2)</f>
        <v>0</v>
      </c>
      <c r="BL356" s="18" t="s">
        <v>269</v>
      </c>
      <c r="BM356" s="230" t="s">
        <v>1292</v>
      </c>
    </row>
    <row r="357" s="2" customFormat="1">
      <c r="A357" s="39"/>
      <c r="B357" s="40"/>
      <c r="C357" s="41"/>
      <c r="D357" s="234" t="s">
        <v>174</v>
      </c>
      <c r="E357" s="41"/>
      <c r="F357" s="255" t="s">
        <v>602</v>
      </c>
      <c r="G357" s="41"/>
      <c r="H357" s="41"/>
      <c r="I357" s="137"/>
      <c r="J357" s="41"/>
      <c r="K357" s="41"/>
      <c r="L357" s="45"/>
      <c r="M357" s="256"/>
      <c r="N357" s="257"/>
      <c r="O357" s="85"/>
      <c r="P357" s="85"/>
      <c r="Q357" s="85"/>
      <c r="R357" s="85"/>
      <c r="S357" s="85"/>
      <c r="T357" s="86"/>
      <c r="U357" s="39"/>
      <c r="V357" s="39"/>
      <c r="W357" s="39"/>
      <c r="X357" s="39"/>
      <c r="Y357" s="39"/>
      <c r="Z357" s="39"/>
      <c r="AA357" s="39"/>
      <c r="AB357" s="39"/>
      <c r="AC357" s="39"/>
      <c r="AD357" s="39"/>
      <c r="AE357" s="39"/>
      <c r="AT357" s="18" t="s">
        <v>174</v>
      </c>
      <c r="AU357" s="18" t="s">
        <v>151</v>
      </c>
    </row>
    <row r="358" s="2" customFormat="1" ht="16.5" customHeight="1">
      <c r="A358" s="39"/>
      <c r="B358" s="40"/>
      <c r="C358" s="219" t="s">
        <v>588</v>
      </c>
      <c r="D358" s="219" t="s">
        <v>145</v>
      </c>
      <c r="E358" s="220" t="s">
        <v>608</v>
      </c>
      <c r="F358" s="221" t="s">
        <v>609</v>
      </c>
      <c r="G358" s="222" t="s">
        <v>185</v>
      </c>
      <c r="H358" s="223">
        <v>12</v>
      </c>
      <c r="I358" s="224"/>
      <c r="J358" s="225">
        <f>ROUND(I358*H358,2)</f>
        <v>0</v>
      </c>
      <c r="K358" s="221" t="s">
        <v>149</v>
      </c>
      <c r="L358" s="45"/>
      <c r="M358" s="226" t="s">
        <v>19</v>
      </c>
      <c r="N358" s="227" t="s">
        <v>44</v>
      </c>
      <c r="O358" s="85"/>
      <c r="P358" s="228">
        <f>O358*H358</f>
        <v>0</v>
      </c>
      <c r="Q358" s="228">
        <v>3.0000000000000001E-05</v>
      </c>
      <c r="R358" s="228">
        <f>Q358*H358</f>
        <v>0.00036000000000000002</v>
      </c>
      <c r="S358" s="228">
        <v>0</v>
      </c>
      <c r="T358" s="229">
        <f>S358*H358</f>
        <v>0</v>
      </c>
      <c r="U358" s="39"/>
      <c r="V358" s="39"/>
      <c r="W358" s="39"/>
      <c r="X358" s="39"/>
      <c r="Y358" s="39"/>
      <c r="Z358" s="39"/>
      <c r="AA358" s="39"/>
      <c r="AB358" s="39"/>
      <c r="AC358" s="39"/>
      <c r="AD358" s="39"/>
      <c r="AE358" s="39"/>
      <c r="AR358" s="230" t="s">
        <v>269</v>
      </c>
      <c r="AT358" s="230" t="s">
        <v>145</v>
      </c>
      <c r="AU358" s="230" t="s">
        <v>151</v>
      </c>
      <c r="AY358" s="18" t="s">
        <v>142</v>
      </c>
      <c r="BE358" s="231">
        <f>IF(N358="základní",J358,0)</f>
        <v>0</v>
      </c>
      <c r="BF358" s="231">
        <f>IF(N358="snížená",J358,0)</f>
        <v>0</v>
      </c>
      <c r="BG358" s="231">
        <f>IF(N358="zákl. přenesená",J358,0)</f>
        <v>0</v>
      </c>
      <c r="BH358" s="231">
        <f>IF(N358="sníž. přenesená",J358,0)</f>
        <v>0</v>
      </c>
      <c r="BI358" s="231">
        <f>IF(N358="nulová",J358,0)</f>
        <v>0</v>
      </c>
      <c r="BJ358" s="18" t="s">
        <v>151</v>
      </c>
      <c r="BK358" s="231">
        <f>ROUND(I358*H358,2)</f>
        <v>0</v>
      </c>
      <c r="BL358" s="18" t="s">
        <v>269</v>
      </c>
      <c r="BM358" s="230" t="s">
        <v>1293</v>
      </c>
    </row>
    <row r="359" s="2" customFormat="1">
      <c r="A359" s="39"/>
      <c r="B359" s="40"/>
      <c r="C359" s="41"/>
      <c r="D359" s="234" t="s">
        <v>174</v>
      </c>
      <c r="E359" s="41"/>
      <c r="F359" s="255" t="s">
        <v>611</v>
      </c>
      <c r="G359" s="41"/>
      <c r="H359" s="41"/>
      <c r="I359" s="137"/>
      <c r="J359" s="41"/>
      <c r="K359" s="41"/>
      <c r="L359" s="45"/>
      <c r="M359" s="256"/>
      <c r="N359" s="257"/>
      <c r="O359" s="85"/>
      <c r="P359" s="85"/>
      <c r="Q359" s="85"/>
      <c r="R359" s="85"/>
      <c r="S359" s="85"/>
      <c r="T359" s="86"/>
      <c r="U359" s="39"/>
      <c r="V359" s="39"/>
      <c r="W359" s="39"/>
      <c r="X359" s="39"/>
      <c r="Y359" s="39"/>
      <c r="Z359" s="39"/>
      <c r="AA359" s="39"/>
      <c r="AB359" s="39"/>
      <c r="AC359" s="39"/>
      <c r="AD359" s="39"/>
      <c r="AE359" s="39"/>
      <c r="AT359" s="18" t="s">
        <v>174</v>
      </c>
      <c r="AU359" s="18" t="s">
        <v>151</v>
      </c>
    </row>
    <row r="360" s="2" customFormat="1" ht="21.75" customHeight="1">
      <c r="A360" s="39"/>
      <c r="B360" s="40"/>
      <c r="C360" s="219" t="s">
        <v>593</v>
      </c>
      <c r="D360" s="219" t="s">
        <v>145</v>
      </c>
      <c r="E360" s="220" t="s">
        <v>1294</v>
      </c>
      <c r="F360" s="221" t="s">
        <v>1295</v>
      </c>
      <c r="G360" s="222" t="s">
        <v>301</v>
      </c>
      <c r="H360" s="223">
        <v>1.5369999999999999</v>
      </c>
      <c r="I360" s="224"/>
      <c r="J360" s="225">
        <f>ROUND(I360*H360,2)</f>
        <v>0</v>
      </c>
      <c r="K360" s="221" t="s">
        <v>149</v>
      </c>
      <c r="L360" s="45"/>
      <c r="M360" s="226" t="s">
        <v>19</v>
      </c>
      <c r="N360" s="227" t="s">
        <v>44</v>
      </c>
      <c r="O360" s="85"/>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269</v>
      </c>
      <c r="AT360" s="230" t="s">
        <v>145</v>
      </c>
      <c r="AU360" s="230" t="s">
        <v>151</v>
      </c>
      <c r="AY360" s="18" t="s">
        <v>142</v>
      </c>
      <c r="BE360" s="231">
        <f>IF(N360="základní",J360,0)</f>
        <v>0</v>
      </c>
      <c r="BF360" s="231">
        <f>IF(N360="snížená",J360,0)</f>
        <v>0</v>
      </c>
      <c r="BG360" s="231">
        <f>IF(N360="zákl. přenesená",J360,0)</f>
        <v>0</v>
      </c>
      <c r="BH360" s="231">
        <f>IF(N360="sníž. přenesená",J360,0)</f>
        <v>0</v>
      </c>
      <c r="BI360" s="231">
        <f>IF(N360="nulová",J360,0)</f>
        <v>0</v>
      </c>
      <c r="BJ360" s="18" t="s">
        <v>151</v>
      </c>
      <c r="BK360" s="231">
        <f>ROUND(I360*H360,2)</f>
        <v>0</v>
      </c>
      <c r="BL360" s="18" t="s">
        <v>269</v>
      </c>
      <c r="BM360" s="230" t="s">
        <v>1296</v>
      </c>
    </row>
    <row r="361" s="2" customFormat="1">
      <c r="A361" s="39"/>
      <c r="B361" s="40"/>
      <c r="C361" s="41"/>
      <c r="D361" s="234" t="s">
        <v>174</v>
      </c>
      <c r="E361" s="41"/>
      <c r="F361" s="255" t="s">
        <v>434</v>
      </c>
      <c r="G361" s="41"/>
      <c r="H361" s="41"/>
      <c r="I361" s="137"/>
      <c r="J361" s="41"/>
      <c r="K361" s="41"/>
      <c r="L361" s="45"/>
      <c r="M361" s="256"/>
      <c r="N361" s="257"/>
      <c r="O361" s="85"/>
      <c r="P361" s="85"/>
      <c r="Q361" s="85"/>
      <c r="R361" s="85"/>
      <c r="S361" s="85"/>
      <c r="T361" s="86"/>
      <c r="U361" s="39"/>
      <c r="V361" s="39"/>
      <c r="W361" s="39"/>
      <c r="X361" s="39"/>
      <c r="Y361" s="39"/>
      <c r="Z361" s="39"/>
      <c r="AA361" s="39"/>
      <c r="AB361" s="39"/>
      <c r="AC361" s="39"/>
      <c r="AD361" s="39"/>
      <c r="AE361" s="39"/>
      <c r="AT361" s="18" t="s">
        <v>174</v>
      </c>
      <c r="AU361" s="18" t="s">
        <v>151</v>
      </c>
    </row>
    <row r="362" s="2" customFormat="1" ht="21.75" customHeight="1">
      <c r="A362" s="39"/>
      <c r="B362" s="40"/>
      <c r="C362" s="219" t="s">
        <v>598</v>
      </c>
      <c r="D362" s="219" t="s">
        <v>145</v>
      </c>
      <c r="E362" s="220" t="s">
        <v>618</v>
      </c>
      <c r="F362" s="221" t="s">
        <v>619</v>
      </c>
      <c r="G362" s="222" t="s">
        <v>301</v>
      </c>
      <c r="H362" s="223">
        <v>1.5369999999999999</v>
      </c>
      <c r="I362" s="224"/>
      <c r="J362" s="225">
        <f>ROUND(I362*H362,2)</f>
        <v>0</v>
      </c>
      <c r="K362" s="221" t="s">
        <v>149</v>
      </c>
      <c r="L362" s="45"/>
      <c r="M362" s="226" t="s">
        <v>19</v>
      </c>
      <c r="N362" s="227" t="s">
        <v>44</v>
      </c>
      <c r="O362" s="85"/>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269</v>
      </c>
      <c r="AT362" s="230" t="s">
        <v>145</v>
      </c>
      <c r="AU362" s="230" t="s">
        <v>151</v>
      </c>
      <c r="AY362" s="18" t="s">
        <v>142</v>
      </c>
      <c r="BE362" s="231">
        <f>IF(N362="základní",J362,0)</f>
        <v>0</v>
      </c>
      <c r="BF362" s="231">
        <f>IF(N362="snížená",J362,0)</f>
        <v>0</v>
      </c>
      <c r="BG362" s="231">
        <f>IF(N362="zákl. přenesená",J362,0)</f>
        <v>0</v>
      </c>
      <c r="BH362" s="231">
        <f>IF(N362="sníž. přenesená",J362,0)</f>
        <v>0</v>
      </c>
      <c r="BI362" s="231">
        <f>IF(N362="nulová",J362,0)</f>
        <v>0</v>
      </c>
      <c r="BJ362" s="18" t="s">
        <v>151</v>
      </c>
      <c r="BK362" s="231">
        <f>ROUND(I362*H362,2)</f>
        <v>0</v>
      </c>
      <c r="BL362" s="18" t="s">
        <v>269</v>
      </c>
      <c r="BM362" s="230" t="s">
        <v>1297</v>
      </c>
    </row>
    <row r="363" s="2" customFormat="1">
      <c r="A363" s="39"/>
      <c r="B363" s="40"/>
      <c r="C363" s="41"/>
      <c r="D363" s="234" t="s">
        <v>174</v>
      </c>
      <c r="E363" s="41"/>
      <c r="F363" s="255" t="s">
        <v>434</v>
      </c>
      <c r="G363" s="41"/>
      <c r="H363" s="41"/>
      <c r="I363" s="137"/>
      <c r="J363" s="41"/>
      <c r="K363" s="41"/>
      <c r="L363" s="45"/>
      <c r="M363" s="256"/>
      <c r="N363" s="257"/>
      <c r="O363" s="85"/>
      <c r="P363" s="85"/>
      <c r="Q363" s="85"/>
      <c r="R363" s="85"/>
      <c r="S363" s="85"/>
      <c r="T363" s="86"/>
      <c r="U363" s="39"/>
      <c r="V363" s="39"/>
      <c r="W363" s="39"/>
      <c r="X363" s="39"/>
      <c r="Y363" s="39"/>
      <c r="Z363" s="39"/>
      <c r="AA363" s="39"/>
      <c r="AB363" s="39"/>
      <c r="AC363" s="39"/>
      <c r="AD363" s="39"/>
      <c r="AE363" s="39"/>
      <c r="AT363" s="18" t="s">
        <v>174</v>
      </c>
      <c r="AU363" s="18" t="s">
        <v>151</v>
      </c>
    </row>
    <row r="364" s="12" customFormat="1" ht="22.8" customHeight="1">
      <c r="A364" s="12"/>
      <c r="B364" s="203"/>
      <c r="C364" s="204"/>
      <c r="D364" s="205" t="s">
        <v>71</v>
      </c>
      <c r="E364" s="217" t="s">
        <v>928</v>
      </c>
      <c r="F364" s="217" t="s">
        <v>929</v>
      </c>
      <c r="G364" s="204"/>
      <c r="H364" s="204"/>
      <c r="I364" s="207"/>
      <c r="J364" s="218">
        <f>BK364</f>
        <v>0</v>
      </c>
      <c r="K364" s="204"/>
      <c r="L364" s="209"/>
      <c r="M364" s="210"/>
      <c r="N364" s="211"/>
      <c r="O364" s="211"/>
      <c r="P364" s="212">
        <f>SUM(P365:P387)</f>
        <v>0</v>
      </c>
      <c r="Q364" s="211"/>
      <c r="R364" s="212">
        <f>SUM(R365:R387)</f>
        <v>0.43755153000000002</v>
      </c>
      <c r="S364" s="211"/>
      <c r="T364" s="213">
        <f>SUM(T365:T387)</f>
        <v>0</v>
      </c>
      <c r="U364" s="12"/>
      <c r="V364" s="12"/>
      <c r="W364" s="12"/>
      <c r="X364" s="12"/>
      <c r="Y364" s="12"/>
      <c r="Z364" s="12"/>
      <c r="AA364" s="12"/>
      <c r="AB364" s="12"/>
      <c r="AC364" s="12"/>
      <c r="AD364" s="12"/>
      <c r="AE364" s="12"/>
      <c r="AR364" s="214" t="s">
        <v>151</v>
      </c>
      <c r="AT364" s="215" t="s">
        <v>71</v>
      </c>
      <c r="AU364" s="215" t="s">
        <v>80</v>
      </c>
      <c r="AY364" s="214" t="s">
        <v>142</v>
      </c>
      <c r="BK364" s="216">
        <f>SUM(BK365:BK387)</f>
        <v>0</v>
      </c>
    </row>
    <row r="365" s="2" customFormat="1" ht="21.75" customHeight="1">
      <c r="A365" s="39"/>
      <c r="B365" s="40"/>
      <c r="C365" s="219" t="s">
        <v>603</v>
      </c>
      <c r="D365" s="219" t="s">
        <v>145</v>
      </c>
      <c r="E365" s="220" t="s">
        <v>930</v>
      </c>
      <c r="F365" s="221" t="s">
        <v>931</v>
      </c>
      <c r="G365" s="222" t="s">
        <v>185</v>
      </c>
      <c r="H365" s="223">
        <v>74.489999999999995</v>
      </c>
      <c r="I365" s="224"/>
      <c r="J365" s="225">
        <f>ROUND(I365*H365,2)</f>
        <v>0</v>
      </c>
      <c r="K365" s="221" t="s">
        <v>149</v>
      </c>
      <c r="L365" s="45"/>
      <c r="M365" s="226" t="s">
        <v>19</v>
      </c>
      <c r="N365" s="227" t="s">
        <v>44</v>
      </c>
      <c r="O365" s="85"/>
      <c r="P365" s="228">
        <f>O365*H365</f>
        <v>0</v>
      </c>
      <c r="Q365" s="228">
        <v>3.0000000000000001E-05</v>
      </c>
      <c r="R365" s="228">
        <f>Q365*H365</f>
        <v>0.0022347000000000001</v>
      </c>
      <c r="S365" s="228">
        <v>0</v>
      </c>
      <c r="T365" s="229">
        <f>S365*H365</f>
        <v>0</v>
      </c>
      <c r="U365" s="39"/>
      <c r="V365" s="39"/>
      <c r="W365" s="39"/>
      <c r="X365" s="39"/>
      <c r="Y365" s="39"/>
      <c r="Z365" s="39"/>
      <c r="AA365" s="39"/>
      <c r="AB365" s="39"/>
      <c r="AC365" s="39"/>
      <c r="AD365" s="39"/>
      <c r="AE365" s="39"/>
      <c r="AR365" s="230" t="s">
        <v>269</v>
      </c>
      <c r="AT365" s="230" t="s">
        <v>145</v>
      </c>
      <c r="AU365" s="230" t="s">
        <v>151</v>
      </c>
      <c r="AY365" s="18" t="s">
        <v>142</v>
      </c>
      <c r="BE365" s="231">
        <f>IF(N365="základní",J365,0)</f>
        <v>0</v>
      </c>
      <c r="BF365" s="231">
        <f>IF(N365="snížená",J365,0)</f>
        <v>0</v>
      </c>
      <c r="BG365" s="231">
        <f>IF(N365="zákl. přenesená",J365,0)</f>
        <v>0</v>
      </c>
      <c r="BH365" s="231">
        <f>IF(N365="sníž. přenesená",J365,0)</f>
        <v>0</v>
      </c>
      <c r="BI365" s="231">
        <f>IF(N365="nulová",J365,0)</f>
        <v>0</v>
      </c>
      <c r="BJ365" s="18" t="s">
        <v>151</v>
      </c>
      <c r="BK365" s="231">
        <f>ROUND(I365*H365,2)</f>
        <v>0</v>
      </c>
      <c r="BL365" s="18" t="s">
        <v>269</v>
      </c>
      <c r="BM365" s="230" t="s">
        <v>1298</v>
      </c>
    </row>
    <row r="366" s="2" customFormat="1">
      <c r="A366" s="39"/>
      <c r="B366" s="40"/>
      <c r="C366" s="41"/>
      <c r="D366" s="234" t="s">
        <v>174</v>
      </c>
      <c r="E366" s="41"/>
      <c r="F366" s="255" t="s">
        <v>933</v>
      </c>
      <c r="G366" s="41"/>
      <c r="H366" s="41"/>
      <c r="I366" s="137"/>
      <c r="J366" s="41"/>
      <c r="K366" s="41"/>
      <c r="L366" s="45"/>
      <c r="M366" s="256"/>
      <c r="N366" s="257"/>
      <c r="O366" s="85"/>
      <c r="P366" s="85"/>
      <c r="Q366" s="85"/>
      <c r="R366" s="85"/>
      <c r="S366" s="85"/>
      <c r="T366" s="86"/>
      <c r="U366" s="39"/>
      <c r="V366" s="39"/>
      <c r="W366" s="39"/>
      <c r="X366" s="39"/>
      <c r="Y366" s="39"/>
      <c r="Z366" s="39"/>
      <c r="AA366" s="39"/>
      <c r="AB366" s="39"/>
      <c r="AC366" s="39"/>
      <c r="AD366" s="39"/>
      <c r="AE366" s="39"/>
      <c r="AT366" s="18" t="s">
        <v>174</v>
      </c>
      <c r="AU366" s="18" t="s">
        <v>151</v>
      </c>
    </row>
    <row r="367" s="13" customFormat="1">
      <c r="A367" s="13"/>
      <c r="B367" s="232"/>
      <c r="C367" s="233"/>
      <c r="D367" s="234" t="s">
        <v>153</v>
      </c>
      <c r="E367" s="235" t="s">
        <v>19</v>
      </c>
      <c r="F367" s="236" t="s">
        <v>1299</v>
      </c>
      <c r="G367" s="233"/>
      <c r="H367" s="237">
        <v>17.050000000000001</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153</v>
      </c>
      <c r="AU367" s="243" t="s">
        <v>151</v>
      </c>
      <c r="AV367" s="13" t="s">
        <v>151</v>
      </c>
      <c r="AW367" s="13" t="s">
        <v>33</v>
      </c>
      <c r="AX367" s="13" t="s">
        <v>72</v>
      </c>
      <c r="AY367" s="243" t="s">
        <v>142</v>
      </c>
    </row>
    <row r="368" s="13" customFormat="1">
      <c r="A368" s="13"/>
      <c r="B368" s="232"/>
      <c r="C368" s="233"/>
      <c r="D368" s="234" t="s">
        <v>153</v>
      </c>
      <c r="E368" s="235" t="s">
        <v>19</v>
      </c>
      <c r="F368" s="236" t="s">
        <v>1300</v>
      </c>
      <c r="G368" s="233"/>
      <c r="H368" s="237">
        <v>19.260000000000002</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153</v>
      </c>
      <c r="AU368" s="243" t="s">
        <v>151</v>
      </c>
      <c r="AV368" s="13" t="s">
        <v>151</v>
      </c>
      <c r="AW368" s="13" t="s">
        <v>33</v>
      </c>
      <c r="AX368" s="13" t="s">
        <v>72</v>
      </c>
      <c r="AY368" s="243" t="s">
        <v>142</v>
      </c>
    </row>
    <row r="369" s="13" customFormat="1">
      <c r="A369" s="13"/>
      <c r="B369" s="232"/>
      <c r="C369" s="233"/>
      <c r="D369" s="234" t="s">
        <v>153</v>
      </c>
      <c r="E369" s="235" t="s">
        <v>19</v>
      </c>
      <c r="F369" s="236" t="s">
        <v>1301</v>
      </c>
      <c r="G369" s="233"/>
      <c r="H369" s="237">
        <v>19.98</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153</v>
      </c>
      <c r="AU369" s="243" t="s">
        <v>151</v>
      </c>
      <c r="AV369" s="13" t="s">
        <v>151</v>
      </c>
      <c r="AW369" s="13" t="s">
        <v>33</v>
      </c>
      <c r="AX369" s="13" t="s">
        <v>72</v>
      </c>
      <c r="AY369" s="243" t="s">
        <v>142</v>
      </c>
    </row>
    <row r="370" s="13" customFormat="1">
      <c r="A370" s="13"/>
      <c r="B370" s="232"/>
      <c r="C370" s="233"/>
      <c r="D370" s="234" t="s">
        <v>153</v>
      </c>
      <c r="E370" s="235" t="s">
        <v>19</v>
      </c>
      <c r="F370" s="236" t="s">
        <v>1302</v>
      </c>
      <c r="G370" s="233"/>
      <c r="H370" s="237">
        <v>18.199999999999999</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153</v>
      </c>
      <c r="AU370" s="243" t="s">
        <v>151</v>
      </c>
      <c r="AV370" s="13" t="s">
        <v>151</v>
      </c>
      <c r="AW370" s="13" t="s">
        <v>33</v>
      </c>
      <c r="AX370" s="13" t="s">
        <v>72</v>
      </c>
      <c r="AY370" s="243" t="s">
        <v>142</v>
      </c>
    </row>
    <row r="371" s="14" customFormat="1">
      <c r="A371" s="14"/>
      <c r="B371" s="244"/>
      <c r="C371" s="245"/>
      <c r="D371" s="234" t="s">
        <v>153</v>
      </c>
      <c r="E371" s="246" t="s">
        <v>19</v>
      </c>
      <c r="F371" s="247" t="s">
        <v>156</v>
      </c>
      <c r="G371" s="245"/>
      <c r="H371" s="248">
        <v>74.490000000000009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153</v>
      </c>
      <c r="AU371" s="254" t="s">
        <v>151</v>
      </c>
      <c r="AV371" s="14" t="s">
        <v>150</v>
      </c>
      <c r="AW371" s="14" t="s">
        <v>33</v>
      </c>
      <c r="AX371" s="14" t="s">
        <v>80</v>
      </c>
      <c r="AY371" s="254" t="s">
        <v>142</v>
      </c>
    </row>
    <row r="372" s="2" customFormat="1" ht="16.5" customHeight="1">
      <c r="A372" s="39"/>
      <c r="B372" s="40"/>
      <c r="C372" s="268" t="s">
        <v>607</v>
      </c>
      <c r="D372" s="268" t="s">
        <v>264</v>
      </c>
      <c r="E372" s="269" t="s">
        <v>939</v>
      </c>
      <c r="F372" s="270" t="s">
        <v>940</v>
      </c>
      <c r="G372" s="271" t="s">
        <v>185</v>
      </c>
      <c r="H372" s="272">
        <v>75</v>
      </c>
      <c r="I372" s="273"/>
      <c r="J372" s="274">
        <f>ROUND(I372*H372,2)</f>
        <v>0</v>
      </c>
      <c r="K372" s="270" t="s">
        <v>149</v>
      </c>
      <c r="L372" s="275"/>
      <c r="M372" s="276" t="s">
        <v>19</v>
      </c>
      <c r="N372" s="277" t="s">
        <v>44</v>
      </c>
      <c r="O372" s="85"/>
      <c r="P372" s="228">
        <f>O372*H372</f>
        <v>0</v>
      </c>
      <c r="Q372" s="228">
        <v>0.00020000000000000001</v>
      </c>
      <c r="R372" s="228">
        <f>Q372*H372</f>
        <v>0.015000000000000001</v>
      </c>
      <c r="S372" s="228">
        <v>0</v>
      </c>
      <c r="T372" s="229">
        <f>S372*H372</f>
        <v>0</v>
      </c>
      <c r="U372" s="39"/>
      <c r="V372" s="39"/>
      <c r="W372" s="39"/>
      <c r="X372" s="39"/>
      <c r="Y372" s="39"/>
      <c r="Z372" s="39"/>
      <c r="AA372" s="39"/>
      <c r="AB372" s="39"/>
      <c r="AC372" s="39"/>
      <c r="AD372" s="39"/>
      <c r="AE372" s="39"/>
      <c r="AR372" s="230" t="s">
        <v>351</v>
      </c>
      <c r="AT372" s="230" t="s">
        <v>264</v>
      </c>
      <c r="AU372" s="230" t="s">
        <v>151</v>
      </c>
      <c r="AY372" s="18" t="s">
        <v>142</v>
      </c>
      <c r="BE372" s="231">
        <f>IF(N372="základní",J372,0)</f>
        <v>0</v>
      </c>
      <c r="BF372" s="231">
        <f>IF(N372="snížená",J372,0)</f>
        <v>0</v>
      </c>
      <c r="BG372" s="231">
        <f>IF(N372="zákl. přenesená",J372,0)</f>
        <v>0</v>
      </c>
      <c r="BH372" s="231">
        <f>IF(N372="sníž. přenesená",J372,0)</f>
        <v>0</v>
      </c>
      <c r="BI372" s="231">
        <f>IF(N372="nulová",J372,0)</f>
        <v>0</v>
      </c>
      <c r="BJ372" s="18" t="s">
        <v>151</v>
      </c>
      <c r="BK372" s="231">
        <f>ROUND(I372*H372,2)</f>
        <v>0</v>
      </c>
      <c r="BL372" s="18" t="s">
        <v>269</v>
      </c>
      <c r="BM372" s="230" t="s">
        <v>1303</v>
      </c>
    </row>
    <row r="373" s="2" customFormat="1" ht="21.75" customHeight="1">
      <c r="A373" s="39"/>
      <c r="B373" s="40"/>
      <c r="C373" s="219" t="s">
        <v>613</v>
      </c>
      <c r="D373" s="219" t="s">
        <v>145</v>
      </c>
      <c r="E373" s="220" t="s">
        <v>950</v>
      </c>
      <c r="F373" s="221" t="s">
        <v>951</v>
      </c>
      <c r="G373" s="222" t="s">
        <v>159</v>
      </c>
      <c r="H373" s="223">
        <v>79.469999999999999</v>
      </c>
      <c r="I373" s="224"/>
      <c r="J373" s="225">
        <f>ROUND(I373*H373,2)</f>
        <v>0</v>
      </c>
      <c r="K373" s="221" t="s">
        <v>149</v>
      </c>
      <c r="L373" s="45"/>
      <c r="M373" s="226" t="s">
        <v>19</v>
      </c>
      <c r="N373" s="227" t="s">
        <v>44</v>
      </c>
      <c r="O373" s="85"/>
      <c r="P373" s="228">
        <f>O373*H373</f>
        <v>0</v>
      </c>
      <c r="Q373" s="228">
        <v>0.00012999999999999999</v>
      </c>
      <c r="R373" s="228">
        <f>Q373*H373</f>
        <v>0.010331099999999999</v>
      </c>
      <c r="S373" s="228">
        <v>0</v>
      </c>
      <c r="T373" s="229">
        <f>S373*H373</f>
        <v>0</v>
      </c>
      <c r="U373" s="39"/>
      <c r="V373" s="39"/>
      <c r="W373" s="39"/>
      <c r="X373" s="39"/>
      <c r="Y373" s="39"/>
      <c r="Z373" s="39"/>
      <c r="AA373" s="39"/>
      <c r="AB373" s="39"/>
      <c r="AC373" s="39"/>
      <c r="AD373" s="39"/>
      <c r="AE373" s="39"/>
      <c r="AR373" s="230" t="s">
        <v>269</v>
      </c>
      <c r="AT373" s="230" t="s">
        <v>145</v>
      </c>
      <c r="AU373" s="230" t="s">
        <v>151</v>
      </c>
      <c r="AY373" s="18" t="s">
        <v>142</v>
      </c>
      <c r="BE373" s="231">
        <f>IF(N373="základní",J373,0)</f>
        <v>0</v>
      </c>
      <c r="BF373" s="231">
        <f>IF(N373="snížená",J373,0)</f>
        <v>0</v>
      </c>
      <c r="BG373" s="231">
        <f>IF(N373="zákl. přenesená",J373,0)</f>
        <v>0</v>
      </c>
      <c r="BH373" s="231">
        <f>IF(N373="sníž. přenesená",J373,0)</f>
        <v>0</v>
      </c>
      <c r="BI373" s="231">
        <f>IF(N373="nulová",J373,0)</f>
        <v>0</v>
      </c>
      <c r="BJ373" s="18" t="s">
        <v>151</v>
      </c>
      <c r="BK373" s="231">
        <f>ROUND(I373*H373,2)</f>
        <v>0</v>
      </c>
      <c r="BL373" s="18" t="s">
        <v>269</v>
      </c>
      <c r="BM373" s="230" t="s">
        <v>1304</v>
      </c>
    </row>
    <row r="374" s="2" customFormat="1">
      <c r="A374" s="39"/>
      <c r="B374" s="40"/>
      <c r="C374" s="41"/>
      <c r="D374" s="234" t="s">
        <v>174</v>
      </c>
      <c r="E374" s="41"/>
      <c r="F374" s="255" t="s">
        <v>953</v>
      </c>
      <c r="G374" s="41"/>
      <c r="H374" s="41"/>
      <c r="I374" s="137"/>
      <c r="J374" s="41"/>
      <c r="K374" s="41"/>
      <c r="L374" s="45"/>
      <c r="M374" s="256"/>
      <c r="N374" s="257"/>
      <c r="O374" s="85"/>
      <c r="P374" s="85"/>
      <c r="Q374" s="85"/>
      <c r="R374" s="85"/>
      <c r="S374" s="85"/>
      <c r="T374" s="86"/>
      <c r="U374" s="39"/>
      <c r="V374" s="39"/>
      <c r="W374" s="39"/>
      <c r="X374" s="39"/>
      <c r="Y374" s="39"/>
      <c r="Z374" s="39"/>
      <c r="AA374" s="39"/>
      <c r="AB374" s="39"/>
      <c r="AC374" s="39"/>
      <c r="AD374" s="39"/>
      <c r="AE374" s="39"/>
      <c r="AT374" s="18" t="s">
        <v>174</v>
      </c>
      <c r="AU374" s="18" t="s">
        <v>151</v>
      </c>
    </row>
    <row r="375" s="13" customFormat="1">
      <c r="A375" s="13"/>
      <c r="B375" s="232"/>
      <c r="C375" s="233"/>
      <c r="D375" s="234" t="s">
        <v>153</v>
      </c>
      <c r="E375" s="235" t="s">
        <v>19</v>
      </c>
      <c r="F375" s="236" t="s">
        <v>1305</v>
      </c>
      <c r="G375" s="233"/>
      <c r="H375" s="237">
        <v>79.469999999999999</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153</v>
      </c>
      <c r="AU375" s="243" t="s">
        <v>151</v>
      </c>
      <c r="AV375" s="13" t="s">
        <v>151</v>
      </c>
      <c r="AW375" s="13" t="s">
        <v>33</v>
      </c>
      <c r="AX375" s="13" t="s">
        <v>72</v>
      </c>
      <c r="AY375" s="243" t="s">
        <v>142</v>
      </c>
    </row>
    <row r="376" s="14" customFormat="1">
      <c r="A376" s="14"/>
      <c r="B376" s="244"/>
      <c r="C376" s="245"/>
      <c r="D376" s="234" t="s">
        <v>153</v>
      </c>
      <c r="E376" s="246" t="s">
        <v>19</v>
      </c>
      <c r="F376" s="247" t="s">
        <v>156</v>
      </c>
      <c r="G376" s="245"/>
      <c r="H376" s="248">
        <v>79.469999999999999</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153</v>
      </c>
      <c r="AU376" s="254" t="s">
        <v>151</v>
      </c>
      <c r="AV376" s="14" t="s">
        <v>150</v>
      </c>
      <c r="AW376" s="14" t="s">
        <v>33</v>
      </c>
      <c r="AX376" s="14" t="s">
        <v>80</v>
      </c>
      <c r="AY376" s="254" t="s">
        <v>142</v>
      </c>
    </row>
    <row r="377" s="2" customFormat="1" ht="21.75" customHeight="1">
      <c r="A377" s="39"/>
      <c r="B377" s="40"/>
      <c r="C377" s="268" t="s">
        <v>617</v>
      </c>
      <c r="D377" s="268" t="s">
        <v>264</v>
      </c>
      <c r="E377" s="269" t="s">
        <v>955</v>
      </c>
      <c r="F377" s="270" t="s">
        <v>956</v>
      </c>
      <c r="G377" s="271" t="s">
        <v>159</v>
      </c>
      <c r="H377" s="272">
        <v>87.417000000000002</v>
      </c>
      <c r="I377" s="273"/>
      <c r="J377" s="274">
        <f>ROUND(I377*H377,2)</f>
        <v>0</v>
      </c>
      <c r="K377" s="270" t="s">
        <v>149</v>
      </c>
      <c r="L377" s="275"/>
      <c r="M377" s="276" t="s">
        <v>19</v>
      </c>
      <c r="N377" s="277" t="s">
        <v>44</v>
      </c>
      <c r="O377" s="85"/>
      <c r="P377" s="228">
        <f>O377*H377</f>
        <v>0</v>
      </c>
      <c r="Q377" s="228">
        <v>0.0042900000000000004</v>
      </c>
      <c r="R377" s="228">
        <f>Q377*H377</f>
        <v>0.37501893000000003</v>
      </c>
      <c r="S377" s="228">
        <v>0</v>
      </c>
      <c r="T377" s="229">
        <f>S377*H377</f>
        <v>0</v>
      </c>
      <c r="U377" s="39"/>
      <c r="V377" s="39"/>
      <c r="W377" s="39"/>
      <c r="X377" s="39"/>
      <c r="Y377" s="39"/>
      <c r="Z377" s="39"/>
      <c r="AA377" s="39"/>
      <c r="AB377" s="39"/>
      <c r="AC377" s="39"/>
      <c r="AD377" s="39"/>
      <c r="AE377" s="39"/>
      <c r="AR377" s="230" t="s">
        <v>351</v>
      </c>
      <c r="AT377" s="230" t="s">
        <v>264</v>
      </c>
      <c r="AU377" s="230" t="s">
        <v>151</v>
      </c>
      <c r="AY377" s="18" t="s">
        <v>142</v>
      </c>
      <c r="BE377" s="231">
        <f>IF(N377="základní",J377,0)</f>
        <v>0</v>
      </c>
      <c r="BF377" s="231">
        <f>IF(N377="snížená",J377,0)</f>
        <v>0</v>
      </c>
      <c r="BG377" s="231">
        <f>IF(N377="zákl. přenesená",J377,0)</f>
        <v>0</v>
      </c>
      <c r="BH377" s="231">
        <f>IF(N377="sníž. přenesená",J377,0)</f>
        <v>0</v>
      </c>
      <c r="BI377" s="231">
        <f>IF(N377="nulová",J377,0)</f>
        <v>0</v>
      </c>
      <c r="BJ377" s="18" t="s">
        <v>151</v>
      </c>
      <c r="BK377" s="231">
        <f>ROUND(I377*H377,2)</f>
        <v>0</v>
      </c>
      <c r="BL377" s="18" t="s">
        <v>269</v>
      </c>
      <c r="BM377" s="230" t="s">
        <v>1306</v>
      </c>
    </row>
    <row r="378" s="2" customFormat="1">
      <c r="A378" s="39"/>
      <c r="B378" s="40"/>
      <c r="C378" s="41"/>
      <c r="D378" s="234" t="s">
        <v>337</v>
      </c>
      <c r="E378" s="41"/>
      <c r="F378" s="255" t="s">
        <v>958</v>
      </c>
      <c r="G378" s="41"/>
      <c r="H378" s="41"/>
      <c r="I378" s="137"/>
      <c r="J378" s="41"/>
      <c r="K378" s="41"/>
      <c r="L378" s="45"/>
      <c r="M378" s="256"/>
      <c r="N378" s="257"/>
      <c r="O378" s="85"/>
      <c r="P378" s="85"/>
      <c r="Q378" s="85"/>
      <c r="R378" s="85"/>
      <c r="S378" s="85"/>
      <c r="T378" s="86"/>
      <c r="U378" s="39"/>
      <c r="V378" s="39"/>
      <c r="W378" s="39"/>
      <c r="X378" s="39"/>
      <c r="Y378" s="39"/>
      <c r="Z378" s="39"/>
      <c r="AA378" s="39"/>
      <c r="AB378" s="39"/>
      <c r="AC378" s="39"/>
      <c r="AD378" s="39"/>
      <c r="AE378" s="39"/>
      <c r="AT378" s="18" t="s">
        <v>337</v>
      </c>
      <c r="AU378" s="18" t="s">
        <v>151</v>
      </c>
    </row>
    <row r="379" s="13" customFormat="1">
      <c r="A379" s="13"/>
      <c r="B379" s="232"/>
      <c r="C379" s="233"/>
      <c r="D379" s="234" t="s">
        <v>153</v>
      </c>
      <c r="E379" s="235" t="s">
        <v>19</v>
      </c>
      <c r="F379" s="236" t="s">
        <v>1307</v>
      </c>
      <c r="G379" s="233"/>
      <c r="H379" s="237">
        <v>87.417000000000002</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153</v>
      </c>
      <c r="AU379" s="243" t="s">
        <v>151</v>
      </c>
      <c r="AV379" s="13" t="s">
        <v>151</v>
      </c>
      <c r="AW379" s="13" t="s">
        <v>33</v>
      </c>
      <c r="AX379" s="13" t="s">
        <v>72</v>
      </c>
      <c r="AY379" s="243" t="s">
        <v>142</v>
      </c>
    </row>
    <row r="380" s="14" customFormat="1">
      <c r="A380" s="14"/>
      <c r="B380" s="244"/>
      <c r="C380" s="245"/>
      <c r="D380" s="234" t="s">
        <v>153</v>
      </c>
      <c r="E380" s="246" t="s">
        <v>19</v>
      </c>
      <c r="F380" s="247" t="s">
        <v>156</v>
      </c>
      <c r="G380" s="245"/>
      <c r="H380" s="248">
        <v>87.417000000000002</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153</v>
      </c>
      <c r="AU380" s="254" t="s">
        <v>151</v>
      </c>
      <c r="AV380" s="14" t="s">
        <v>150</v>
      </c>
      <c r="AW380" s="14" t="s">
        <v>33</v>
      </c>
      <c r="AX380" s="14" t="s">
        <v>80</v>
      </c>
      <c r="AY380" s="254" t="s">
        <v>142</v>
      </c>
    </row>
    <row r="381" s="2" customFormat="1" ht="16.5" customHeight="1">
      <c r="A381" s="39"/>
      <c r="B381" s="40"/>
      <c r="C381" s="219" t="s">
        <v>623</v>
      </c>
      <c r="D381" s="219" t="s">
        <v>145</v>
      </c>
      <c r="E381" s="220" t="s">
        <v>961</v>
      </c>
      <c r="F381" s="221" t="s">
        <v>962</v>
      </c>
      <c r="G381" s="222" t="s">
        <v>159</v>
      </c>
      <c r="H381" s="223">
        <v>79.469999999999999</v>
      </c>
      <c r="I381" s="224"/>
      <c r="J381" s="225">
        <f>ROUND(I381*H381,2)</f>
        <v>0</v>
      </c>
      <c r="K381" s="221" t="s">
        <v>149</v>
      </c>
      <c r="L381" s="45"/>
      <c r="M381" s="226" t="s">
        <v>19</v>
      </c>
      <c r="N381" s="227" t="s">
        <v>44</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269</v>
      </c>
      <c r="AT381" s="230" t="s">
        <v>145</v>
      </c>
      <c r="AU381" s="230" t="s">
        <v>151</v>
      </c>
      <c r="AY381" s="18" t="s">
        <v>142</v>
      </c>
      <c r="BE381" s="231">
        <f>IF(N381="základní",J381,0)</f>
        <v>0</v>
      </c>
      <c r="BF381" s="231">
        <f>IF(N381="snížená",J381,0)</f>
        <v>0</v>
      </c>
      <c r="BG381" s="231">
        <f>IF(N381="zákl. přenesená",J381,0)</f>
        <v>0</v>
      </c>
      <c r="BH381" s="231">
        <f>IF(N381="sníž. přenesená",J381,0)</f>
        <v>0</v>
      </c>
      <c r="BI381" s="231">
        <f>IF(N381="nulová",J381,0)</f>
        <v>0</v>
      </c>
      <c r="BJ381" s="18" t="s">
        <v>151</v>
      </c>
      <c r="BK381" s="231">
        <f>ROUND(I381*H381,2)</f>
        <v>0</v>
      </c>
      <c r="BL381" s="18" t="s">
        <v>269</v>
      </c>
      <c r="BM381" s="230" t="s">
        <v>1308</v>
      </c>
    </row>
    <row r="382" s="2" customFormat="1">
      <c r="A382" s="39"/>
      <c r="B382" s="40"/>
      <c r="C382" s="41"/>
      <c r="D382" s="234" t="s">
        <v>174</v>
      </c>
      <c r="E382" s="41"/>
      <c r="F382" s="255" t="s">
        <v>964</v>
      </c>
      <c r="G382" s="41"/>
      <c r="H382" s="41"/>
      <c r="I382" s="137"/>
      <c r="J382" s="41"/>
      <c r="K382" s="41"/>
      <c r="L382" s="45"/>
      <c r="M382" s="256"/>
      <c r="N382" s="257"/>
      <c r="O382" s="85"/>
      <c r="P382" s="85"/>
      <c r="Q382" s="85"/>
      <c r="R382" s="85"/>
      <c r="S382" s="85"/>
      <c r="T382" s="86"/>
      <c r="U382" s="39"/>
      <c r="V382" s="39"/>
      <c r="W382" s="39"/>
      <c r="X382" s="39"/>
      <c r="Y382" s="39"/>
      <c r="Z382" s="39"/>
      <c r="AA382" s="39"/>
      <c r="AB382" s="39"/>
      <c r="AC382" s="39"/>
      <c r="AD382" s="39"/>
      <c r="AE382" s="39"/>
      <c r="AT382" s="18" t="s">
        <v>174</v>
      </c>
      <c r="AU382" s="18" t="s">
        <v>151</v>
      </c>
    </row>
    <row r="383" s="2" customFormat="1" ht="16.5" customHeight="1">
      <c r="A383" s="39"/>
      <c r="B383" s="40"/>
      <c r="C383" s="268" t="s">
        <v>635</v>
      </c>
      <c r="D383" s="268" t="s">
        <v>264</v>
      </c>
      <c r="E383" s="269" t="s">
        <v>966</v>
      </c>
      <c r="F383" s="270" t="s">
        <v>967</v>
      </c>
      <c r="G383" s="271" t="s">
        <v>159</v>
      </c>
      <c r="H383" s="272">
        <v>87.417000000000002</v>
      </c>
      <c r="I383" s="273"/>
      <c r="J383" s="274">
        <f>ROUND(I383*H383,2)</f>
        <v>0</v>
      </c>
      <c r="K383" s="270" t="s">
        <v>149</v>
      </c>
      <c r="L383" s="275"/>
      <c r="M383" s="276" t="s">
        <v>19</v>
      </c>
      <c r="N383" s="277" t="s">
        <v>44</v>
      </c>
      <c r="O383" s="85"/>
      <c r="P383" s="228">
        <f>O383*H383</f>
        <v>0</v>
      </c>
      <c r="Q383" s="228">
        <v>0.00040000000000000002</v>
      </c>
      <c r="R383" s="228">
        <f>Q383*H383</f>
        <v>0.034966799999999999</v>
      </c>
      <c r="S383" s="228">
        <v>0</v>
      </c>
      <c r="T383" s="229">
        <f>S383*H383</f>
        <v>0</v>
      </c>
      <c r="U383" s="39"/>
      <c r="V383" s="39"/>
      <c r="W383" s="39"/>
      <c r="X383" s="39"/>
      <c r="Y383" s="39"/>
      <c r="Z383" s="39"/>
      <c r="AA383" s="39"/>
      <c r="AB383" s="39"/>
      <c r="AC383" s="39"/>
      <c r="AD383" s="39"/>
      <c r="AE383" s="39"/>
      <c r="AR383" s="230" t="s">
        <v>351</v>
      </c>
      <c r="AT383" s="230" t="s">
        <v>264</v>
      </c>
      <c r="AU383" s="230" t="s">
        <v>151</v>
      </c>
      <c r="AY383" s="18" t="s">
        <v>142</v>
      </c>
      <c r="BE383" s="231">
        <f>IF(N383="základní",J383,0)</f>
        <v>0</v>
      </c>
      <c r="BF383" s="231">
        <f>IF(N383="snížená",J383,0)</f>
        <v>0</v>
      </c>
      <c r="BG383" s="231">
        <f>IF(N383="zákl. přenesená",J383,0)</f>
        <v>0</v>
      </c>
      <c r="BH383" s="231">
        <f>IF(N383="sníž. přenesená",J383,0)</f>
        <v>0</v>
      </c>
      <c r="BI383" s="231">
        <f>IF(N383="nulová",J383,0)</f>
        <v>0</v>
      </c>
      <c r="BJ383" s="18" t="s">
        <v>151</v>
      </c>
      <c r="BK383" s="231">
        <f>ROUND(I383*H383,2)</f>
        <v>0</v>
      </c>
      <c r="BL383" s="18" t="s">
        <v>269</v>
      </c>
      <c r="BM383" s="230" t="s">
        <v>1309</v>
      </c>
    </row>
    <row r="384" s="2" customFormat="1" ht="21.75" customHeight="1">
      <c r="A384" s="39"/>
      <c r="B384" s="40"/>
      <c r="C384" s="219" t="s">
        <v>639</v>
      </c>
      <c r="D384" s="219" t="s">
        <v>145</v>
      </c>
      <c r="E384" s="220" t="s">
        <v>1310</v>
      </c>
      <c r="F384" s="221" t="s">
        <v>1311</v>
      </c>
      <c r="G384" s="222" t="s">
        <v>301</v>
      </c>
      <c r="H384" s="223">
        <v>0.438</v>
      </c>
      <c r="I384" s="224"/>
      <c r="J384" s="225">
        <f>ROUND(I384*H384,2)</f>
        <v>0</v>
      </c>
      <c r="K384" s="221" t="s">
        <v>149</v>
      </c>
      <c r="L384" s="45"/>
      <c r="M384" s="226" t="s">
        <v>19</v>
      </c>
      <c r="N384" s="227" t="s">
        <v>44</v>
      </c>
      <c r="O384" s="85"/>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269</v>
      </c>
      <c r="AT384" s="230" t="s">
        <v>145</v>
      </c>
      <c r="AU384" s="230" t="s">
        <v>151</v>
      </c>
      <c r="AY384" s="18" t="s">
        <v>142</v>
      </c>
      <c r="BE384" s="231">
        <f>IF(N384="základní",J384,0)</f>
        <v>0</v>
      </c>
      <c r="BF384" s="231">
        <f>IF(N384="snížená",J384,0)</f>
        <v>0</v>
      </c>
      <c r="BG384" s="231">
        <f>IF(N384="zákl. přenesená",J384,0)</f>
        <v>0</v>
      </c>
      <c r="BH384" s="231">
        <f>IF(N384="sníž. přenesená",J384,0)</f>
        <v>0</v>
      </c>
      <c r="BI384" s="231">
        <f>IF(N384="nulová",J384,0)</f>
        <v>0</v>
      </c>
      <c r="BJ384" s="18" t="s">
        <v>151</v>
      </c>
      <c r="BK384" s="231">
        <f>ROUND(I384*H384,2)</f>
        <v>0</v>
      </c>
      <c r="BL384" s="18" t="s">
        <v>269</v>
      </c>
      <c r="BM384" s="230" t="s">
        <v>1312</v>
      </c>
    </row>
    <row r="385" s="2" customFormat="1">
      <c r="A385" s="39"/>
      <c r="B385" s="40"/>
      <c r="C385" s="41"/>
      <c r="D385" s="234" t="s">
        <v>174</v>
      </c>
      <c r="E385" s="41"/>
      <c r="F385" s="255" t="s">
        <v>973</v>
      </c>
      <c r="G385" s="41"/>
      <c r="H385" s="41"/>
      <c r="I385" s="137"/>
      <c r="J385" s="41"/>
      <c r="K385" s="41"/>
      <c r="L385" s="45"/>
      <c r="M385" s="256"/>
      <c r="N385" s="257"/>
      <c r="O385" s="85"/>
      <c r="P385" s="85"/>
      <c r="Q385" s="85"/>
      <c r="R385" s="85"/>
      <c r="S385" s="85"/>
      <c r="T385" s="86"/>
      <c r="U385" s="39"/>
      <c r="V385" s="39"/>
      <c r="W385" s="39"/>
      <c r="X385" s="39"/>
      <c r="Y385" s="39"/>
      <c r="Z385" s="39"/>
      <c r="AA385" s="39"/>
      <c r="AB385" s="39"/>
      <c r="AC385" s="39"/>
      <c r="AD385" s="39"/>
      <c r="AE385" s="39"/>
      <c r="AT385" s="18" t="s">
        <v>174</v>
      </c>
      <c r="AU385" s="18" t="s">
        <v>151</v>
      </c>
    </row>
    <row r="386" s="2" customFormat="1" ht="21.75" customHeight="1">
      <c r="A386" s="39"/>
      <c r="B386" s="40"/>
      <c r="C386" s="219" t="s">
        <v>643</v>
      </c>
      <c r="D386" s="219" t="s">
        <v>145</v>
      </c>
      <c r="E386" s="220" t="s">
        <v>975</v>
      </c>
      <c r="F386" s="221" t="s">
        <v>976</v>
      </c>
      <c r="G386" s="222" t="s">
        <v>301</v>
      </c>
      <c r="H386" s="223">
        <v>0.438</v>
      </c>
      <c r="I386" s="224"/>
      <c r="J386" s="225">
        <f>ROUND(I386*H386,2)</f>
        <v>0</v>
      </c>
      <c r="K386" s="221" t="s">
        <v>149</v>
      </c>
      <c r="L386" s="45"/>
      <c r="M386" s="226" t="s">
        <v>19</v>
      </c>
      <c r="N386" s="227" t="s">
        <v>44</v>
      </c>
      <c r="O386" s="85"/>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269</v>
      </c>
      <c r="AT386" s="230" t="s">
        <v>145</v>
      </c>
      <c r="AU386" s="230" t="s">
        <v>151</v>
      </c>
      <c r="AY386" s="18" t="s">
        <v>142</v>
      </c>
      <c r="BE386" s="231">
        <f>IF(N386="základní",J386,0)</f>
        <v>0</v>
      </c>
      <c r="BF386" s="231">
        <f>IF(N386="snížená",J386,0)</f>
        <v>0</v>
      </c>
      <c r="BG386" s="231">
        <f>IF(N386="zákl. přenesená",J386,0)</f>
        <v>0</v>
      </c>
      <c r="BH386" s="231">
        <f>IF(N386="sníž. přenesená",J386,0)</f>
        <v>0</v>
      </c>
      <c r="BI386" s="231">
        <f>IF(N386="nulová",J386,0)</f>
        <v>0</v>
      </c>
      <c r="BJ386" s="18" t="s">
        <v>151</v>
      </c>
      <c r="BK386" s="231">
        <f>ROUND(I386*H386,2)</f>
        <v>0</v>
      </c>
      <c r="BL386" s="18" t="s">
        <v>269</v>
      </c>
      <c r="BM386" s="230" t="s">
        <v>1313</v>
      </c>
    </row>
    <row r="387" s="2" customFormat="1">
      <c r="A387" s="39"/>
      <c r="B387" s="40"/>
      <c r="C387" s="41"/>
      <c r="D387" s="234" t="s">
        <v>174</v>
      </c>
      <c r="E387" s="41"/>
      <c r="F387" s="255" t="s">
        <v>973</v>
      </c>
      <c r="G387" s="41"/>
      <c r="H387" s="41"/>
      <c r="I387" s="137"/>
      <c r="J387" s="41"/>
      <c r="K387" s="41"/>
      <c r="L387" s="45"/>
      <c r="M387" s="256"/>
      <c r="N387" s="257"/>
      <c r="O387" s="85"/>
      <c r="P387" s="85"/>
      <c r="Q387" s="85"/>
      <c r="R387" s="85"/>
      <c r="S387" s="85"/>
      <c r="T387" s="86"/>
      <c r="U387" s="39"/>
      <c r="V387" s="39"/>
      <c r="W387" s="39"/>
      <c r="X387" s="39"/>
      <c r="Y387" s="39"/>
      <c r="Z387" s="39"/>
      <c r="AA387" s="39"/>
      <c r="AB387" s="39"/>
      <c r="AC387" s="39"/>
      <c r="AD387" s="39"/>
      <c r="AE387" s="39"/>
      <c r="AT387" s="18" t="s">
        <v>174</v>
      </c>
      <c r="AU387" s="18" t="s">
        <v>151</v>
      </c>
    </row>
    <row r="388" s="12" customFormat="1" ht="22.8" customHeight="1">
      <c r="A388" s="12"/>
      <c r="B388" s="203"/>
      <c r="C388" s="204"/>
      <c r="D388" s="205" t="s">
        <v>71</v>
      </c>
      <c r="E388" s="217" t="s">
        <v>978</v>
      </c>
      <c r="F388" s="217" t="s">
        <v>979</v>
      </c>
      <c r="G388" s="204"/>
      <c r="H388" s="204"/>
      <c r="I388" s="207"/>
      <c r="J388" s="218">
        <f>BK388</f>
        <v>0</v>
      </c>
      <c r="K388" s="204"/>
      <c r="L388" s="209"/>
      <c r="M388" s="210"/>
      <c r="N388" s="211"/>
      <c r="O388" s="211"/>
      <c r="P388" s="212">
        <f>SUM(P389:P416)</f>
        <v>0</v>
      </c>
      <c r="Q388" s="211"/>
      <c r="R388" s="212">
        <f>SUM(R389:R416)</f>
        <v>0.16061854999999997</v>
      </c>
      <c r="S388" s="211"/>
      <c r="T388" s="213">
        <f>SUM(T389:T416)</f>
        <v>0</v>
      </c>
      <c r="U388" s="12"/>
      <c r="V388" s="12"/>
      <c r="W388" s="12"/>
      <c r="X388" s="12"/>
      <c r="Y388" s="12"/>
      <c r="Z388" s="12"/>
      <c r="AA388" s="12"/>
      <c r="AB388" s="12"/>
      <c r="AC388" s="12"/>
      <c r="AD388" s="12"/>
      <c r="AE388" s="12"/>
      <c r="AR388" s="214" t="s">
        <v>151</v>
      </c>
      <c r="AT388" s="215" t="s">
        <v>71</v>
      </c>
      <c r="AU388" s="215" t="s">
        <v>80</v>
      </c>
      <c r="AY388" s="214" t="s">
        <v>142</v>
      </c>
      <c r="BK388" s="216">
        <f>SUM(BK389:BK416)</f>
        <v>0</v>
      </c>
    </row>
    <row r="389" s="2" customFormat="1" ht="16.5" customHeight="1">
      <c r="A389" s="39"/>
      <c r="B389" s="40"/>
      <c r="C389" s="219" t="s">
        <v>647</v>
      </c>
      <c r="D389" s="219" t="s">
        <v>145</v>
      </c>
      <c r="E389" s="220" t="s">
        <v>981</v>
      </c>
      <c r="F389" s="221" t="s">
        <v>982</v>
      </c>
      <c r="G389" s="222" t="s">
        <v>159</v>
      </c>
      <c r="H389" s="223">
        <v>31.48</v>
      </c>
      <c r="I389" s="224"/>
      <c r="J389" s="225">
        <f>ROUND(I389*H389,2)</f>
        <v>0</v>
      </c>
      <c r="K389" s="221" t="s">
        <v>149</v>
      </c>
      <c r="L389" s="45"/>
      <c r="M389" s="226" t="s">
        <v>19</v>
      </c>
      <c r="N389" s="227" t="s">
        <v>44</v>
      </c>
      <c r="O389" s="85"/>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269</v>
      </c>
      <c r="AT389" s="230" t="s">
        <v>145</v>
      </c>
      <c r="AU389" s="230" t="s">
        <v>151</v>
      </c>
      <c r="AY389" s="18" t="s">
        <v>142</v>
      </c>
      <c r="BE389" s="231">
        <f>IF(N389="základní",J389,0)</f>
        <v>0</v>
      </c>
      <c r="BF389" s="231">
        <f>IF(N389="snížená",J389,0)</f>
        <v>0</v>
      </c>
      <c r="BG389" s="231">
        <f>IF(N389="zákl. přenesená",J389,0)</f>
        <v>0</v>
      </c>
      <c r="BH389" s="231">
        <f>IF(N389="sníž. přenesená",J389,0)</f>
        <v>0</v>
      </c>
      <c r="BI389" s="231">
        <f>IF(N389="nulová",J389,0)</f>
        <v>0</v>
      </c>
      <c r="BJ389" s="18" t="s">
        <v>151</v>
      </c>
      <c r="BK389" s="231">
        <f>ROUND(I389*H389,2)</f>
        <v>0</v>
      </c>
      <c r="BL389" s="18" t="s">
        <v>269</v>
      </c>
      <c r="BM389" s="230" t="s">
        <v>1314</v>
      </c>
    </row>
    <row r="390" s="2" customFormat="1">
      <c r="A390" s="39"/>
      <c r="B390" s="40"/>
      <c r="C390" s="41"/>
      <c r="D390" s="234" t="s">
        <v>174</v>
      </c>
      <c r="E390" s="41"/>
      <c r="F390" s="255" t="s">
        <v>984</v>
      </c>
      <c r="G390" s="41"/>
      <c r="H390" s="41"/>
      <c r="I390" s="137"/>
      <c r="J390" s="41"/>
      <c r="K390" s="41"/>
      <c r="L390" s="45"/>
      <c r="M390" s="256"/>
      <c r="N390" s="257"/>
      <c r="O390" s="85"/>
      <c r="P390" s="85"/>
      <c r="Q390" s="85"/>
      <c r="R390" s="85"/>
      <c r="S390" s="85"/>
      <c r="T390" s="86"/>
      <c r="U390" s="39"/>
      <c r="V390" s="39"/>
      <c r="W390" s="39"/>
      <c r="X390" s="39"/>
      <c r="Y390" s="39"/>
      <c r="Z390" s="39"/>
      <c r="AA390" s="39"/>
      <c r="AB390" s="39"/>
      <c r="AC390" s="39"/>
      <c r="AD390" s="39"/>
      <c r="AE390" s="39"/>
      <c r="AT390" s="18" t="s">
        <v>174</v>
      </c>
      <c r="AU390" s="18" t="s">
        <v>151</v>
      </c>
    </row>
    <row r="391" s="13" customFormat="1">
      <c r="A391" s="13"/>
      <c r="B391" s="232"/>
      <c r="C391" s="233"/>
      <c r="D391" s="234" t="s">
        <v>153</v>
      </c>
      <c r="E391" s="235" t="s">
        <v>19</v>
      </c>
      <c r="F391" s="236" t="s">
        <v>1315</v>
      </c>
      <c r="G391" s="233"/>
      <c r="H391" s="237">
        <v>31.48</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153</v>
      </c>
      <c r="AU391" s="243" t="s">
        <v>151</v>
      </c>
      <c r="AV391" s="13" t="s">
        <v>151</v>
      </c>
      <c r="AW391" s="13" t="s">
        <v>33</v>
      </c>
      <c r="AX391" s="13" t="s">
        <v>72</v>
      </c>
      <c r="AY391" s="243" t="s">
        <v>142</v>
      </c>
    </row>
    <row r="392" s="14" customFormat="1">
      <c r="A392" s="14"/>
      <c r="B392" s="244"/>
      <c r="C392" s="245"/>
      <c r="D392" s="234" t="s">
        <v>153</v>
      </c>
      <c r="E392" s="246" t="s">
        <v>19</v>
      </c>
      <c r="F392" s="247" t="s">
        <v>156</v>
      </c>
      <c r="G392" s="245"/>
      <c r="H392" s="248">
        <v>31.48</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153</v>
      </c>
      <c r="AU392" s="254" t="s">
        <v>151</v>
      </c>
      <c r="AV392" s="14" t="s">
        <v>150</v>
      </c>
      <c r="AW392" s="14" t="s">
        <v>33</v>
      </c>
      <c r="AX392" s="14" t="s">
        <v>80</v>
      </c>
      <c r="AY392" s="254" t="s">
        <v>142</v>
      </c>
    </row>
    <row r="393" s="2" customFormat="1" ht="16.5" customHeight="1">
      <c r="A393" s="39"/>
      <c r="B393" s="40"/>
      <c r="C393" s="268" t="s">
        <v>651</v>
      </c>
      <c r="D393" s="268" t="s">
        <v>264</v>
      </c>
      <c r="E393" s="269" t="s">
        <v>987</v>
      </c>
      <c r="F393" s="270" t="s">
        <v>988</v>
      </c>
      <c r="G393" s="271" t="s">
        <v>159</v>
      </c>
      <c r="H393" s="272">
        <v>34.628</v>
      </c>
      <c r="I393" s="273"/>
      <c r="J393" s="274">
        <f>ROUND(I393*H393,2)</f>
        <v>0</v>
      </c>
      <c r="K393" s="270" t="s">
        <v>149</v>
      </c>
      <c r="L393" s="275"/>
      <c r="M393" s="276" t="s">
        <v>19</v>
      </c>
      <c r="N393" s="277" t="s">
        <v>44</v>
      </c>
      <c r="O393" s="85"/>
      <c r="P393" s="228">
        <f>O393*H393</f>
        <v>0</v>
      </c>
      <c r="Q393" s="228">
        <v>0.0023500000000000001</v>
      </c>
      <c r="R393" s="228">
        <f>Q393*H393</f>
        <v>0.081375799999999998</v>
      </c>
      <c r="S393" s="228">
        <v>0</v>
      </c>
      <c r="T393" s="229">
        <f>S393*H393</f>
        <v>0</v>
      </c>
      <c r="U393" s="39"/>
      <c r="V393" s="39"/>
      <c r="W393" s="39"/>
      <c r="X393" s="39"/>
      <c r="Y393" s="39"/>
      <c r="Z393" s="39"/>
      <c r="AA393" s="39"/>
      <c r="AB393" s="39"/>
      <c r="AC393" s="39"/>
      <c r="AD393" s="39"/>
      <c r="AE393" s="39"/>
      <c r="AR393" s="230" t="s">
        <v>351</v>
      </c>
      <c r="AT393" s="230" t="s">
        <v>264</v>
      </c>
      <c r="AU393" s="230" t="s">
        <v>151</v>
      </c>
      <c r="AY393" s="18" t="s">
        <v>142</v>
      </c>
      <c r="BE393" s="231">
        <f>IF(N393="základní",J393,0)</f>
        <v>0</v>
      </c>
      <c r="BF393" s="231">
        <f>IF(N393="snížená",J393,0)</f>
        <v>0</v>
      </c>
      <c r="BG393" s="231">
        <f>IF(N393="zákl. přenesená",J393,0)</f>
        <v>0</v>
      </c>
      <c r="BH393" s="231">
        <f>IF(N393="sníž. přenesená",J393,0)</f>
        <v>0</v>
      </c>
      <c r="BI393" s="231">
        <f>IF(N393="nulová",J393,0)</f>
        <v>0</v>
      </c>
      <c r="BJ393" s="18" t="s">
        <v>151</v>
      </c>
      <c r="BK393" s="231">
        <f>ROUND(I393*H393,2)</f>
        <v>0</v>
      </c>
      <c r="BL393" s="18" t="s">
        <v>269</v>
      </c>
      <c r="BM393" s="230" t="s">
        <v>1316</v>
      </c>
    </row>
    <row r="394" s="2" customFormat="1" ht="16.5" customHeight="1">
      <c r="A394" s="39"/>
      <c r="B394" s="40"/>
      <c r="C394" s="219" t="s">
        <v>655</v>
      </c>
      <c r="D394" s="219" t="s">
        <v>145</v>
      </c>
      <c r="E394" s="220" t="s">
        <v>992</v>
      </c>
      <c r="F394" s="221" t="s">
        <v>993</v>
      </c>
      <c r="G394" s="222" t="s">
        <v>159</v>
      </c>
      <c r="H394" s="223">
        <v>18.75</v>
      </c>
      <c r="I394" s="224"/>
      <c r="J394" s="225">
        <f>ROUND(I394*H394,2)</f>
        <v>0</v>
      </c>
      <c r="K394" s="221" t="s">
        <v>149</v>
      </c>
      <c r="L394" s="45"/>
      <c r="M394" s="226" t="s">
        <v>19</v>
      </c>
      <c r="N394" s="227" t="s">
        <v>44</v>
      </c>
      <c r="O394" s="85"/>
      <c r="P394" s="228">
        <f>O394*H394</f>
        <v>0</v>
      </c>
      <c r="Q394" s="228">
        <v>0.00069999999999999999</v>
      </c>
      <c r="R394" s="228">
        <f>Q394*H394</f>
        <v>0.013125</v>
      </c>
      <c r="S394" s="228">
        <v>0</v>
      </c>
      <c r="T394" s="229">
        <f>S394*H394</f>
        <v>0</v>
      </c>
      <c r="U394" s="39"/>
      <c r="V394" s="39"/>
      <c r="W394" s="39"/>
      <c r="X394" s="39"/>
      <c r="Y394" s="39"/>
      <c r="Z394" s="39"/>
      <c r="AA394" s="39"/>
      <c r="AB394" s="39"/>
      <c r="AC394" s="39"/>
      <c r="AD394" s="39"/>
      <c r="AE394" s="39"/>
      <c r="AR394" s="230" t="s">
        <v>269</v>
      </c>
      <c r="AT394" s="230" t="s">
        <v>145</v>
      </c>
      <c r="AU394" s="230" t="s">
        <v>151</v>
      </c>
      <c r="AY394" s="18" t="s">
        <v>142</v>
      </c>
      <c r="BE394" s="231">
        <f>IF(N394="základní",J394,0)</f>
        <v>0</v>
      </c>
      <c r="BF394" s="231">
        <f>IF(N394="snížená",J394,0)</f>
        <v>0</v>
      </c>
      <c r="BG394" s="231">
        <f>IF(N394="zákl. přenesená",J394,0)</f>
        <v>0</v>
      </c>
      <c r="BH394" s="231">
        <f>IF(N394="sníž. přenesená",J394,0)</f>
        <v>0</v>
      </c>
      <c r="BI394" s="231">
        <f>IF(N394="nulová",J394,0)</f>
        <v>0</v>
      </c>
      <c r="BJ394" s="18" t="s">
        <v>151</v>
      </c>
      <c r="BK394" s="231">
        <f>ROUND(I394*H394,2)</f>
        <v>0</v>
      </c>
      <c r="BL394" s="18" t="s">
        <v>269</v>
      </c>
      <c r="BM394" s="230" t="s">
        <v>1317</v>
      </c>
    </row>
    <row r="395" s="13" customFormat="1">
      <c r="A395" s="13"/>
      <c r="B395" s="232"/>
      <c r="C395" s="233"/>
      <c r="D395" s="234" t="s">
        <v>153</v>
      </c>
      <c r="E395" s="235" t="s">
        <v>19</v>
      </c>
      <c r="F395" s="236" t="s">
        <v>1318</v>
      </c>
      <c r="G395" s="233"/>
      <c r="H395" s="237">
        <v>18.75</v>
      </c>
      <c r="I395" s="238"/>
      <c r="J395" s="233"/>
      <c r="K395" s="233"/>
      <c r="L395" s="239"/>
      <c r="M395" s="240"/>
      <c r="N395" s="241"/>
      <c r="O395" s="241"/>
      <c r="P395" s="241"/>
      <c r="Q395" s="241"/>
      <c r="R395" s="241"/>
      <c r="S395" s="241"/>
      <c r="T395" s="242"/>
      <c r="U395" s="13"/>
      <c r="V395" s="13"/>
      <c r="W395" s="13"/>
      <c r="X395" s="13"/>
      <c r="Y395" s="13"/>
      <c r="Z395" s="13"/>
      <c r="AA395" s="13"/>
      <c r="AB395" s="13"/>
      <c r="AC395" s="13"/>
      <c r="AD395" s="13"/>
      <c r="AE395" s="13"/>
      <c r="AT395" s="243" t="s">
        <v>153</v>
      </c>
      <c r="AU395" s="243" t="s">
        <v>151</v>
      </c>
      <c r="AV395" s="13" t="s">
        <v>151</v>
      </c>
      <c r="AW395" s="13" t="s">
        <v>33</v>
      </c>
      <c r="AX395" s="13" t="s">
        <v>72</v>
      </c>
      <c r="AY395" s="243" t="s">
        <v>142</v>
      </c>
    </row>
    <row r="396" s="14" customFormat="1">
      <c r="A396" s="14"/>
      <c r="B396" s="244"/>
      <c r="C396" s="245"/>
      <c r="D396" s="234" t="s">
        <v>153</v>
      </c>
      <c r="E396" s="246" t="s">
        <v>19</v>
      </c>
      <c r="F396" s="247" t="s">
        <v>156</v>
      </c>
      <c r="G396" s="245"/>
      <c r="H396" s="248">
        <v>18.75</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153</v>
      </c>
      <c r="AU396" s="254" t="s">
        <v>151</v>
      </c>
      <c r="AV396" s="14" t="s">
        <v>150</v>
      </c>
      <c r="AW396" s="14" t="s">
        <v>33</v>
      </c>
      <c r="AX396" s="14" t="s">
        <v>80</v>
      </c>
      <c r="AY396" s="254" t="s">
        <v>142</v>
      </c>
    </row>
    <row r="397" s="2" customFormat="1" ht="21.75" customHeight="1">
      <c r="A397" s="39"/>
      <c r="B397" s="40"/>
      <c r="C397" s="268" t="s">
        <v>661</v>
      </c>
      <c r="D397" s="268" t="s">
        <v>264</v>
      </c>
      <c r="E397" s="269" t="s">
        <v>997</v>
      </c>
      <c r="F397" s="270" t="s">
        <v>998</v>
      </c>
      <c r="G397" s="271" t="s">
        <v>159</v>
      </c>
      <c r="H397" s="272">
        <v>20.625</v>
      </c>
      <c r="I397" s="273"/>
      <c r="J397" s="274">
        <f>ROUND(I397*H397,2)</f>
        <v>0</v>
      </c>
      <c r="K397" s="270" t="s">
        <v>149</v>
      </c>
      <c r="L397" s="275"/>
      <c r="M397" s="276" t="s">
        <v>19</v>
      </c>
      <c r="N397" s="277" t="s">
        <v>44</v>
      </c>
      <c r="O397" s="85"/>
      <c r="P397" s="228">
        <f>O397*H397</f>
        <v>0</v>
      </c>
      <c r="Q397" s="228">
        <v>0.0028700000000000002</v>
      </c>
      <c r="R397" s="228">
        <f>Q397*H397</f>
        <v>0.059193750000000003</v>
      </c>
      <c r="S397" s="228">
        <v>0</v>
      </c>
      <c r="T397" s="229">
        <f>S397*H397</f>
        <v>0</v>
      </c>
      <c r="U397" s="39"/>
      <c r="V397" s="39"/>
      <c r="W397" s="39"/>
      <c r="X397" s="39"/>
      <c r="Y397" s="39"/>
      <c r="Z397" s="39"/>
      <c r="AA397" s="39"/>
      <c r="AB397" s="39"/>
      <c r="AC397" s="39"/>
      <c r="AD397" s="39"/>
      <c r="AE397" s="39"/>
      <c r="AR397" s="230" t="s">
        <v>351</v>
      </c>
      <c r="AT397" s="230" t="s">
        <v>264</v>
      </c>
      <c r="AU397" s="230" t="s">
        <v>151</v>
      </c>
      <c r="AY397" s="18" t="s">
        <v>142</v>
      </c>
      <c r="BE397" s="231">
        <f>IF(N397="základní",J397,0)</f>
        <v>0</v>
      </c>
      <c r="BF397" s="231">
        <f>IF(N397="snížená",J397,0)</f>
        <v>0</v>
      </c>
      <c r="BG397" s="231">
        <f>IF(N397="zákl. přenesená",J397,0)</f>
        <v>0</v>
      </c>
      <c r="BH397" s="231">
        <f>IF(N397="sníž. přenesená",J397,0)</f>
        <v>0</v>
      </c>
      <c r="BI397" s="231">
        <f>IF(N397="nulová",J397,0)</f>
        <v>0</v>
      </c>
      <c r="BJ397" s="18" t="s">
        <v>151</v>
      </c>
      <c r="BK397" s="231">
        <f>ROUND(I397*H397,2)</f>
        <v>0</v>
      </c>
      <c r="BL397" s="18" t="s">
        <v>269</v>
      </c>
      <c r="BM397" s="230" t="s">
        <v>1319</v>
      </c>
    </row>
    <row r="398" s="2" customFormat="1">
      <c r="A398" s="39"/>
      <c r="B398" s="40"/>
      <c r="C398" s="41"/>
      <c r="D398" s="234" t="s">
        <v>337</v>
      </c>
      <c r="E398" s="41"/>
      <c r="F398" s="255" t="s">
        <v>1000</v>
      </c>
      <c r="G398" s="41"/>
      <c r="H398" s="41"/>
      <c r="I398" s="137"/>
      <c r="J398" s="41"/>
      <c r="K398" s="41"/>
      <c r="L398" s="45"/>
      <c r="M398" s="256"/>
      <c r="N398" s="257"/>
      <c r="O398" s="85"/>
      <c r="P398" s="85"/>
      <c r="Q398" s="85"/>
      <c r="R398" s="85"/>
      <c r="S398" s="85"/>
      <c r="T398" s="86"/>
      <c r="U398" s="39"/>
      <c r="V398" s="39"/>
      <c r="W398" s="39"/>
      <c r="X398" s="39"/>
      <c r="Y398" s="39"/>
      <c r="Z398" s="39"/>
      <c r="AA398" s="39"/>
      <c r="AB398" s="39"/>
      <c r="AC398" s="39"/>
      <c r="AD398" s="39"/>
      <c r="AE398" s="39"/>
      <c r="AT398" s="18" t="s">
        <v>337</v>
      </c>
      <c r="AU398" s="18" t="s">
        <v>151</v>
      </c>
    </row>
    <row r="399" s="2" customFormat="1" ht="16.5" customHeight="1">
      <c r="A399" s="39"/>
      <c r="B399" s="40"/>
      <c r="C399" s="219" t="s">
        <v>666</v>
      </c>
      <c r="D399" s="219" t="s">
        <v>145</v>
      </c>
      <c r="E399" s="220" t="s">
        <v>1003</v>
      </c>
      <c r="F399" s="221" t="s">
        <v>1004</v>
      </c>
      <c r="G399" s="222" t="s">
        <v>185</v>
      </c>
      <c r="H399" s="223">
        <v>23.600000000000001</v>
      </c>
      <c r="I399" s="224"/>
      <c r="J399" s="225">
        <f>ROUND(I399*H399,2)</f>
        <v>0</v>
      </c>
      <c r="K399" s="221" t="s">
        <v>149</v>
      </c>
      <c r="L399" s="45"/>
      <c r="M399" s="226" t="s">
        <v>19</v>
      </c>
      <c r="N399" s="227" t="s">
        <v>44</v>
      </c>
      <c r="O399" s="85"/>
      <c r="P399" s="228">
        <f>O399*H399</f>
        <v>0</v>
      </c>
      <c r="Q399" s="228">
        <v>1.0000000000000001E-05</v>
      </c>
      <c r="R399" s="228">
        <f>Q399*H399</f>
        <v>0.00023600000000000004</v>
      </c>
      <c r="S399" s="228">
        <v>0</v>
      </c>
      <c r="T399" s="229">
        <f>S399*H399</f>
        <v>0</v>
      </c>
      <c r="U399" s="39"/>
      <c r="V399" s="39"/>
      <c r="W399" s="39"/>
      <c r="X399" s="39"/>
      <c r="Y399" s="39"/>
      <c r="Z399" s="39"/>
      <c r="AA399" s="39"/>
      <c r="AB399" s="39"/>
      <c r="AC399" s="39"/>
      <c r="AD399" s="39"/>
      <c r="AE399" s="39"/>
      <c r="AR399" s="230" t="s">
        <v>269</v>
      </c>
      <c r="AT399" s="230" t="s">
        <v>145</v>
      </c>
      <c r="AU399" s="230" t="s">
        <v>151</v>
      </c>
      <c r="AY399" s="18" t="s">
        <v>142</v>
      </c>
      <c r="BE399" s="231">
        <f>IF(N399="základní",J399,0)</f>
        <v>0</v>
      </c>
      <c r="BF399" s="231">
        <f>IF(N399="snížená",J399,0)</f>
        <v>0</v>
      </c>
      <c r="BG399" s="231">
        <f>IF(N399="zákl. přenesená",J399,0)</f>
        <v>0</v>
      </c>
      <c r="BH399" s="231">
        <f>IF(N399="sníž. přenesená",J399,0)</f>
        <v>0</v>
      </c>
      <c r="BI399" s="231">
        <f>IF(N399="nulová",J399,0)</f>
        <v>0</v>
      </c>
      <c r="BJ399" s="18" t="s">
        <v>151</v>
      </c>
      <c r="BK399" s="231">
        <f>ROUND(I399*H399,2)</f>
        <v>0</v>
      </c>
      <c r="BL399" s="18" t="s">
        <v>269</v>
      </c>
      <c r="BM399" s="230" t="s">
        <v>1320</v>
      </c>
    </row>
    <row r="400" s="13" customFormat="1">
      <c r="A400" s="13"/>
      <c r="B400" s="232"/>
      <c r="C400" s="233"/>
      <c r="D400" s="234" t="s">
        <v>153</v>
      </c>
      <c r="E400" s="235" t="s">
        <v>19</v>
      </c>
      <c r="F400" s="236" t="s">
        <v>1321</v>
      </c>
      <c r="G400" s="233"/>
      <c r="H400" s="237">
        <v>11.199999999999999</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153</v>
      </c>
      <c r="AU400" s="243" t="s">
        <v>151</v>
      </c>
      <c r="AV400" s="13" t="s">
        <v>151</v>
      </c>
      <c r="AW400" s="13" t="s">
        <v>33</v>
      </c>
      <c r="AX400" s="13" t="s">
        <v>72</v>
      </c>
      <c r="AY400" s="243" t="s">
        <v>142</v>
      </c>
    </row>
    <row r="401" s="13" customFormat="1">
      <c r="A401" s="13"/>
      <c r="B401" s="232"/>
      <c r="C401" s="233"/>
      <c r="D401" s="234" t="s">
        <v>153</v>
      </c>
      <c r="E401" s="235" t="s">
        <v>19</v>
      </c>
      <c r="F401" s="236" t="s">
        <v>1322</v>
      </c>
      <c r="G401" s="233"/>
      <c r="H401" s="237">
        <v>12.4</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153</v>
      </c>
      <c r="AU401" s="243" t="s">
        <v>151</v>
      </c>
      <c r="AV401" s="13" t="s">
        <v>151</v>
      </c>
      <c r="AW401" s="13" t="s">
        <v>33</v>
      </c>
      <c r="AX401" s="13" t="s">
        <v>72</v>
      </c>
      <c r="AY401" s="243" t="s">
        <v>142</v>
      </c>
    </row>
    <row r="402" s="14" customFormat="1">
      <c r="A402" s="14"/>
      <c r="B402" s="244"/>
      <c r="C402" s="245"/>
      <c r="D402" s="234" t="s">
        <v>153</v>
      </c>
      <c r="E402" s="246" t="s">
        <v>19</v>
      </c>
      <c r="F402" s="247" t="s">
        <v>156</v>
      </c>
      <c r="G402" s="245"/>
      <c r="H402" s="248">
        <v>23.600000000000001</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153</v>
      </c>
      <c r="AU402" s="254" t="s">
        <v>151</v>
      </c>
      <c r="AV402" s="14" t="s">
        <v>150</v>
      </c>
      <c r="AW402" s="14" t="s">
        <v>33</v>
      </c>
      <c r="AX402" s="14" t="s">
        <v>80</v>
      </c>
      <c r="AY402" s="254" t="s">
        <v>142</v>
      </c>
    </row>
    <row r="403" s="2" customFormat="1" ht="16.5" customHeight="1">
      <c r="A403" s="39"/>
      <c r="B403" s="40"/>
      <c r="C403" s="268" t="s">
        <v>673</v>
      </c>
      <c r="D403" s="268" t="s">
        <v>264</v>
      </c>
      <c r="E403" s="269" t="s">
        <v>1013</v>
      </c>
      <c r="F403" s="270" t="s">
        <v>1014</v>
      </c>
      <c r="G403" s="271" t="s">
        <v>185</v>
      </c>
      <c r="H403" s="272">
        <v>23.600000000000001</v>
      </c>
      <c r="I403" s="273"/>
      <c r="J403" s="274">
        <f>ROUND(I403*H403,2)</f>
        <v>0</v>
      </c>
      <c r="K403" s="270" t="s">
        <v>149</v>
      </c>
      <c r="L403" s="275"/>
      <c r="M403" s="276" t="s">
        <v>19</v>
      </c>
      <c r="N403" s="277" t="s">
        <v>44</v>
      </c>
      <c r="O403" s="85"/>
      <c r="P403" s="228">
        <f>O403*H403</f>
        <v>0</v>
      </c>
      <c r="Q403" s="228">
        <v>0.00022000000000000001</v>
      </c>
      <c r="R403" s="228">
        <f>Q403*H403</f>
        <v>0.0051920000000000004</v>
      </c>
      <c r="S403" s="228">
        <v>0</v>
      </c>
      <c r="T403" s="229">
        <f>S403*H403</f>
        <v>0</v>
      </c>
      <c r="U403" s="39"/>
      <c r="V403" s="39"/>
      <c r="W403" s="39"/>
      <c r="X403" s="39"/>
      <c r="Y403" s="39"/>
      <c r="Z403" s="39"/>
      <c r="AA403" s="39"/>
      <c r="AB403" s="39"/>
      <c r="AC403" s="39"/>
      <c r="AD403" s="39"/>
      <c r="AE403" s="39"/>
      <c r="AR403" s="230" t="s">
        <v>351</v>
      </c>
      <c r="AT403" s="230" t="s">
        <v>264</v>
      </c>
      <c r="AU403" s="230" t="s">
        <v>151</v>
      </c>
      <c r="AY403" s="18" t="s">
        <v>142</v>
      </c>
      <c r="BE403" s="231">
        <f>IF(N403="základní",J403,0)</f>
        <v>0</v>
      </c>
      <c r="BF403" s="231">
        <f>IF(N403="snížená",J403,0)</f>
        <v>0</v>
      </c>
      <c r="BG403" s="231">
        <f>IF(N403="zákl. přenesená",J403,0)</f>
        <v>0</v>
      </c>
      <c r="BH403" s="231">
        <f>IF(N403="sníž. přenesená",J403,0)</f>
        <v>0</v>
      </c>
      <c r="BI403" s="231">
        <f>IF(N403="nulová",J403,0)</f>
        <v>0</v>
      </c>
      <c r="BJ403" s="18" t="s">
        <v>151</v>
      </c>
      <c r="BK403" s="231">
        <f>ROUND(I403*H403,2)</f>
        <v>0</v>
      </c>
      <c r="BL403" s="18" t="s">
        <v>269</v>
      </c>
      <c r="BM403" s="230" t="s">
        <v>1323</v>
      </c>
    </row>
    <row r="404" s="13" customFormat="1">
      <c r="A404" s="13"/>
      <c r="B404" s="232"/>
      <c r="C404" s="233"/>
      <c r="D404" s="234" t="s">
        <v>153</v>
      </c>
      <c r="E404" s="235" t="s">
        <v>19</v>
      </c>
      <c r="F404" s="236" t="s">
        <v>1324</v>
      </c>
      <c r="G404" s="233"/>
      <c r="H404" s="237">
        <v>23.600000000000001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153</v>
      </c>
      <c r="AU404" s="243" t="s">
        <v>151</v>
      </c>
      <c r="AV404" s="13" t="s">
        <v>151</v>
      </c>
      <c r="AW404" s="13" t="s">
        <v>33</v>
      </c>
      <c r="AX404" s="13" t="s">
        <v>72</v>
      </c>
      <c r="AY404" s="243" t="s">
        <v>142</v>
      </c>
    </row>
    <row r="405" s="14" customFormat="1">
      <c r="A405" s="14"/>
      <c r="B405" s="244"/>
      <c r="C405" s="245"/>
      <c r="D405" s="234" t="s">
        <v>153</v>
      </c>
      <c r="E405" s="246" t="s">
        <v>19</v>
      </c>
      <c r="F405" s="247" t="s">
        <v>156</v>
      </c>
      <c r="G405" s="245"/>
      <c r="H405" s="248">
        <v>23.600000000000001</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153</v>
      </c>
      <c r="AU405" s="254" t="s">
        <v>151</v>
      </c>
      <c r="AV405" s="14" t="s">
        <v>150</v>
      </c>
      <c r="AW405" s="14" t="s">
        <v>33</v>
      </c>
      <c r="AX405" s="14" t="s">
        <v>80</v>
      </c>
      <c r="AY405" s="254" t="s">
        <v>142</v>
      </c>
    </row>
    <row r="406" s="2" customFormat="1" ht="16.5" customHeight="1">
      <c r="A406" s="39"/>
      <c r="B406" s="40"/>
      <c r="C406" s="219" t="s">
        <v>677</v>
      </c>
      <c r="D406" s="219" t="s">
        <v>145</v>
      </c>
      <c r="E406" s="220" t="s">
        <v>1018</v>
      </c>
      <c r="F406" s="221" t="s">
        <v>1019</v>
      </c>
      <c r="G406" s="222" t="s">
        <v>185</v>
      </c>
      <c r="H406" s="223">
        <v>8.8000000000000007</v>
      </c>
      <c r="I406" s="224"/>
      <c r="J406" s="225">
        <f>ROUND(I406*H406,2)</f>
        <v>0</v>
      </c>
      <c r="K406" s="221" t="s">
        <v>149</v>
      </c>
      <c r="L406" s="45"/>
      <c r="M406" s="226" t="s">
        <v>19</v>
      </c>
      <c r="N406" s="227" t="s">
        <v>44</v>
      </c>
      <c r="O406" s="85"/>
      <c r="P406" s="228">
        <f>O406*H406</f>
        <v>0</v>
      </c>
      <c r="Q406" s="228">
        <v>0</v>
      </c>
      <c r="R406" s="228">
        <f>Q406*H406</f>
        <v>0</v>
      </c>
      <c r="S406" s="228">
        <v>0</v>
      </c>
      <c r="T406" s="229">
        <f>S406*H406</f>
        <v>0</v>
      </c>
      <c r="U406" s="39"/>
      <c r="V406" s="39"/>
      <c r="W406" s="39"/>
      <c r="X406" s="39"/>
      <c r="Y406" s="39"/>
      <c r="Z406" s="39"/>
      <c r="AA406" s="39"/>
      <c r="AB406" s="39"/>
      <c r="AC406" s="39"/>
      <c r="AD406" s="39"/>
      <c r="AE406" s="39"/>
      <c r="AR406" s="230" t="s">
        <v>269</v>
      </c>
      <c r="AT406" s="230" t="s">
        <v>145</v>
      </c>
      <c r="AU406" s="230" t="s">
        <v>151</v>
      </c>
      <c r="AY406" s="18" t="s">
        <v>142</v>
      </c>
      <c r="BE406" s="231">
        <f>IF(N406="základní",J406,0)</f>
        <v>0</v>
      </c>
      <c r="BF406" s="231">
        <f>IF(N406="snížená",J406,0)</f>
        <v>0</v>
      </c>
      <c r="BG406" s="231">
        <f>IF(N406="zákl. přenesená",J406,0)</f>
        <v>0</v>
      </c>
      <c r="BH406" s="231">
        <f>IF(N406="sníž. přenesená",J406,0)</f>
        <v>0</v>
      </c>
      <c r="BI406" s="231">
        <f>IF(N406="nulová",J406,0)</f>
        <v>0</v>
      </c>
      <c r="BJ406" s="18" t="s">
        <v>151</v>
      </c>
      <c r="BK406" s="231">
        <f>ROUND(I406*H406,2)</f>
        <v>0</v>
      </c>
      <c r="BL406" s="18" t="s">
        <v>269</v>
      </c>
      <c r="BM406" s="230" t="s">
        <v>1325</v>
      </c>
    </row>
    <row r="407" s="13" customFormat="1">
      <c r="A407" s="13"/>
      <c r="B407" s="232"/>
      <c r="C407" s="233"/>
      <c r="D407" s="234" t="s">
        <v>153</v>
      </c>
      <c r="E407" s="235" t="s">
        <v>19</v>
      </c>
      <c r="F407" s="236" t="s">
        <v>1326</v>
      </c>
      <c r="G407" s="233"/>
      <c r="H407" s="237">
        <v>6.4000000000000004</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153</v>
      </c>
      <c r="AU407" s="243" t="s">
        <v>151</v>
      </c>
      <c r="AV407" s="13" t="s">
        <v>151</v>
      </c>
      <c r="AW407" s="13" t="s">
        <v>33</v>
      </c>
      <c r="AX407" s="13" t="s">
        <v>72</v>
      </c>
      <c r="AY407" s="243" t="s">
        <v>142</v>
      </c>
    </row>
    <row r="408" s="13" customFormat="1">
      <c r="A408" s="13"/>
      <c r="B408" s="232"/>
      <c r="C408" s="233"/>
      <c r="D408" s="234" t="s">
        <v>153</v>
      </c>
      <c r="E408" s="235" t="s">
        <v>19</v>
      </c>
      <c r="F408" s="236" t="s">
        <v>1202</v>
      </c>
      <c r="G408" s="233"/>
      <c r="H408" s="237">
        <v>2.3999999999999999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153</v>
      </c>
      <c r="AU408" s="243" t="s">
        <v>151</v>
      </c>
      <c r="AV408" s="13" t="s">
        <v>151</v>
      </c>
      <c r="AW408" s="13" t="s">
        <v>33</v>
      </c>
      <c r="AX408" s="13" t="s">
        <v>72</v>
      </c>
      <c r="AY408" s="243" t="s">
        <v>142</v>
      </c>
    </row>
    <row r="409" s="14" customFormat="1">
      <c r="A409" s="14"/>
      <c r="B409" s="244"/>
      <c r="C409" s="245"/>
      <c r="D409" s="234" t="s">
        <v>153</v>
      </c>
      <c r="E409" s="246" t="s">
        <v>19</v>
      </c>
      <c r="F409" s="247" t="s">
        <v>156</v>
      </c>
      <c r="G409" s="245"/>
      <c r="H409" s="248">
        <v>8.8000000000000007</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153</v>
      </c>
      <c r="AU409" s="254" t="s">
        <v>151</v>
      </c>
      <c r="AV409" s="14" t="s">
        <v>150</v>
      </c>
      <c r="AW409" s="14" t="s">
        <v>33</v>
      </c>
      <c r="AX409" s="14" t="s">
        <v>80</v>
      </c>
      <c r="AY409" s="254" t="s">
        <v>142</v>
      </c>
    </row>
    <row r="410" s="2" customFormat="1" ht="16.5" customHeight="1">
      <c r="A410" s="39"/>
      <c r="B410" s="40"/>
      <c r="C410" s="268" t="s">
        <v>681</v>
      </c>
      <c r="D410" s="268" t="s">
        <v>264</v>
      </c>
      <c r="E410" s="269" t="s">
        <v>947</v>
      </c>
      <c r="F410" s="270" t="s">
        <v>948</v>
      </c>
      <c r="G410" s="271" t="s">
        <v>185</v>
      </c>
      <c r="H410" s="272">
        <v>8.8000000000000007</v>
      </c>
      <c r="I410" s="273"/>
      <c r="J410" s="274">
        <f>ROUND(I410*H410,2)</f>
        <v>0</v>
      </c>
      <c r="K410" s="270" t="s">
        <v>149</v>
      </c>
      <c r="L410" s="275"/>
      <c r="M410" s="276" t="s">
        <v>19</v>
      </c>
      <c r="N410" s="277" t="s">
        <v>44</v>
      </c>
      <c r="O410" s="85"/>
      <c r="P410" s="228">
        <f>O410*H410</f>
        <v>0</v>
      </c>
      <c r="Q410" s="228">
        <v>0.00017000000000000001</v>
      </c>
      <c r="R410" s="228">
        <f>Q410*H410</f>
        <v>0.0014960000000000002</v>
      </c>
      <c r="S410" s="228">
        <v>0</v>
      </c>
      <c r="T410" s="229">
        <f>S410*H410</f>
        <v>0</v>
      </c>
      <c r="U410" s="39"/>
      <c r="V410" s="39"/>
      <c r="W410" s="39"/>
      <c r="X410" s="39"/>
      <c r="Y410" s="39"/>
      <c r="Z410" s="39"/>
      <c r="AA410" s="39"/>
      <c r="AB410" s="39"/>
      <c r="AC410" s="39"/>
      <c r="AD410" s="39"/>
      <c r="AE410" s="39"/>
      <c r="AR410" s="230" t="s">
        <v>351</v>
      </c>
      <c r="AT410" s="230" t="s">
        <v>264</v>
      </c>
      <c r="AU410" s="230" t="s">
        <v>151</v>
      </c>
      <c r="AY410" s="18" t="s">
        <v>142</v>
      </c>
      <c r="BE410" s="231">
        <f>IF(N410="základní",J410,0)</f>
        <v>0</v>
      </c>
      <c r="BF410" s="231">
        <f>IF(N410="snížená",J410,0)</f>
        <v>0</v>
      </c>
      <c r="BG410" s="231">
        <f>IF(N410="zákl. přenesená",J410,0)</f>
        <v>0</v>
      </c>
      <c r="BH410" s="231">
        <f>IF(N410="sníž. přenesená",J410,0)</f>
        <v>0</v>
      </c>
      <c r="BI410" s="231">
        <f>IF(N410="nulová",J410,0)</f>
        <v>0</v>
      </c>
      <c r="BJ410" s="18" t="s">
        <v>151</v>
      </c>
      <c r="BK410" s="231">
        <f>ROUND(I410*H410,2)</f>
        <v>0</v>
      </c>
      <c r="BL410" s="18" t="s">
        <v>269</v>
      </c>
      <c r="BM410" s="230" t="s">
        <v>1327</v>
      </c>
    </row>
    <row r="411" s="13" customFormat="1">
      <c r="A411" s="13"/>
      <c r="B411" s="232"/>
      <c r="C411" s="233"/>
      <c r="D411" s="234" t="s">
        <v>153</v>
      </c>
      <c r="E411" s="235" t="s">
        <v>19</v>
      </c>
      <c r="F411" s="236" t="s">
        <v>1328</v>
      </c>
      <c r="G411" s="233"/>
      <c r="H411" s="237">
        <v>8.8000000000000007</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153</v>
      </c>
      <c r="AU411" s="243" t="s">
        <v>151</v>
      </c>
      <c r="AV411" s="13" t="s">
        <v>151</v>
      </c>
      <c r="AW411" s="13" t="s">
        <v>33</v>
      </c>
      <c r="AX411" s="13" t="s">
        <v>72</v>
      </c>
      <c r="AY411" s="243" t="s">
        <v>142</v>
      </c>
    </row>
    <row r="412" s="14" customFormat="1">
      <c r="A412" s="14"/>
      <c r="B412" s="244"/>
      <c r="C412" s="245"/>
      <c r="D412" s="234" t="s">
        <v>153</v>
      </c>
      <c r="E412" s="246" t="s">
        <v>19</v>
      </c>
      <c r="F412" s="247" t="s">
        <v>156</v>
      </c>
      <c r="G412" s="245"/>
      <c r="H412" s="248">
        <v>8.8000000000000007</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153</v>
      </c>
      <c r="AU412" s="254" t="s">
        <v>151</v>
      </c>
      <c r="AV412" s="14" t="s">
        <v>150</v>
      </c>
      <c r="AW412" s="14" t="s">
        <v>33</v>
      </c>
      <c r="AX412" s="14" t="s">
        <v>80</v>
      </c>
      <c r="AY412" s="254" t="s">
        <v>142</v>
      </c>
    </row>
    <row r="413" s="2" customFormat="1" ht="21.75" customHeight="1">
      <c r="A413" s="39"/>
      <c r="B413" s="40"/>
      <c r="C413" s="219" t="s">
        <v>960</v>
      </c>
      <c r="D413" s="219" t="s">
        <v>145</v>
      </c>
      <c r="E413" s="220" t="s">
        <v>1329</v>
      </c>
      <c r="F413" s="221" t="s">
        <v>1330</v>
      </c>
      <c r="G413" s="222" t="s">
        <v>301</v>
      </c>
      <c r="H413" s="223">
        <v>0.161</v>
      </c>
      <c r="I413" s="224"/>
      <c r="J413" s="225">
        <f>ROUND(I413*H413,2)</f>
        <v>0</v>
      </c>
      <c r="K413" s="221" t="s">
        <v>149</v>
      </c>
      <c r="L413" s="45"/>
      <c r="M413" s="226" t="s">
        <v>19</v>
      </c>
      <c r="N413" s="227" t="s">
        <v>44</v>
      </c>
      <c r="O413" s="85"/>
      <c r="P413" s="228">
        <f>O413*H413</f>
        <v>0</v>
      </c>
      <c r="Q413" s="228">
        <v>0</v>
      </c>
      <c r="R413" s="228">
        <f>Q413*H413</f>
        <v>0</v>
      </c>
      <c r="S413" s="228">
        <v>0</v>
      </c>
      <c r="T413" s="229">
        <f>S413*H413</f>
        <v>0</v>
      </c>
      <c r="U413" s="39"/>
      <c r="V413" s="39"/>
      <c r="W413" s="39"/>
      <c r="X413" s="39"/>
      <c r="Y413" s="39"/>
      <c r="Z413" s="39"/>
      <c r="AA413" s="39"/>
      <c r="AB413" s="39"/>
      <c r="AC413" s="39"/>
      <c r="AD413" s="39"/>
      <c r="AE413" s="39"/>
      <c r="AR413" s="230" t="s">
        <v>269</v>
      </c>
      <c r="AT413" s="230" t="s">
        <v>145</v>
      </c>
      <c r="AU413" s="230" t="s">
        <v>151</v>
      </c>
      <c r="AY413" s="18" t="s">
        <v>142</v>
      </c>
      <c r="BE413" s="231">
        <f>IF(N413="základní",J413,0)</f>
        <v>0</v>
      </c>
      <c r="BF413" s="231">
        <f>IF(N413="snížená",J413,0)</f>
        <v>0</v>
      </c>
      <c r="BG413" s="231">
        <f>IF(N413="zákl. přenesená",J413,0)</f>
        <v>0</v>
      </c>
      <c r="BH413" s="231">
        <f>IF(N413="sníž. přenesená",J413,0)</f>
        <v>0</v>
      </c>
      <c r="BI413" s="231">
        <f>IF(N413="nulová",J413,0)</f>
        <v>0</v>
      </c>
      <c r="BJ413" s="18" t="s">
        <v>151</v>
      </c>
      <c r="BK413" s="231">
        <f>ROUND(I413*H413,2)</f>
        <v>0</v>
      </c>
      <c r="BL413" s="18" t="s">
        <v>269</v>
      </c>
      <c r="BM413" s="230" t="s">
        <v>1331</v>
      </c>
    </row>
    <row r="414" s="2" customFormat="1">
      <c r="A414" s="39"/>
      <c r="B414" s="40"/>
      <c r="C414" s="41"/>
      <c r="D414" s="234" t="s">
        <v>174</v>
      </c>
      <c r="E414" s="41"/>
      <c r="F414" s="255" t="s">
        <v>535</v>
      </c>
      <c r="G414" s="41"/>
      <c r="H414" s="41"/>
      <c r="I414" s="137"/>
      <c r="J414" s="41"/>
      <c r="K414" s="41"/>
      <c r="L414" s="45"/>
      <c r="M414" s="256"/>
      <c r="N414" s="257"/>
      <c r="O414" s="85"/>
      <c r="P414" s="85"/>
      <c r="Q414" s="85"/>
      <c r="R414" s="85"/>
      <c r="S414" s="85"/>
      <c r="T414" s="86"/>
      <c r="U414" s="39"/>
      <c r="V414" s="39"/>
      <c r="W414" s="39"/>
      <c r="X414" s="39"/>
      <c r="Y414" s="39"/>
      <c r="Z414" s="39"/>
      <c r="AA414" s="39"/>
      <c r="AB414" s="39"/>
      <c r="AC414" s="39"/>
      <c r="AD414" s="39"/>
      <c r="AE414" s="39"/>
      <c r="AT414" s="18" t="s">
        <v>174</v>
      </c>
      <c r="AU414" s="18" t="s">
        <v>151</v>
      </c>
    </row>
    <row r="415" s="2" customFormat="1" ht="21.75" customHeight="1">
      <c r="A415" s="39"/>
      <c r="B415" s="40"/>
      <c r="C415" s="219" t="s">
        <v>965</v>
      </c>
      <c r="D415" s="219" t="s">
        <v>145</v>
      </c>
      <c r="E415" s="220" t="s">
        <v>1030</v>
      </c>
      <c r="F415" s="221" t="s">
        <v>1031</v>
      </c>
      <c r="G415" s="222" t="s">
        <v>301</v>
      </c>
      <c r="H415" s="223">
        <v>0.161</v>
      </c>
      <c r="I415" s="224"/>
      <c r="J415" s="225">
        <f>ROUND(I415*H415,2)</f>
        <v>0</v>
      </c>
      <c r="K415" s="221" t="s">
        <v>149</v>
      </c>
      <c r="L415" s="45"/>
      <c r="M415" s="226" t="s">
        <v>19</v>
      </c>
      <c r="N415" s="227" t="s">
        <v>44</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269</v>
      </c>
      <c r="AT415" s="230" t="s">
        <v>145</v>
      </c>
      <c r="AU415" s="230" t="s">
        <v>151</v>
      </c>
      <c r="AY415" s="18" t="s">
        <v>142</v>
      </c>
      <c r="BE415" s="231">
        <f>IF(N415="základní",J415,0)</f>
        <v>0</v>
      </c>
      <c r="BF415" s="231">
        <f>IF(N415="snížená",J415,0)</f>
        <v>0</v>
      </c>
      <c r="BG415" s="231">
        <f>IF(N415="zákl. přenesená",J415,0)</f>
        <v>0</v>
      </c>
      <c r="BH415" s="231">
        <f>IF(N415="sníž. přenesená",J415,0)</f>
        <v>0</v>
      </c>
      <c r="BI415" s="231">
        <f>IF(N415="nulová",J415,0)</f>
        <v>0</v>
      </c>
      <c r="BJ415" s="18" t="s">
        <v>151</v>
      </c>
      <c r="BK415" s="231">
        <f>ROUND(I415*H415,2)</f>
        <v>0</v>
      </c>
      <c r="BL415" s="18" t="s">
        <v>269</v>
      </c>
      <c r="BM415" s="230" t="s">
        <v>1332</v>
      </c>
    </row>
    <row r="416" s="2" customFormat="1">
      <c r="A416" s="39"/>
      <c r="B416" s="40"/>
      <c r="C416" s="41"/>
      <c r="D416" s="234" t="s">
        <v>174</v>
      </c>
      <c r="E416" s="41"/>
      <c r="F416" s="255" t="s">
        <v>535</v>
      </c>
      <c r="G416" s="41"/>
      <c r="H416" s="41"/>
      <c r="I416" s="137"/>
      <c r="J416" s="41"/>
      <c r="K416" s="41"/>
      <c r="L416" s="45"/>
      <c r="M416" s="256"/>
      <c r="N416" s="257"/>
      <c r="O416" s="85"/>
      <c r="P416" s="85"/>
      <c r="Q416" s="85"/>
      <c r="R416" s="85"/>
      <c r="S416" s="85"/>
      <c r="T416" s="86"/>
      <c r="U416" s="39"/>
      <c r="V416" s="39"/>
      <c r="W416" s="39"/>
      <c r="X416" s="39"/>
      <c r="Y416" s="39"/>
      <c r="Z416" s="39"/>
      <c r="AA416" s="39"/>
      <c r="AB416" s="39"/>
      <c r="AC416" s="39"/>
      <c r="AD416" s="39"/>
      <c r="AE416" s="39"/>
      <c r="AT416" s="18" t="s">
        <v>174</v>
      </c>
      <c r="AU416" s="18" t="s">
        <v>151</v>
      </c>
    </row>
    <row r="417" s="12" customFormat="1" ht="22.8" customHeight="1">
      <c r="A417" s="12"/>
      <c r="B417" s="203"/>
      <c r="C417" s="204"/>
      <c r="D417" s="205" t="s">
        <v>71</v>
      </c>
      <c r="E417" s="217" t="s">
        <v>621</v>
      </c>
      <c r="F417" s="217" t="s">
        <v>622</v>
      </c>
      <c r="G417" s="204"/>
      <c r="H417" s="204"/>
      <c r="I417" s="207"/>
      <c r="J417" s="218">
        <f>BK417</f>
        <v>0</v>
      </c>
      <c r="K417" s="204"/>
      <c r="L417" s="209"/>
      <c r="M417" s="210"/>
      <c r="N417" s="211"/>
      <c r="O417" s="211"/>
      <c r="P417" s="212">
        <f>SUM(P418:P436)</f>
        <v>0</v>
      </c>
      <c r="Q417" s="211"/>
      <c r="R417" s="212">
        <f>SUM(R418:R436)</f>
        <v>2.8279988799999995</v>
      </c>
      <c r="S417" s="211"/>
      <c r="T417" s="213">
        <f>SUM(T418:T436)</f>
        <v>0</v>
      </c>
      <c r="U417" s="12"/>
      <c r="V417" s="12"/>
      <c r="W417" s="12"/>
      <c r="X417" s="12"/>
      <c r="Y417" s="12"/>
      <c r="Z417" s="12"/>
      <c r="AA417" s="12"/>
      <c r="AB417" s="12"/>
      <c r="AC417" s="12"/>
      <c r="AD417" s="12"/>
      <c r="AE417" s="12"/>
      <c r="AR417" s="214" t="s">
        <v>151</v>
      </c>
      <c r="AT417" s="215" t="s">
        <v>71</v>
      </c>
      <c r="AU417" s="215" t="s">
        <v>80</v>
      </c>
      <c r="AY417" s="214" t="s">
        <v>142</v>
      </c>
      <c r="BK417" s="216">
        <f>SUM(BK418:BK436)</f>
        <v>0</v>
      </c>
    </row>
    <row r="418" s="2" customFormat="1" ht="16.5" customHeight="1">
      <c r="A418" s="39"/>
      <c r="B418" s="40"/>
      <c r="C418" s="219" t="s">
        <v>969</v>
      </c>
      <c r="D418" s="219" t="s">
        <v>145</v>
      </c>
      <c r="E418" s="220" t="s">
        <v>624</v>
      </c>
      <c r="F418" s="221" t="s">
        <v>625</v>
      </c>
      <c r="G418" s="222" t="s">
        <v>159</v>
      </c>
      <c r="H418" s="223">
        <v>61.043999999999997</v>
      </c>
      <c r="I418" s="224"/>
      <c r="J418" s="225">
        <f>ROUND(I418*H418,2)</f>
        <v>0</v>
      </c>
      <c r="K418" s="221" t="s">
        <v>149</v>
      </c>
      <c r="L418" s="45"/>
      <c r="M418" s="226" t="s">
        <v>19</v>
      </c>
      <c r="N418" s="227" t="s">
        <v>44</v>
      </c>
      <c r="O418" s="85"/>
      <c r="P418" s="228">
        <f>O418*H418</f>
        <v>0</v>
      </c>
      <c r="Q418" s="228">
        <v>0.033619999999999997</v>
      </c>
      <c r="R418" s="228">
        <f>Q418*H418</f>
        <v>2.0522992799999997</v>
      </c>
      <c r="S418" s="228">
        <v>0</v>
      </c>
      <c r="T418" s="229">
        <f>S418*H418</f>
        <v>0</v>
      </c>
      <c r="U418" s="39"/>
      <c r="V418" s="39"/>
      <c r="W418" s="39"/>
      <c r="X418" s="39"/>
      <c r="Y418" s="39"/>
      <c r="Z418" s="39"/>
      <c r="AA418" s="39"/>
      <c r="AB418" s="39"/>
      <c r="AC418" s="39"/>
      <c r="AD418" s="39"/>
      <c r="AE418" s="39"/>
      <c r="AR418" s="230" t="s">
        <v>269</v>
      </c>
      <c r="AT418" s="230" t="s">
        <v>145</v>
      </c>
      <c r="AU418" s="230" t="s">
        <v>151</v>
      </c>
      <c r="AY418" s="18" t="s">
        <v>142</v>
      </c>
      <c r="BE418" s="231">
        <f>IF(N418="základní",J418,0)</f>
        <v>0</v>
      </c>
      <c r="BF418" s="231">
        <f>IF(N418="snížená",J418,0)</f>
        <v>0</v>
      </c>
      <c r="BG418" s="231">
        <f>IF(N418="zákl. přenesená",J418,0)</f>
        <v>0</v>
      </c>
      <c r="BH418" s="231">
        <f>IF(N418="sníž. přenesená",J418,0)</f>
        <v>0</v>
      </c>
      <c r="BI418" s="231">
        <f>IF(N418="nulová",J418,0)</f>
        <v>0</v>
      </c>
      <c r="BJ418" s="18" t="s">
        <v>151</v>
      </c>
      <c r="BK418" s="231">
        <f>ROUND(I418*H418,2)</f>
        <v>0</v>
      </c>
      <c r="BL418" s="18" t="s">
        <v>269</v>
      </c>
      <c r="BM418" s="230" t="s">
        <v>1333</v>
      </c>
    </row>
    <row r="419" s="2" customFormat="1">
      <c r="A419" s="39"/>
      <c r="B419" s="40"/>
      <c r="C419" s="41"/>
      <c r="D419" s="234" t="s">
        <v>174</v>
      </c>
      <c r="E419" s="41"/>
      <c r="F419" s="255" t="s">
        <v>592</v>
      </c>
      <c r="G419" s="41"/>
      <c r="H419" s="41"/>
      <c r="I419" s="137"/>
      <c r="J419" s="41"/>
      <c r="K419" s="41"/>
      <c r="L419" s="45"/>
      <c r="M419" s="256"/>
      <c r="N419" s="257"/>
      <c r="O419" s="85"/>
      <c r="P419" s="85"/>
      <c r="Q419" s="85"/>
      <c r="R419" s="85"/>
      <c r="S419" s="85"/>
      <c r="T419" s="86"/>
      <c r="U419" s="39"/>
      <c r="V419" s="39"/>
      <c r="W419" s="39"/>
      <c r="X419" s="39"/>
      <c r="Y419" s="39"/>
      <c r="Z419" s="39"/>
      <c r="AA419" s="39"/>
      <c r="AB419" s="39"/>
      <c r="AC419" s="39"/>
      <c r="AD419" s="39"/>
      <c r="AE419" s="39"/>
      <c r="AT419" s="18" t="s">
        <v>174</v>
      </c>
      <c r="AU419" s="18" t="s">
        <v>151</v>
      </c>
    </row>
    <row r="420" s="13" customFormat="1">
      <c r="A420" s="13"/>
      <c r="B420" s="232"/>
      <c r="C420" s="233"/>
      <c r="D420" s="234" t="s">
        <v>153</v>
      </c>
      <c r="E420" s="235" t="s">
        <v>19</v>
      </c>
      <c r="F420" s="236" t="s">
        <v>1334</v>
      </c>
      <c r="G420" s="233"/>
      <c r="H420" s="237">
        <v>36.792000000000002</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153</v>
      </c>
      <c r="AU420" s="243" t="s">
        <v>151</v>
      </c>
      <c r="AV420" s="13" t="s">
        <v>151</v>
      </c>
      <c r="AW420" s="13" t="s">
        <v>33</v>
      </c>
      <c r="AX420" s="13" t="s">
        <v>72</v>
      </c>
      <c r="AY420" s="243" t="s">
        <v>142</v>
      </c>
    </row>
    <row r="421" s="13" customFormat="1">
      <c r="A421" s="13"/>
      <c r="B421" s="232"/>
      <c r="C421" s="233"/>
      <c r="D421" s="234" t="s">
        <v>153</v>
      </c>
      <c r="E421" s="235" t="s">
        <v>19</v>
      </c>
      <c r="F421" s="236" t="s">
        <v>1335</v>
      </c>
      <c r="G421" s="233"/>
      <c r="H421" s="237">
        <v>23.399999999999999</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153</v>
      </c>
      <c r="AU421" s="243" t="s">
        <v>151</v>
      </c>
      <c r="AV421" s="13" t="s">
        <v>151</v>
      </c>
      <c r="AW421" s="13" t="s">
        <v>33</v>
      </c>
      <c r="AX421" s="13" t="s">
        <v>72</v>
      </c>
      <c r="AY421" s="243" t="s">
        <v>142</v>
      </c>
    </row>
    <row r="422" s="13" customFormat="1">
      <c r="A422" s="13"/>
      <c r="B422" s="232"/>
      <c r="C422" s="233"/>
      <c r="D422" s="234" t="s">
        <v>153</v>
      </c>
      <c r="E422" s="235" t="s">
        <v>19</v>
      </c>
      <c r="F422" s="236" t="s">
        <v>632</v>
      </c>
      <c r="G422" s="233"/>
      <c r="H422" s="237">
        <v>-4.7279999999999998</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153</v>
      </c>
      <c r="AU422" s="243" t="s">
        <v>151</v>
      </c>
      <c r="AV422" s="13" t="s">
        <v>151</v>
      </c>
      <c r="AW422" s="13" t="s">
        <v>33</v>
      </c>
      <c r="AX422" s="13" t="s">
        <v>72</v>
      </c>
      <c r="AY422" s="243" t="s">
        <v>142</v>
      </c>
    </row>
    <row r="423" s="13" customFormat="1">
      <c r="A423" s="13"/>
      <c r="B423" s="232"/>
      <c r="C423" s="233"/>
      <c r="D423" s="234" t="s">
        <v>153</v>
      </c>
      <c r="E423" s="235" t="s">
        <v>19</v>
      </c>
      <c r="F423" s="236" t="s">
        <v>1336</v>
      </c>
      <c r="G423" s="233"/>
      <c r="H423" s="237">
        <v>5.5800000000000001</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153</v>
      </c>
      <c r="AU423" s="243" t="s">
        <v>151</v>
      </c>
      <c r="AV423" s="13" t="s">
        <v>151</v>
      </c>
      <c r="AW423" s="13" t="s">
        <v>33</v>
      </c>
      <c r="AX423" s="13" t="s">
        <v>72</v>
      </c>
      <c r="AY423" s="243" t="s">
        <v>142</v>
      </c>
    </row>
    <row r="424" s="14" customFormat="1">
      <c r="A424" s="14"/>
      <c r="B424" s="244"/>
      <c r="C424" s="245"/>
      <c r="D424" s="234" t="s">
        <v>153</v>
      </c>
      <c r="E424" s="246" t="s">
        <v>19</v>
      </c>
      <c r="F424" s="247" t="s">
        <v>156</v>
      </c>
      <c r="G424" s="245"/>
      <c r="H424" s="248">
        <v>61.043999999999997</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153</v>
      </c>
      <c r="AU424" s="254" t="s">
        <v>151</v>
      </c>
      <c r="AV424" s="14" t="s">
        <v>150</v>
      </c>
      <c r="AW424" s="14" t="s">
        <v>33</v>
      </c>
      <c r="AX424" s="14" t="s">
        <v>80</v>
      </c>
      <c r="AY424" s="254" t="s">
        <v>142</v>
      </c>
    </row>
    <row r="425" s="2" customFormat="1" ht="16.5" customHeight="1">
      <c r="A425" s="39"/>
      <c r="B425" s="40"/>
      <c r="C425" s="268" t="s">
        <v>974</v>
      </c>
      <c r="D425" s="268" t="s">
        <v>264</v>
      </c>
      <c r="E425" s="269" t="s">
        <v>636</v>
      </c>
      <c r="F425" s="270" t="s">
        <v>637</v>
      </c>
      <c r="G425" s="271" t="s">
        <v>159</v>
      </c>
      <c r="H425" s="272">
        <v>61.009999999999998</v>
      </c>
      <c r="I425" s="273"/>
      <c r="J425" s="274">
        <f>ROUND(I425*H425,2)</f>
        <v>0</v>
      </c>
      <c r="K425" s="270" t="s">
        <v>149</v>
      </c>
      <c r="L425" s="275"/>
      <c r="M425" s="276" t="s">
        <v>19</v>
      </c>
      <c r="N425" s="277" t="s">
        <v>44</v>
      </c>
      <c r="O425" s="85"/>
      <c r="P425" s="228">
        <f>O425*H425</f>
        <v>0</v>
      </c>
      <c r="Q425" s="228">
        <v>0.0118</v>
      </c>
      <c r="R425" s="228">
        <f>Q425*H425</f>
        <v>0.71991799999999995</v>
      </c>
      <c r="S425" s="228">
        <v>0</v>
      </c>
      <c r="T425" s="229">
        <f>S425*H425</f>
        <v>0</v>
      </c>
      <c r="U425" s="39"/>
      <c r="V425" s="39"/>
      <c r="W425" s="39"/>
      <c r="X425" s="39"/>
      <c r="Y425" s="39"/>
      <c r="Z425" s="39"/>
      <c r="AA425" s="39"/>
      <c r="AB425" s="39"/>
      <c r="AC425" s="39"/>
      <c r="AD425" s="39"/>
      <c r="AE425" s="39"/>
      <c r="AR425" s="230" t="s">
        <v>351</v>
      </c>
      <c r="AT425" s="230" t="s">
        <v>264</v>
      </c>
      <c r="AU425" s="230" t="s">
        <v>151</v>
      </c>
      <c r="AY425" s="18" t="s">
        <v>142</v>
      </c>
      <c r="BE425" s="231">
        <f>IF(N425="základní",J425,0)</f>
        <v>0</v>
      </c>
      <c r="BF425" s="231">
        <f>IF(N425="snížená",J425,0)</f>
        <v>0</v>
      </c>
      <c r="BG425" s="231">
        <f>IF(N425="zákl. přenesená",J425,0)</f>
        <v>0</v>
      </c>
      <c r="BH425" s="231">
        <f>IF(N425="sníž. přenesená",J425,0)</f>
        <v>0</v>
      </c>
      <c r="BI425" s="231">
        <f>IF(N425="nulová",J425,0)</f>
        <v>0</v>
      </c>
      <c r="BJ425" s="18" t="s">
        <v>151</v>
      </c>
      <c r="BK425" s="231">
        <f>ROUND(I425*H425,2)</f>
        <v>0</v>
      </c>
      <c r="BL425" s="18" t="s">
        <v>269</v>
      </c>
      <c r="BM425" s="230" t="s">
        <v>1337</v>
      </c>
    </row>
    <row r="426" s="2" customFormat="1" ht="16.5" customHeight="1">
      <c r="A426" s="39"/>
      <c r="B426" s="40"/>
      <c r="C426" s="268" t="s">
        <v>980</v>
      </c>
      <c r="D426" s="268" t="s">
        <v>264</v>
      </c>
      <c r="E426" s="269" t="s">
        <v>1041</v>
      </c>
      <c r="F426" s="270" t="s">
        <v>1042</v>
      </c>
      <c r="G426" s="271" t="s">
        <v>159</v>
      </c>
      <c r="H426" s="272">
        <v>5.6920000000000002</v>
      </c>
      <c r="I426" s="273"/>
      <c r="J426" s="274">
        <f>ROUND(I426*H426,2)</f>
        <v>0</v>
      </c>
      <c r="K426" s="270" t="s">
        <v>149</v>
      </c>
      <c r="L426" s="275"/>
      <c r="M426" s="276" t="s">
        <v>19</v>
      </c>
      <c r="N426" s="277" t="s">
        <v>44</v>
      </c>
      <c r="O426" s="85"/>
      <c r="P426" s="228">
        <f>O426*H426</f>
        <v>0</v>
      </c>
      <c r="Q426" s="228">
        <v>0.0097999999999999997</v>
      </c>
      <c r="R426" s="228">
        <f>Q426*H426</f>
        <v>0.055781600000000001</v>
      </c>
      <c r="S426" s="228">
        <v>0</v>
      </c>
      <c r="T426" s="229">
        <f>S426*H426</f>
        <v>0</v>
      </c>
      <c r="U426" s="39"/>
      <c r="V426" s="39"/>
      <c r="W426" s="39"/>
      <c r="X426" s="39"/>
      <c r="Y426" s="39"/>
      <c r="Z426" s="39"/>
      <c r="AA426" s="39"/>
      <c r="AB426" s="39"/>
      <c r="AC426" s="39"/>
      <c r="AD426" s="39"/>
      <c r="AE426" s="39"/>
      <c r="AR426" s="230" t="s">
        <v>351</v>
      </c>
      <c r="AT426" s="230" t="s">
        <v>264</v>
      </c>
      <c r="AU426" s="230" t="s">
        <v>151</v>
      </c>
      <c r="AY426" s="18" t="s">
        <v>142</v>
      </c>
      <c r="BE426" s="231">
        <f>IF(N426="základní",J426,0)</f>
        <v>0</v>
      </c>
      <c r="BF426" s="231">
        <f>IF(N426="snížená",J426,0)</f>
        <v>0</v>
      </c>
      <c r="BG426" s="231">
        <f>IF(N426="zákl. přenesená",J426,0)</f>
        <v>0</v>
      </c>
      <c r="BH426" s="231">
        <f>IF(N426="sníž. přenesená",J426,0)</f>
        <v>0</v>
      </c>
      <c r="BI426" s="231">
        <f>IF(N426="nulová",J426,0)</f>
        <v>0</v>
      </c>
      <c r="BJ426" s="18" t="s">
        <v>151</v>
      </c>
      <c r="BK426" s="231">
        <f>ROUND(I426*H426,2)</f>
        <v>0</v>
      </c>
      <c r="BL426" s="18" t="s">
        <v>269</v>
      </c>
      <c r="BM426" s="230" t="s">
        <v>1338</v>
      </c>
    </row>
    <row r="427" s="2" customFormat="1" ht="16.5" customHeight="1">
      <c r="A427" s="39"/>
      <c r="B427" s="40"/>
      <c r="C427" s="219" t="s">
        <v>986</v>
      </c>
      <c r="D427" s="219" t="s">
        <v>145</v>
      </c>
      <c r="E427" s="220" t="s">
        <v>640</v>
      </c>
      <c r="F427" s="221" t="s">
        <v>641</v>
      </c>
      <c r="G427" s="222" t="s">
        <v>159</v>
      </c>
      <c r="H427" s="223">
        <v>61.043999999999997</v>
      </c>
      <c r="I427" s="224"/>
      <c r="J427" s="225">
        <f>ROUND(I427*H427,2)</f>
        <v>0</v>
      </c>
      <c r="K427" s="221" t="s">
        <v>149</v>
      </c>
      <c r="L427" s="45"/>
      <c r="M427" s="226" t="s">
        <v>19</v>
      </c>
      <c r="N427" s="227" t="s">
        <v>44</v>
      </c>
      <c r="O427" s="85"/>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269</v>
      </c>
      <c r="AT427" s="230" t="s">
        <v>145</v>
      </c>
      <c r="AU427" s="230" t="s">
        <v>151</v>
      </c>
      <c r="AY427" s="18" t="s">
        <v>142</v>
      </c>
      <c r="BE427" s="231">
        <f>IF(N427="základní",J427,0)</f>
        <v>0</v>
      </c>
      <c r="BF427" s="231">
        <f>IF(N427="snížená",J427,0)</f>
        <v>0</v>
      </c>
      <c r="BG427" s="231">
        <f>IF(N427="zákl. přenesená",J427,0)</f>
        <v>0</v>
      </c>
      <c r="BH427" s="231">
        <f>IF(N427="sníž. přenesená",J427,0)</f>
        <v>0</v>
      </c>
      <c r="BI427" s="231">
        <f>IF(N427="nulová",J427,0)</f>
        <v>0</v>
      </c>
      <c r="BJ427" s="18" t="s">
        <v>151</v>
      </c>
      <c r="BK427" s="231">
        <f>ROUND(I427*H427,2)</f>
        <v>0</v>
      </c>
      <c r="BL427" s="18" t="s">
        <v>269</v>
      </c>
      <c r="BM427" s="230" t="s">
        <v>1339</v>
      </c>
    </row>
    <row r="428" s="2" customFormat="1">
      <c r="A428" s="39"/>
      <c r="B428" s="40"/>
      <c r="C428" s="41"/>
      <c r="D428" s="234" t="s">
        <v>174</v>
      </c>
      <c r="E428" s="41"/>
      <c r="F428" s="255" t="s">
        <v>592</v>
      </c>
      <c r="G428" s="41"/>
      <c r="H428" s="41"/>
      <c r="I428" s="137"/>
      <c r="J428" s="41"/>
      <c r="K428" s="41"/>
      <c r="L428" s="45"/>
      <c r="M428" s="256"/>
      <c r="N428" s="257"/>
      <c r="O428" s="85"/>
      <c r="P428" s="85"/>
      <c r="Q428" s="85"/>
      <c r="R428" s="85"/>
      <c r="S428" s="85"/>
      <c r="T428" s="86"/>
      <c r="U428" s="39"/>
      <c r="V428" s="39"/>
      <c r="W428" s="39"/>
      <c r="X428" s="39"/>
      <c r="Y428" s="39"/>
      <c r="Z428" s="39"/>
      <c r="AA428" s="39"/>
      <c r="AB428" s="39"/>
      <c r="AC428" s="39"/>
      <c r="AD428" s="39"/>
      <c r="AE428" s="39"/>
      <c r="AT428" s="18" t="s">
        <v>174</v>
      </c>
      <c r="AU428" s="18" t="s">
        <v>151</v>
      </c>
    </row>
    <row r="429" s="2" customFormat="1" ht="16.5" customHeight="1">
      <c r="A429" s="39"/>
      <c r="B429" s="40"/>
      <c r="C429" s="219" t="s">
        <v>991</v>
      </c>
      <c r="D429" s="219" t="s">
        <v>145</v>
      </c>
      <c r="E429" s="220" t="s">
        <v>644</v>
      </c>
      <c r="F429" s="221" t="s">
        <v>645</v>
      </c>
      <c r="G429" s="222" t="s">
        <v>159</v>
      </c>
      <c r="H429" s="223">
        <v>61.043999999999997</v>
      </c>
      <c r="I429" s="224"/>
      <c r="J429" s="225">
        <f>ROUND(I429*H429,2)</f>
        <v>0</v>
      </c>
      <c r="K429" s="221" t="s">
        <v>149</v>
      </c>
      <c r="L429" s="45"/>
      <c r="M429" s="226" t="s">
        <v>19</v>
      </c>
      <c r="N429" s="227" t="s">
        <v>44</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269</v>
      </c>
      <c r="AT429" s="230" t="s">
        <v>145</v>
      </c>
      <c r="AU429" s="230" t="s">
        <v>151</v>
      </c>
      <c r="AY429" s="18" t="s">
        <v>142</v>
      </c>
      <c r="BE429" s="231">
        <f>IF(N429="základní",J429,0)</f>
        <v>0</v>
      </c>
      <c r="BF429" s="231">
        <f>IF(N429="snížená",J429,0)</f>
        <v>0</v>
      </c>
      <c r="BG429" s="231">
        <f>IF(N429="zákl. přenesená",J429,0)</f>
        <v>0</v>
      </c>
      <c r="BH429" s="231">
        <f>IF(N429="sníž. přenesená",J429,0)</f>
        <v>0</v>
      </c>
      <c r="BI429" s="231">
        <f>IF(N429="nulová",J429,0)</f>
        <v>0</v>
      </c>
      <c r="BJ429" s="18" t="s">
        <v>151</v>
      </c>
      <c r="BK429" s="231">
        <f>ROUND(I429*H429,2)</f>
        <v>0</v>
      </c>
      <c r="BL429" s="18" t="s">
        <v>269</v>
      </c>
      <c r="BM429" s="230" t="s">
        <v>1340</v>
      </c>
    </row>
    <row r="430" s="2" customFormat="1">
      <c r="A430" s="39"/>
      <c r="B430" s="40"/>
      <c r="C430" s="41"/>
      <c r="D430" s="234" t="s">
        <v>174</v>
      </c>
      <c r="E430" s="41"/>
      <c r="F430" s="255" t="s">
        <v>592</v>
      </c>
      <c r="G430" s="41"/>
      <c r="H430" s="41"/>
      <c r="I430" s="137"/>
      <c r="J430" s="41"/>
      <c r="K430" s="41"/>
      <c r="L430" s="45"/>
      <c r="M430" s="256"/>
      <c r="N430" s="257"/>
      <c r="O430" s="85"/>
      <c r="P430" s="85"/>
      <c r="Q430" s="85"/>
      <c r="R430" s="85"/>
      <c r="S430" s="85"/>
      <c r="T430" s="86"/>
      <c r="U430" s="39"/>
      <c r="V430" s="39"/>
      <c r="W430" s="39"/>
      <c r="X430" s="39"/>
      <c r="Y430" s="39"/>
      <c r="Z430" s="39"/>
      <c r="AA430" s="39"/>
      <c r="AB430" s="39"/>
      <c r="AC430" s="39"/>
      <c r="AD430" s="39"/>
      <c r="AE430" s="39"/>
      <c r="AT430" s="18" t="s">
        <v>174</v>
      </c>
      <c r="AU430" s="18" t="s">
        <v>151</v>
      </c>
    </row>
    <row r="431" s="2" customFormat="1" ht="16.5" customHeight="1">
      <c r="A431" s="39"/>
      <c r="B431" s="40"/>
      <c r="C431" s="219" t="s">
        <v>996</v>
      </c>
      <c r="D431" s="219" t="s">
        <v>145</v>
      </c>
      <c r="E431" s="220" t="s">
        <v>648</v>
      </c>
      <c r="F431" s="221" t="s">
        <v>649</v>
      </c>
      <c r="G431" s="222" t="s">
        <v>159</v>
      </c>
      <c r="H431" s="223">
        <v>61.043999999999997</v>
      </c>
      <c r="I431" s="224"/>
      <c r="J431" s="225">
        <f>ROUND(I431*H431,2)</f>
        <v>0</v>
      </c>
      <c r="K431" s="221" t="s">
        <v>149</v>
      </c>
      <c r="L431" s="45"/>
      <c r="M431" s="226" t="s">
        <v>19</v>
      </c>
      <c r="N431" s="227" t="s">
        <v>44</v>
      </c>
      <c r="O431" s="85"/>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269</v>
      </c>
      <c r="AT431" s="230" t="s">
        <v>145</v>
      </c>
      <c r="AU431" s="230" t="s">
        <v>151</v>
      </c>
      <c r="AY431" s="18" t="s">
        <v>142</v>
      </c>
      <c r="BE431" s="231">
        <f>IF(N431="základní",J431,0)</f>
        <v>0</v>
      </c>
      <c r="BF431" s="231">
        <f>IF(N431="snížená",J431,0)</f>
        <v>0</v>
      </c>
      <c r="BG431" s="231">
        <f>IF(N431="zákl. přenesená",J431,0)</f>
        <v>0</v>
      </c>
      <c r="BH431" s="231">
        <f>IF(N431="sníž. přenesená",J431,0)</f>
        <v>0</v>
      </c>
      <c r="BI431" s="231">
        <f>IF(N431="nulová",J431,0)</f>
        <v>0</v>
      </c>
      <c r="BJ431" s="18" t="s">
        <v>151</v>
      </c>
      <c r="BK431" s="231">
        <f>ROUND(I431*H431,2)</f>
        <v>0</v>
      </c>
      <c r="BL431" s="18" t="s">
        <v>269</v>
      </c>
      <c r="BM431" s="230" t="s">
        <v>1341</v>
      </c>
    </row>
    <row r="432" s="2" customFormat="1">
      <c r="A432" s="39"/>
      <c r="B432" s="40"/>
      <c r="C432" s="41"/>
      <c r="D432" s="234" t="s">
        <v>174</v>
      </c>
      <c r="E432" s="41"/>
      <c r="F432" s="255" t="s">
        <v>592</v>
      </c>
      <c r="G432" s="41"/>
      <c r="H432" s="41"/>
      <c r="I432" s="137"/>
      <c r="J432" s="41"/>
      <c r="K432" s="41"/>
      <c r="L432" s="45"/>
      <c r="M432" s="256"/>
      <c r="N432" s="257"/>
      <c r="O432" s="85"/>
      <c r="P432" s="85"/>
      <c r="Q432" s="85"/>
      <c r="R432" s="85"/>
      <c r="S432" s="85"/>
      <c r="T432" s="86"/>
      <c r="U432" s="39"/>
      <c r="V432" s="39"/>
      <c r="W432" s="39"/>
      <c r="X432" s="39"/>
      <c r="Y432" s="39"/>
      <c r="Z432" s="39"/>
      <c r="AA432" s="39"/>
      <c r="AB432" s="39"/>
      <c r="AC432" s="39"/>
      <c r="AD432" s="39"/>
      <c r="AE432" s="39"/>
      <c r="AT432" s="18" t="s">
        <v>174</v>
      </c>
      <c r="AU432" s="18" t="s">
        <v>151</v>
      </c>
    </row>
    <row r="433" s="2" customFormat="1" ht="21.75" customHeight="1">
      <c r="A433" s="39"/>
      <c r="B433" s="40"/>
      <c r="C433" s="219" t="s">
        <v>1002</v>
      </c>
      <c r="D433" s="219" t="s">
        <v>145</v>
      </c>
      <c r="E433" s="220" t="s">
        <v>1342</v>
      </c>
      <c r="F433" s="221" t="s">
        <v>1343</v>
      </c>
      <c r="G433" s="222" t="s">
        <v>301</v>
      </c>
      <c r="H433" s="223">
        <v>3.4380000000000002</v>
      </c>
      <c r="I433" s="224"/>
      <c r="J433" s="225">
        <f>ROUND(I433*H433,2)</f>
        <v>0</v>
      </c>
      <c r="K433" s="221" t="s">
        <v>149</v>
      </c>
      <c r="L433" s="45"/>
      <c r="M433" s="226" t="s">
        <v>19</v>
      </c>
      <c r="N433" s="227" t="s">
        <v>44</v>
      </c>
      <c r="O433" s="85"/>
      <c r="P433" s="228">
        <f>O433*H433</f>
        <v>0</v>
      </c>
      <c r="Q433" s="228">
        <v>0</v>
      </c>
      <c r="R433" s="228">
        <f>Q433*H433</f>
        <v>0</v>
      </c>
      <c r="S433" s="228">
        <v>0</v>
      </c>
      <c r="T433" s="229">
        <f>S433*H433</f>
        <v>0</v>
      </c>
      <c r="U433" s="39"/>
      <c r="V433" s="39"/>
      <c r="W433" s="39"/>
      <c r="X433" s="39"/>
      <c r="Y433" s="39"/>
      <c r="Z433" s="39"/>
      <c r="AA433" s="39"/>
      <c r="AB433" s="39"/>
      <c r="AC433" s="39"/>
      <c r="AD433" s="39"/>
      <c r="AE433" s="39"/>
      <c r="AR433" s="230" t="s">
        <v>269</v>
      </c>
      <c r="AT433" s="230" t="s">
        <v>145</v>
      </c>
      <c r="AU433" s="230" t="s">
        <v>151</v>
      </c>
      <c r="AY433" s="18" t="s">
        <v>142</v>
      </c>
      <c r="BE433" s="231">
        <f>IF(N433="základní",J433,0)</f>
        <v>0</v>
      </c>
      <c r="BF433" s="231">
        <f>IF(N433="snížená",J433,0)</f>
        <v>0</v>
      </c>
      <c r="BG433" s="231">
        <f>IF(N433="zákl. přenesená",J433,0)</f>
        <v>0</v>
      </c>
      <c r="BH433" s="231">
        <f>IF(N433="sníž. přenesená",J433,0)</f>
        <v>0</v>
      </c>
      <c r="BI433" s="231">
        <f>IF(N433="nulová",J433,0)</f>
        <v>0</v>
      </c>
      <c r="BJ433" s="18" t="s">
        <v>151</v>
      </c>
      <c r="BK433" s="231">
        <f>ROUND(I433*H433,2)</f>
        <v>0</v>
      </c>
      <c r="BL433" s="18" t="s">
        <v>269</v>
      </c>
      <c r="BM433" s="230" t="s">
        <v>1344</v>
      </c>
    </row>
    <row r="434" s="2" customFormat="1">
      <c r="A434" s="39"/>
      <c r="B434" s="40"/>
      <c r="C434" s="41"/>
      <c r="D434" s="234" t="s">
        <v>174</v>
      </c>
      <c r="E434" s="41"/>
      <c r="F434" s="255" t="s">
        <v>434</v>
      </c>
      <c r="G434" s="41"/>
      <c r="H434" s="41"/>
      <c r="I434" s="137"/>
      <c r="J434" s="41"/>
      <c r="K434" s="41"/>
      <c r="L434" s="45"/>
      <c r="M434" s="256"/>
      <c r="N434" s="257"/>
      <c r="O434" s="85"/>
      <c r="P434" s="85"/>
      <c r="Q434" s="85"/>
      <c r="R434" s="85"/>
      <c r="S434" s="85"/>
      <c r="T434" s="86"/>
      <c r="U434" s="39"/>
      <c r="V434" s="39"/>
      <c r="W434" s="39"/>
      <c r="X434" s="39"/>
      <c r="Y434" s="39"/>
      <c r="Z434" s="39"/>
      <c r="AA434" s="39"/>
      <c r="AB434" s="39"/>
      <c r="AC434" s="39"/>
      <c r="AD434" s="39"/>
      <c r="AE434" s="39"/>
      <c r="AT434" s="18" t="s">
        <v>174</v>
      </c>
      <c r="AU434" s="18" t="s">
        <v>151</v>
      </c>
    </row>
    <row r="435" s="2" customFormat="1" ht="21.75" customHeight="1">
      <c r="A435" s="39"/>
      <c r="B435" s="40"/>
      <c r="C435" s="219" t="s">
        <v>1012</v>
      </c>
      <c r="D435" s="219" t="s">
        <v>145</v>
      </c>
      <c r="E435" s="220" t="s">
        <v>656</v>
      </c>
      <c r="F435" s="221" t="s">
        <v>657</v>
      </c>
      <c r="G435" s="222" t="s">
        <v>301</v>
      </c>
      <c r="H435" s="223">
        <v>3.4380000000000002</v>
      </c>
      <c r="I435" s="224"/>
      <c r="J435" s="225">
        <f>ROUND(I435*H435,2)</f>
        <v>0</v>
      </c>
      <c r="K435" s="221" t="s">
        <v>149</v>
      </c>
      <c r="L435" s="45"/>
      <c r="M435" s="226" t="s">
        <v>19</v>
      </c>
      <c r="N435" s="227" t="s">
        <v>44</v>
      </c>
      <c r="O435" s="85"/>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269</v>
      </c>
      <c r="AT435" s="230" t="s">
        <v>145</v>
      </c>
      <c r="AU435" s="230" t="s">
        <v>151</v>
      </c>
      <c r="AY435" s="18" t="s">
        <v>142</v>
      </c>
      <c r="BE435" s="231">
        <f>IF(N435="základní",J435,0)</f>
        <v>0</v>
      </c>
      <c r="BF435" s="231">
        <f>IF(N435="snížená",J435,0)</f>
        <v>0</v>
      </c>
      <c r="BG435" s="231">
        <f>IF(N435="zákl. přenesená",J435,0)</f>
        <v>0</v>
      </c>
      <c r="BH435" s="231">
        <f>IF(N435="sníž. přenesená",J435,0)</f>
        <v>0</v>
      </c>
      <c r="BI435" s="231">
        <f>IF(N435="nulová",J435,0)</f>
        <v>0</v>
      </c>
      <c r="BJ435" s="18" t="s">
        <v>151</v>
      </c>
      <c r="BK435" s="231">
        <f>ROUND(I435*H435,2)</f>
        <v>0</v>
      </c>
      <c r="BL435" s="18" t="s">
        <v>269</v>
      </c>
      <c r="BM435" s="230" t="s">
        <v>1345</v>
      </c>
    </row>
    <row r="436" s="2" customFormat="1">
      <c r="A436" s="39"/>
      <c r="B436" s="40"/>
      <c r="C436" s="41"/>
      <c r="D436" s="234" t="s">
        <v>174</v>
      </c>
      <c r="E436" s="41"/>
      <c r="F436" s="255" t="s">
        <v>434</v>
      </c>
      <c r="G436" s="41"/>
      <c r="H436" s="41"/>
      <c r="I436" s="137"/>
      <c r="J436" s="41"/>
      <c r="K436" s="41"/>
      <c r="L436" s="45"/>
      <c r="M436" s="256"/>
      <c r="N436" s="257"/>
      <c r="O436" s="85"/>
      <c r="P436" s="85"/>
      <c r="Q436" s="85"/>
      <c r="R436" s="85"/>
      <c r="S436" s="85"/>
      <c r="T436" s="86"/>
      <c r="U436" s="39"/>
      <c r="V436" s="39"/>
      <c r="W436" s="39"/>
      <c r="X436" s="39"/>
      <c r="Y436" s="39"/>
      <c r="Z436" s="39"/>
      <c r="AA436" s="39"/>
      <c r="AB436" s="39"/>
      <c r="AC436" s="39"/>
      <c r="AD436" s="39"/>
      <c r="AE436" s="39"/>
      <c r="AT436" s="18" t="s">
        <v>174</v>
      </c>
      <c r="AU436" s="18" t="s">
        <v>151</v>
      </c>
    </row>
    <row r="437" s="12" customFormat="1" ht="22.8" customHeight="1">
      <c r="A437" s="12"/>
      <c r="B437" s="203"/>
      <c r="C437" s="204"/>
      <c r="D437" s="205" t="s">
        <v>71</v>
      </c>
      <c r="E437" s="217" t="s">
        <v>659</v>
      </c>
      <c r="F437" s="217" t="s">
        <v>660</v>
      </c>
      <c r="G437" s="204"/>
      <c r="H437" s="204"/>
      <c r="I437" s="207"/>
      <c r="J437" s="218">
        <f>BK437</f>
        <v>0</v>
      </c>
      <c r="K437" s="204"/>
      <c r="L437" s="209"/>
      <c r="M437" s="210"/>
      <c r="N437" s="211"/>
      <c r="O437" s="211"/>
      <c r="P437" s="212">
        <f>SUM(P438:P446)</f>
        <v>0</v>
      </c>
      <c r="Q437" s="211"/>
      <c r="R437" s="212">
        <f>SUM(R438:R446)</f>
        <v>0.022000000000000002</v>
      </c>
      <c r="S437" s="211"/>
      <c r="T437" s="213">
        <f>SUM(T438:T446)</f>
        <v>0</v>
      </c>
      <c r="U437" s="12"/>
      <c r="V437" s="12"/>
      <c r="W437" s="12"/>
      <c r="X437" s="12"/>
      <c r="Y437" s="12"/>
      <c r="Z437" s="12"/>
      <c r="AA437" s="12"/>
      <c r="AB437" s="12"/>
      <c r="AC437" s="12"/>
      <c r="AD437" s="12"/>
      <c r="AE437" s="12"/>
      <c r="AR437" s="214" t="s">
        <v>151</v>
      </c>
      <c r="AT437" s="215" t="s">
        <v>71</v>
      </c>
      <c r="AU437" s="215" t="s">
        <v>80</v>
      </c>
      <c r="AY437" s="214" t="s">
        <v>142</v>
      </c>
      <c r="BK437" s="216">
        <f>SUM(BK438:BK446)</f>
        <v>0</v>
      </c>
    </row>
    <row r="438" s="2" customFormat="1" ht="16.5" customHeight="1">
      <c r="A438" s="39"/>
      <c r="B438" s="40"/>
      <c r="C438" s="219" t="s">
        <v>1017</v>
      </c>
      <c r="D438" s="219" t="s">
        <v>145</v>
      </c>
      <c r="E438" s="220" t="s">
        <v>662</v>
      </c>
      <c r="F438" s="221" t="s">
        <v>663</v>
      </c>
      <c r="G438" s="222" t="s">
        <v>159</v>
      </c>
      <c r="H438" s="223">
        <v>155.405</v>
      </c>
      <c r="I438" s="224"/>
      <c r="J438" s="225">
        <f>ROUND(I438*H438,2)</f>
        <v>0</v>
      </c>
      <c r="K438" s="221" t="s">
        <v>149</v>
      </c>
      <c r="L438" s="45"/>
      <c r="M438" s="226" t="s">
        <v>19</v>
      </c>
      <c r="N438" s="227" t="s">
        <v>44</v>
      </c>
      <c r="O438" s="85"/>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269</v>
      </c>
      <c r="AT438" s="230" t="s">
        <v>145</v>
      </c>
      <c r="AU438" s="230" t="s">
        <v>151</v>
      </c>
      <c r="AY438" s="18" t="s">
        <v>142</v>
      </c>
      <c r="BE438" s="231">
        <f>IF(N438="základní",J438,0)</f>
        <v>0</v>
      </c>
      <c r="BF438" s="231">
        <f>IF(N438="snížená",J438,0)</f>
        <v>0</v>
      </c>
      <c r="BG438" s="231">
        <f>IF(N438="zákl. přenesená",J438,0)</f>
        <v>0</v>
      </c>
      <c r="BH438" s="231">
        <f>IF(N438="sníž. přenesená",J438,0)</f>
        <v>0</v>
      </c>
      <c r="BI438" s="231">
        <f>IF(N438="nulová",J438,0)</f>
        <v>0</v>
      </c>
      <c r="BJ438" s="18" t="s">
        <v>151</v>
      </c>
      <c r="BK438" s="231">
        <f>ROUND(I438*H438,2)</f>
        <v>0</v>
      </c>
      <c r="BL438" s="18" t="s">
        <v>269</v>
      </c>
      <c r="BM438" s="230" t="s">
        <v>1346</v>
      </c>
    </row>
    <row r="439" s="2" customFormat="1">
      <c r="A439" s="39"/>
      <c r="B439" s="40"/>
      <c r="C439" s="41"/>
      <c r="D439" s="234" t="s">
        <v>174</v>
      </c>
      <c r="E439" s="41"/>
      <c r="F439" s="255" t="s">
        <v>665</v>
      </c>
      <c r="G439" s="41"/>
      <c r="H439" s="41"/>
      <c r="I439" s="137"/>
      <c r="J439" s="41"/>
      <c r="K439" s="41"/>
      <c r="L439" s="45"/>
      <c r="M439" s="256"/>
      <c r="N439" s="257"/>
      <c r="O439" s="85"/>
      <c r="P439" s="85"/>
      <c r="Q439" s="85"/>
      <c r="R439" s="85"/>
      <c r="S439" s="85"/>
      <c r="T439" s="86"/>
      <c r="U439" s="39"/>
      <c r="V439" s="39"/>
      <c r="W439" s="39"/>
      <c r="X439" s="39"/>
      <c r="Y439" s="39"/>
      <c r="Z439" s="39"/>
      <c r="AA439" s="39"/>
      <c r="AB439" s="39"/>
      <c r="AC439" s="39"/>
      <c r="AD439" s="39"/>
      <c r="AE439" s="39"/>
      <c r="AT439" s="18" t="s">
        <v>174</v>
      </c>
      <c r="AU439" s="18" t="s">
        <v>151</v>
      </c>
    </row>
    <row r="440" s="13" customFormat="1">
      <c r="A440" s="13"/>
      <c r="B440" s="232"/>
      <c r="C440" s="233"/>
      <c r="D440" s="234" t="s">
        <v>153</v>
      </c>
      <c r="E440" s="235" t="s">
        <v>19</v>
      </c>
      <c r="F440" s="236" t="s">
        <v>1117</v>
      </c>
      <c r="G440" s="233"/>
      <c r="H440" s="237">
        <v>155.405</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153</v>
      </c>
      <c r="AU440" s="243" t="s">
        <v>151</v>
      </c>
      <c r="AV440" s="13" t="s">
        <v>151</v>
      </c>
      <c r="AW440" s="13" t="s">
        <v>33</v>
      </c>
      <c r="AX440" s="13" t="s">
        <v>72</v>
      </c>
      <c r="AY440" s="243" t="s">
        <v>142</v>
      </c>
    </row>
    <row r="441" s="14" customFormat="1">
      <c r="A441" s="14"/>
      <c r="B441" s="244"/>
      <c r="C441" s="245"/>
      <c r="D441" s="234" t="s">
        <v>153</v>
      </c>
      <c r="E441" s="246" t="s">
        <v>19</v>
      </c>
      <c r="F441" s="247" t="s">
        <v>156</v>
      </c>
      <c r="G441" s="245"/>
      <c r="H441" s="248">
        <v>155.405</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153</v>
      </c>
      <c r="AU441" s="254" t="s">
        <v>151</v>
      </c>
      <c r="AV441" s="14" t="s">
        <v>150</v>
      </c>
      <c r="AW441" s="14" t="s">
        <v>33</v>
      </c>
      <c r="AX441" s="14" t="s">
        <v>80</v>
      </c>
      <c r="AY441" s="254" t="s">
        <v>142</v>
      </c>
    </row>
    <row r="442" s="2" customFormat="1" ht="16.5" customHeight="1">
      <c r="A442" s="39"/>
      <c r="B442" s="40"/>
      <c r="C442" s="268" t="s">
        <v>1022</v>
      </c>
      <c r="D442" s="268" t="s">
        <v>264</v>
      </c>
      <c r="E442" s="269" t="s">
        <v>667</v>
      </c>
      <c r="F442" s="270" t="s">
        <v>668</v>
      </c>
      <c r="G442" s="271" t="s">
        <v>159</v>
      </c>
      <c r="H442" s="272">
        <v>163.17500000000001</v>
      </c>
      <c r="I442" s="273"/>
      <c r="J442" s="274">
        <f>ROUND(I442*H442,2)</f>
        <v>0</v>
      </c>
      <c r="K442" s="270" t="s">
        <v>149</v>
      </c>
      <c r="L442" s="275"/>
      <c r="M442" s="276" t="s">
        <v>19</v>
      </c>
      <c r="N442" s="277" t="s">
        <v>44</v>
      </c>
      <c r="O442" s="85"/>
      <c r="P442" s="228">
        <f>O442*H442</f>
        <v>0</v>
      </c>
      <c r="Q442" s="228">
        <v>0</v>
      </c>
      <c r="R442" s="228">
        <f>Q442*H442</f>
        <v>0</v>
      </c>
      <c r="S442" s="228">
        <v>0</v>
      </c>
      <c r="T442" s="229">
        <f>S442*H442</f>
        <v>0</v>
      </c>
      <c r="U442" s="39"/>
      <c r="V442" s="39"/>
      <c r="W442" s="39"/>
      <c r="X442" s="39"/>
      <c r="Y442" s="39"/>
      <c r="Z442" s="39"/>
      <c r="AA442" s="39"/>
      <c r="AB442" s="39"/>
      <c r="AC442" s="39"/>
      <c r="AD442" s="39"/>
      <c r="AE442" s="39"/>
      <c r="AR442" s="230" t="s">
        <v>351</v>
      </c>
      <c r="AT442" s="230" t="s">
        <v>264</v>
      </c>
      <c r="AU442" s="230" t="s">
        <v>151</v>
      </c>
      <c r="AY442" s="18" t="s">
        <v>142</v>
      </c>
      <c r="BE442" s="231">
        <f>IF(N442="základní",J442,0)</f>
        <v>0</v>
      </c>
      <c r="BF442" s="231">
        <f>IF(N442="snížená",J442,0)</f>
        <v>0</v>
      </c>
      <c r="BG442" s="231">
        <f>IF(N442="zákl. přenesená",J442,0)</f>
        <v>0</v>
      </c>
      <c r="BH442" s="231">
        <f>IF(N442="sníž. přenesená",J442,0)</f>
        <v>0</v>
      </c>
      <c r="BI442" s="231">
        <f>IF(N442="nulová",J442,0)</f>
        <v>0</v>
      </c>
      <c r="BJ442" s="18" t="s">
        <v>151</v>
      </c>
      <c r="BK442" s="231">
        <f>ROUND(I442*H442,2)</f>
        <v>0</v>
      </c>
      <c r="BL442" s="18" t="s">
        <v>269</v>
      </c>
      <c r="BM442" s="230" t="s">
        <v>1347</v>
      </c>
    </row>
    <row r="443" s="13" customFormat="1">
      <c r="A443" s="13"/>
      <c r="B443" s="232"/>
      <c r="C443" s="233"/>
      <c r="D443" s="234" t="s">
        <v>153</v>
      </c>
      <c r="E443" s="235" t="s">
        <v>19</v>
      </c>
      <c r="F443" s="236" t="s">
        <v>1348</v>
      </c>
      <c r="G443" s="233"/>
      <c r="H443" s="237">
        <v>163.17500000000001</v>
      </c>
      <c r="I443" s="238"/>
      <c r="J443" s="233"/>
      <c r="K443" s="233"/>
      <c r="L443" s="239"/>
      <c r="M443" s="240"/>
      <c r="N443" s="241"/>
      <c r="O443" s="241"/>
      <c r="P443" s="241"/>
      <c r="Q443" s="241"/>
      <c r="R443" s="241"/>
      <c r="S443" s="241"/>
      <c r="T443" s="242"/>
      <c r="U443" s="13"/>
      <c r="V443" s="13"/>
      <c r="W443" s="13"/>
      <c r="X443" s="13"/>
      <c r="Y443" s="13"/>
      <c r="Z443" s="13"/>
      <c r="AA443" s="13"/>
      <c r="AB443" s="13"/>
      <c r="AC443" s="13"/>
      <c r="AD443" s="13"/>
      <c r="AE443" s="13"/>
      <c r="AT443" s="243" t="s">
        <v>153</v>
      </c>
      <c r="AU443" s="243" t="s">
        <v>151</v>
      </c>
      <c r="AV443" s="13" t="s">
        <v>151</v>
      </c>
      <c r="AW443" s="13" t="s">
        <v>33</v>
      </c>
      <c r="AX443" s="13" t="s">
        <v>72</v>
      </c>
      <c r="AY443" s="243" t="s">
        <v>142</v>
      </c>
    </row>
    <row r="444" s="14" customFormat="1">
      <c r="A444" s="14"/>
      <c r="B444" s="244"/>
      <c r="C444" s="245"/>
      <c r="D444" s="234" t="s">
        <v>153</v>
      </c>
      <c r="E444" s="246" t="s">
        <v>19</v>
      </c>
      <c r="F444" s="247" t="s">
        <v>156</v>
      </c>
      <c r="G444" s="245"/>
      <c r="H444" s="248">
        <v>163.17500000000001</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153</v>
      </c>
      <c r="AU444" s="254" t="s">
        <v>151</v>
      </c>
      <c r="AV444" s="14" t="s">
        <v>150</v>
      </c>
      <c r="AW444" s="14" t="s">
        <v>33</v>
      </c>
      <c r="AX444" s="14" t="s">
        <v>80</v>
      </c>
      <c r="AY444" s="254" t="s">
        <v>142</v>
      </c>
    </row>
    <row r="445" s="2" customFormat="1" ht="21.75" customHeight="1">
      <c r="A445" s="39"/>
      <c r="B445" s="40"/>
      <c r="C445" s="219" t="s">
        <v>1025</v>
      </c>
      <c r="D445" s="219" t="s">
        <v>145</v>
      </c>
      <c r="E445" s="220" t="s">
        <v>1349</v>
      </c>
      <c r="F445" s="221" t="s">
        <v>1350</v>
      </c>
      <c r="G445" s="222" t="s">
        <v>159</v>
      </c>
      <c r="H445" s="223">
        <v>100</v>
      </c>
      <c r="I445" s="224"/>
      <c r="J445" s="225">
        <f>ROUND(I445*H445,2)</f>
        <v>0</v>
      </c>
      <c r="K445" s="221" t="s">
        <v>149</v>
      </c>
      <c r="L445" s="45"/>
      <c r="M445" s="226" t="s">
        <v>19</v>
      </c>
      <c r="N445" s="227" t="s">
        <v>44</v>
      </c>
      <c r="O445" s="85"/>
      <c r="P445" s="228">
        <f>O445*H445</f>
        <v>0</v>
      </c>
      <c r="Q445" s="228">
        <v>0.00022000000000000001</v>
      </c>
      <c r="R445" s="228">
        <f>Q445*H445</f>
        <v>0.022000000000000002</v>
      </c>
      <c r="S445" s="228">
        <v>0</v>
      </c>
      <c r="T445" s="229">
        <f>S445*H445</f>
        <v>0</v>
      </c>
      <c r="U445" s="39"/>
      <c r="V445" s="39"/>
      <c r="W445" s="39"/>
      <c r="X445" s="39"/>
      <c r="Y445" s="39"/>
      <c r="Z445" s="39"/>
      <c r="AA445" s="39"/>
      <c r="AB445" s="39"/>
      <c r="AC445" s="39"/>
      <c r="AD445" s="39"/>
      <c r="AE445" s="39"/>
      <c r="AR445" s="230" t="s">
        <v>269</v>
      </c>
      <c r="AT445" s="230" t="s">
        <v>145</v>
      </c>
      <c r="AU445" s="230" t="s">
        <v>151</v>
      </c>
      <c r="AY445" s="18" t="s">
        <v>142</v>
      </c>
      <c r="BE445" s="231">
        <f>IF(N445="základní",J445,0)</f>
        <v>0</v>
      </c>
      <c r="BF445" s="231">
        <f>IF(N445="snížená",J445,0)</f>
        <v>0</v>
      </c>
      <c r="BG445" s="231">
        <f>IF(N445="zákl. přenesená",J445,0)</f>
        <v>0</v>
      </c>
      <c r="BH445" s="231">
        <f>IF(N445="sníž. přenesená",J445,0)</f>
        <v>0</v>
      </c>
      <c r="BI445" s="231">
        <f>IF(N445="nulová",J445,0)</f>
        <v>0</v>
      </c>
      <c r="BJ445" s="18" t="s">
        <v>151</v>
      </c>
      <c r="BK445" s="231">
        <f>ROUND(I445*H445,2)</f>
        <v>0</v>
      </c>
      <c r="BL445" s="18" t="s">
        <v>269</v>
      </c>
      <c r="BM445" s="230" t="s">
        <v>1351</v>
      </c>
    </row>
    <row r="446" s="2" customFormat="1">
      <c r="A446" s="39"/>
      <c r="B446" s="40"/>
      <c r="C446" s="41"/>
      <c r="D446" s="234" t="s">
        <v>174</v>
      </c>
      <c r="E446" s="41"/>
      <c r="F446" s="255" t="s">
        <v>1352</v>
      </c>
      <c r="G446" s="41"/>
      <c r="H446" s="41"/>
      <c r="I446" s="137"/>
      <c r="J446" s="41"/>
      <c r="K446" s="41"/>
      <c r="L446" s="45"/>
      <c r="M446" s="256"/>
      <c r="N446" s="257"/>
      <c r="O446" s="85"/>
      <c r="P446" s="85"/>
      <c r="Q446" s="85"/>
      <c r="R446" s="85"/>
      <c r="S446" s="85"/>
      <c r="T446" s="86"/>
      <c r="U446" s="39"/>
      <c r="V446" s="39"/>
      <c r="W446" s="39"/>
      <c r="X446" s="39"/>
      <c r="Y446" s="39"/>
      <c r="Z446" s="39"/>
      <c r="AA446" s="39"/>
      <c r="AB446" s="39"/>
      <c r="AC446" s="39"/>
      <c r="AD446" s="39"/>
      <c r="AE446" s="39"/>
      <c r="AT446" s="18" t="s">
        <v>174</v>
      </c>
      <c r="AU446" s="18" t="s">
        <v>151</v>
      </c>
    </row>
    <row r="447" s="12" customFormat="1" ht="22.8" customHeight="1">
      <c r="A447" s="12"/>
      <c r="B447" s="203"/>
      <c r="C447" s="204"/>
      <c r="D447" s="205" t="s">
        <v>71</v>
      </c>
      <c r="E447" s="217" t="s">
        <v>671</v>
      </c>
      <c r="F447" s="217" t="s">
        <v>672</v>
      </c>
      <c r="G447" s="204"/>
      <c r="H447" s="204"/>
      <c r="I447" s="207"/>
      <c r="J447" s="218">
        <f>BK447</f>
        <v>0</v>
      </c>
      <c r="K447" s="204"/>
      <c r="L447" s="209"/>
      <c r="M447" s="210"/>
      <c r="N447" s="211"/>
      <c r="O447" s="211"/>
      <c r="P447" s="212">
        <f>SUM(P448:P490)</f>
        <v>0</v>
      </c>
      <c r="Q447" s="211"/>
      <c r="R447" s="212">
        <f>SUM(R448:R490)</f>
        <v>0.2205916</v>
      </c>
      <c r="S447" s="211"/>
      <c r="T447" s="213">
        <f>SUM(T448:T490)</f>
        <v>0</v>
      </c>
      <c r="U447" s="12"/>
      <c r="V447" s="12"/>
      <c r="W447" s="12"/>
      <c r="X447" s="12"/>
      <c r="Y447" s="12"/>
      <c r="Z447" s="12"/>
      <c r="AA447" s="12"/>
      <c r="AB447" s="12"/>
      <c r="AC447" s="12"/>
      <c r="AD447" s="12"/>
      <c r="AE447" s="12"/>
      <c r="AR447" s="214" t="s">
        <v>151</v>
      </c>
      <c r="AT447" s="215" t="s">
        <v>71</v>
      </c>
      <c r="AU447" s="215" t="s">
        <v>80</v>
      </c>
      <c r="AY447" s="214" t="s">
        <v>142</v>
      </c>
      <c r="BK447" s="216">
        <f>SUM(BK448:BK490)</f>
        <v>0</v>
      </c>
    </row>
    <row r="448" s="2" customFormat="1" ht="16.5" customHeight="1">
      <c r="A448" s="39"/>
      <c r="B448" s="40"/>
      <c r="C448" s="219" t="s">
        <v>1029</v>
      </c>
      <c r="D448" s="219" t="s">
        <v>145</v>
      </c>
      <c r="E448" s="220" t="s">
        <v>674</v>
      </c>
      <c r="F448" s="221" t="s">
        <v>675</v>
      </c>
      <c r="G448" s="222" t="s">
        <v>159</v>
      </c>
      <c r="H448" s="223">
        <v>338.72000000000003</v>
      </c>
      <c r="I448" s="224"/>
      <c r="J448" s="225">
        <f>ROUND(I448*H448,2)</f>
        <v>0</v>
      </c>
      <c r="K448" s="221" t="s">
        <v>149</v>
      </c>
      <c r="L448" s="45"/>
      <c r="M448" s="226" t="s">
        <v>19</v>
      </c>
      <c r="N448" s="227" t="s">
        <v>44</v>
      </c>
      <c r="O448" s="85"/>
      <c r="P448" s="228">
        <f>O448*H448</f>
        <v>0</v>
      </c>
      <c r="Q448" s="228">
        <v>0.00020000000000000001</v>
      </c>
      <c r="R448" s="228">
        <f>Q448*H448</f>
        <v>0.067744000000000013</v>
      </c>
      <c r="S448" s="228">
        <v>0</v>
      </c>
      <c r="T448" s="229">
        <f>S448*H448</f>
        <v>0</v>
      </c>
      <c r="U448" s="39"/>
      <c r="V448" s="39"/>
      <c r="W448" s="39"/>
      <c r="X448" s="39"/>
      <c r="Y448" s="39"/>
      <c r="Z448" s="39"/>
      <c r="AA448" s="39"/>
      <c r="AB448" s="39"/>
      <c r="AC448" s="39"/>
      <c r="AD448" s="39"/>
      <c r="AE448" s="39"/>
      <c r="AR448" s="230" t="s">
        <v>269</v>
      </c>
      <c r="AT448" s="230" t="s">
        <v>145</v>
      </c>
      <c r="AU448" s="230" t="s">
        <v>151</v>
      </c>
      <c r="AY448" s="18" t="s">
        <v>142</v>
      </c>
      <c r="BE448" s="231">
        <f>IF(N448="základní",J448,0)</f>
        <v>0</v>
      </c>
      <c r="BF448" s="231">
        <f>IF(N448="snížená",J448,0)</f>
        <v>0</v>
      </c>
      <c r="BG448" s="231">
        <f>IF(N448="zákl. přenesená",J448,0)</f>
        <v>0</v>
      </c>
      <c r="BH448" s="231">
        <f>IF(N448="sníž. přenesená",J448,0)</f>
        <v>0</v>
      </c>
      <c r="BI448" s="231">
        <f>IF(N448="nulová",J448,0)</f>
        <v>0</v>
      </c>
      <c r="BJ448" s="18" t="s">
        <v>151</v>
      </c>
      <c r="BK448" s="231">
        <f>ROUND(I448*H448,2)</f>
        <v>0</v>
      </c>
      <c r="BL448" s="18" t="s">
        <v>269</v>
      </c>
      <c r="BM448" s="230" t="s">
        <v>1353</v>
      </c>
    </row>
    <row r="449" s="13" customFormat="1">
      <c r="A449" s="13"/>
      <c r="B449" s="232"/>
      <c r="C449" s="233"/>
      <c r="D449" s="234" t="s">
        <v>153</v>
      </c>
      <c r="E449" s="235" t="s">
        <v>19</v>
      </c>
      <c r="F449" s="236" t="s">
        <v>1090</v>
      </c>
      <c r="G449" s="233"/>
      <c r="H449" s="237">
        <v>44.520000000000003</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153</v>
      </c>
      <c r="AU449" s="243" t="s">
        <v>151</v>
      </c>
      <c r="AV449" s="13" t="s">
        <v>151</v>
      </c>
      <c r="AW449" s="13" t="s">
        <v>33</v>
      </c>
      <c r="AX449" s="13" t="s">
        <v>72</v>
      </c>
      <c r="AY449" s="243" t="s">
        <v>142</v>
      </c>
    </row>
    <row r="450" s="13" customFormat="1">
      <c r="A450" s="13"/>
      <c r="B450" s="232"/>
      <c r="C450" s="233"/>
      <c r="D450" s="234" t="s">
        <v>153</v>
      </c>
      <c r="E450" s="235" t="s">
        <v>19</v>
      </c>
      <c r="F450" s="236" t="s">
        <v>1091</v>
      </c>
      <c r="G450" s="233"/>
      <c r="H450" s="237">
        <v>22.800000000000001</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153</v>
      </c>
      <c r="AU450" s="243" t="s">
        <v>151</v>
      </c>
      <c r="AV450" s="13" t="s">
        <v>151</v>
      </c>
      <c r="AW450" s="13" t="s">
        <v>33</v>
      </c>
      <c r="AX450" s="13" t="s">
        <v>72</v>
      </c>
      <c r="AY450" s="243" t="s">
        <v>142</v>
      </c>
    </row>
    <row r="451" s="13" customFormat="1">
      <c r="A451" s="13"/>
      <c r="B451" s="232"/>
      <c r="C451" s="233"/>
      <c r="D451" s="234" t="s">
        <v>153</v>
      </c>
      <c r="E451" s="235" t="s">
        <v>19</v>
      </c>
      <c r="F451" s="236" t="s">
        <v>1092</v>
      </c>
      <c r="G451" s="233"/>
      <c r="H451" s="237">
        <v>13</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153</v>
      </c>
      <c r="AU451" s="243" t="s">
        <v>151</v>
      </c>
      <c r="AV451" s="13" t="s">
        <v>151</v>
      </c>
      <c r="AW451" s="13" t="s">
        <v>33</v>
      </c>
      <c r="AX451" s="13" t="s">
        <v>72</v>
      </c>
      <c r="AY451" s="243" t="s">
        <v>142</v>
      </c>
    </row>
    <row r="452" s="13" customFormat="1">
      <c r="A452" s="13"/>
      <c r="B452" s="232"/>
      <c r="C452" s="233"/>
      <c r="D452" s="234" t="s">
        <v>153</v>
      </c>
      <c r="E452" s="235" t="s">
        <v>19</v>
      </c>
      <c r="F452" s="236" t="s">
        <v>1093</v>
      </c>
      <c r="G452" s="233"/>
      <c r="H452" s="237">
        <v>35.359999999999999</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153</v>
      </c>
      <c r="AU452" s="243" t="s">
        <v>151</v>
      </c>
      <c r="AV452" s="13" t="s">
        <v>151</v>
      </c>
      <c r="AW452" s="13" t="s">
        <v>33</v>
      </c>
      <c r="AX452" s="13" t="s">
        <v>72</v>
      </c>
      <c r="AY452" s="243" t="s">
        <v>142</v>
      </c>
    </row>
    <row r="453" s="13" customFormat="1">
      <c r="A453" s="13"/>
      <c r="B453" s="232"/>
      <c r="C453" s="233"/>
      <c r="D453" s="234" t="s">
        <v>153</v>
      </c>
      <c r="E453" s="235" t="s">
        <v>19</v>
      </c>
      <c r="F453" s="236" t="s">
        <v>1094</v>
      </c>
      <c r="G453" s="233"/>
      <c r="H453" s="237">
        <v>10.880000000000001</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153</v>
      </c>
      <c r="AU453" s="243" t="s">
        <v>151</v>
      </c>
      <c r="AV453" s="13" t="s">
        <v>151</v>
      </c>
      <c r="AW453" s="13" t="s">
        <v>33</v>
      </c>
      <c r="AX453" s="13" t="s">
        <v>72</v>
      </c>
      <c r="AY453" s="243" t="s">
        <v>142</v>
      </c>
    </row>
    <row r="454" s="13" customFormat="1">
      <c r="A454" s="13"/>
      <c r="B454" s="232"/>
      <c r="C454" s="233"/>
      <c r="D454" s="234" t="s">
        <v>153</v>
      </c>
      <c r="E454" s="235" t="s">
        <v>19</v>
      </c>
      <c r="F454" s="236" t="s">
        <v>1095</v>
      </c>
      <c r="G454" s="233"/>
      <c r="H454" s="237">
        <v>3.2799999999999998</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153</v>
      </c>
      <c r="AU454" s="243" t="s">
        <v>151</v>
      </c>
      <c r="AV454" s="13" t="s">
        <v>151</v>
      </c>
      <c r="AW454" s="13" t="s">
        <v>33</v>
      </c>
      <c r="AX454" s="13" t="s">
        <v>72</v>
      </c>
      <c r="AY454" s="243" t="s">
        <v>142</v>
      </c>
    </row>
    <row r="455" s="13" customFormat="1">
      <c r="A455" s="13"/>
      <c r="B455" s="232"/>
      <c r="C455" s="233"/>
      <c r="D455" s="234" t="s">
        <v>153</v>
      </c>
      <c r="E455" s="235" t="s">
        <v>19</v>
      </c>
      <c r="F455" s="236" t="s">
        <v>1096</v>
      </c>
      <c r="G455" s="233"/>
      <c r="H455" s="237">
        <v>7.1200000000000001</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153</v>
      </c>
      <c r="AU455" s="243" t="s">
        <v>151</v>
      </c>
      <c r="AV455" s="13" t="s">
        <v>151</v>
      </c>
      <c r="AW455" s="13" t="s">
        <v>33</v>
      </c>
      <c r="AX455" s="13" t="s">
        <v>72</v>
      </c>
      <c r="AY455" s="243" t="s">
        <v>142</v>
      </c>
    </row>
    <row r="456" s="13" customFormat="1">
      <c r="A456" s="13"/>
      <c r="B456" s="232"/>
      <c r="C456" s="233"/>
      <c r="D456" s="234" t="s">
        <v>153</v>
      </c>
      <c r="E456" s="235" t="s">
        <v>19</v>
      </c>
      <c r="F456" s="236" t="s">
        <v>1097</v>
      </c>
      <c r="G456" s="233"/>
      <c r="H456" s="237">
        <v>14.300000000000001</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153</v>
      </c>
      <c r="AU456" s="243" t="s">
        <v>151</v>
      </c>
      <c r="AV456" s="13" t="s">
        <v>151</v>
      </c>
      <c r="AW456" s="13" t="s">
        <v>33</v>
      </c>
      <c r="AX456" s="13" t="s">
        <v>72</v>
      </c>
      <c r="AY456" s="243" t="s">
        <v>142</v>
      </c>
    </row>
    <row r="457" s="13" customFormat="1">
      <c r="A457" s="13"/>
      <c r="B457" s="232"/>
      <c r="C457" s="233"/>
      <c r="D457" s="234" t="s">
        <v>153</v>
      </c>
      <c r="E457" s="235" t="s">
        <v>19</v>
      </c>
      <c r="F457" s="236" t="s">
        <v>1098</v>
      </c>
      <c r="G457" s="233"/>
      <c r="H457" s="237">
        <v>12.375999999999999</v>
      </c>
      <c r="I457" s="238"/>
      <c r="J457" s="233"/>
      <c r="K457" s="233"/>
      <c r="L457" s="239"/>
      <c r="M457" s="240"/>
      <c r="N457" s="241"/>
      <c r="O457" s="241"/>
      <c r="P457" s="241"/>
      <c r="Q457" s="241"/>
      <c r="R457" s="241"/>
      <c r="S457" s="241"/>
      <c r="T457" s="242"/>
      <c r="U457" s="13"/>
      <c r="V457" s="13"/>
      <c r="W457" s="13"/>
      <c r="X457" s="13"/>
      <c r="Y457" s="13"/>
      <c r="Z457" s="13"/>
      <c r="AA457" s="13"/>
      <c r="AB457" s="13"/>
      <c r="AC457" s="13"/>
      <c r="AD457" s="13"/>
      <c r="AE457" s="13"/>
      <c r="AT457" s="243" t="s">
        <v>153</v>
      </c>
      <c r="AU457" s="243" t="s">
        <v>151</v>
      </c>
      <c r="AV457" s="13" t="s">
        <v>151</v>
      </c>
      <c r="AW457" s="13" t="s">
        <v>33</v>
      </c>
      <c r="AX457" s="13" t="s">
        <v>72</v>
      </c>
      <c r="AY457" s="243" t="s">
        <v>142</v>
      </c>
    </row>
    <row r="458" s="13" customFormat="1">
      <c r="A458" s="13"/>
      <c r="B458" s="232"/>
      <c r="C458" s="233"/>
      <c r="D458" s="234" t="s">
        <v>153</v>
      </c>
      <c r="E458" s="235" t="s">
        <v>19</v>
      </c>
      <c r="F458" s="236" t="s">
        <v>1097</v>
      </c>
      <c r="G458" s="233"/>
      <c r="H458" s="237">
        <v>14.300000000000001</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153</v>
      </c>
      <c r="AU458" s="243" t="s">
        <v>151</v>
      </c>
      <c r="AV458" s="13" t="s">
        <v>151</v>
      </c>
      <c r="AW458" s="13" t="s">
        <v>33</v>
      </c>
      <c r="AX458" s="13" t="s">
        <v>72</v>
      </c>
      <c r="AY458" s="243" t="s">
        <v>142</v>
      </c>
    </row>
    <row r="459" s="13" customFormat="1">
      <c r="A459" s="13"/>
      <c r="B459" s="232"/>
      <c r="C459" s="233"/>
      <c r="D459" s="234" t="s">
        <v>153</v>
      </c>
      <c r="E459" s="235" t="s">
        <v>19</v>
      </c>
      <c r="F459" s="236" t="s">
        <v>1099</v>
      </c>
      <c r="G459" s="233"/>
      <c r="H459" s="237">
        <v>7.2800000000000002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153</v>
      </c>
      <c r="AU459" s="243" t="s">
        <v>151</v>
      </c>
      <c r="AV459" s="13" t="s">
        <v>151</v>
      </c>
      <c r="AW459" s="13" t="s">
        <v>33</v>
      </c>
      <c r="AX459" s="13" t="s">
        <v>72</v>
      </c>
      <c r="AY459" s="243" t="s">
        <v>142</v>
      </c>
    </row>
    <row r="460" s="13" customFormat="1">
      <c r="A460" s="13"/>
      <c r="B460" s="232"/>
      <c r="C460" s="233"/>
      <c r="D460" s="234" t="s">
        <v>153</v>
      </c>
      <c r="E460" s="235" t="s">
        <v>19</v>
      </c>
      <c r="F460" s="236" t="s">
        <v>1100</v>
      </c>
      <c r="G460" s="233"/>
      <c r="H460" s="237">
        <v>51.479999999999997</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153</v>
      </c>
      <c r="AU460" s="243" t="s">
        <v>151</v>
      </c>
      <c r="AV460" s="13" t="s">
        <v>151</v>
      </c>
      <c r="AW460" s="13" t="s">
        <v>33</v>
      </c>
      <c r="AX460" s="13" t="s">
        <v>72</v>
      </c>
      <c r="AY460" s="243" t="s">
        <v>142</v>
      </c>
    </row>
    <row r="461" s="13" customFormat="1">
      <c r="A461" s="13"/>
      <c r="B461" s="232"/>
      <c r="C461" s="233"/>
      <c r="D461" s="234" t="s">
        <v>153</v>
      </c>
      <c r="E461" s="235" t="s">
        <v>19</v>
      </c>
      <c r="F461" s="236" t="s">
        <v>1101</v>
      </c>
      <c r="G461" s="233"/>
      <c r="H461" s="237">
        <v>12.324</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153</v>
      </c>
      <c r="AU461" s="243" t="s">
        <v>151</v>
      </c>
      <c r="AV461" s="13" t="s">
        <v>151</v>
      </c>
      <c r="AW461" s="13" t="s">
        <v>33</v>
      </c>
      <c r="AX461" s="13" t="s">
        <v>72</v>
      </c>
      <c r="AY461" s="243" t="s">
        <v>142</v>
      </c>
    </row>
    <row r="462" s="13" customFormat="1">
      <c r="A462" s="13"/>
      <c r="B462" s="232"/>
      <c r="C462" s="233"/>
      <c r="D462" s="234" t="s">
        <v>153</v>
      </c>
      <c r="E462" s="235" t="s">
        <v>19</v>
      </c>
      <c r="F462" s="236" t="s">
        <v>1102</v>
      </c>
      <c r="G462" s="233"/>
      <c r="H462" s="237">
        <v>13.65</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153</v>
      </c>
      <c r="AU462" s="243" t="s">
        <v>151</v>
      </c>
      <c r="AV462" s="13" t="s">
        <v>151</v>
      </c>
      <c r="AW462" s="13" t="s">
        <v>33</v>
      </c>
      <c r="AX462" s="13" t="s">
        <v>72</v>
      </c>
      <c r="AY462" s="243" t="s">
        <v>142</v>
      </c>
    </row>
    <row r="463" s="13" customFormat="1">
      <c r="A463" s="13"/>
      <c r="B463" s="232"/>
      <c r="C463" s="233"/>
      <c r="D463" s="234" t="s">
        <v>153</v>
      </c>
      <c r="E463" s="235" t="s">
        <v>19</v>
      </c>
      <c r="F463" s="236" t="s">
        <v>1103</v>
      </c>
      <c r="G463" s="233"/>
      <c r="H463" s="237">
        <v>76.049999999999997</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153</v>
      </c>
      <c r="AU463" s="243" t="s">
        <v>151</v>
      </c>
      <c r="AV463" s="13" t="s">
        <v>151</v>
      </c>
      <c r="AW463" s="13" t="s">
        <v>33</v>
      </c>
      <c r="AX463" s="13" t="s">
        <v>72</v>
      </c>
      <c r="AY463" s="243" t="s">
        <v>142</v>
      </c>
    </row>
    <row r="464" s="14" customFormat="1">
      <c r="A464" s="14"/>
      <c r="B464" s="244"/>
      <c r="C464" s="245"/>
      <c r="D464" s="234" t="s">
        <v>153</v>
      </c>
      <c r="E464" s="246" t="s">
        <v>19</v>
      </c>
      <c r="F464" s="247" t="s">
        <v>156</v>
      </c>
      <c r="G464" s="245"/>
      <c r="H464" s="248">
        <v>338.72000000000003</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153</v>
      </c>
      <c r="AU464" s="254" t="s">
        <v>151</v>
      </c>
      <c r="AV464" s="14" t="s">
        <v>150</v>
      </c>
      <c r="AW464" s="14" t="s">
        <v>33</v>
      </c>
      <c r="AX464" s="14" t="s">
        <v>80</v>
      </c>
      <c r="AY464" s="254" t="s">
        <v>142</v>
      </c>
    </row>
    <row r="465" s="2" customFormat="1" ht="21.75" customHeight="1">
      <c r="A465" s="39"/>
      <c r="B465" s="40"/>
      <c r="C465" s="219" t="s">
        <v>1033</v>
      </c>
      <c r="D465" s="219" t="s">
        <v>145</v>
      </c>
      <c r="E465" s="220" t="s">
        <v>678</v>
      </c>
      <c r="F465" s="221" t="s">
        <v>679</v>
      </c>
      <c r="G465" s="222" t="s">
        <v>159</v>
      </c>
      <c r="H465" s="223">
        <v>561.82000000000005</v>
      </c>
      <c r="I465" s="224"/>
      <c r="J465" s="225">
        <f>ROUND(I465*H465,2)</f>
        <v>0</v>
      </c>
      <c r="K465" s="221" t="s">
        <v>149</v>
      </c>
      <c r="L465" s="45"/>
      <c r="M465" s="226" t="s">
        <v>19</v>
      </c>
      <c r="N465" s="227" t="s">
        <v>44</v>
      </c>
      <c r="O465" s="85"/>
      <c r="P465" s="228">
        <f>O465*H465</f>
        <v>0</v>
      </c>
      <c r="Q465" s="228">
        <v>0.00025999999999999998</v>
      </c>
      <c r="R465" s="228">
        <f>Q465*H465</f>
        <v>0.14607319999999999</v>
      </c>
      <c r="S465" s="228">
        <v>0</v>
      </c>
      <c r="T465" s="229">
        <f>S465*H465</f>
        <v>0</v>
      </c>
      <c r="U465" s="39"/>
      <c r="V465" s="39"/>
      <c r="W465" s="39"/>
      <c r="X465" s="39"/>
      <c r="Y465" s="39"/>
      <c r="Z465" s="39"/>
      <c r="AA465" s="39"/>
      <c r="AB465" s="39"/>
      <c r="AC465" s="39"/>
      <c r="AD465" s="39"/>
      <c r="AE465" s="39"/>
      <c r="AR465" s="230" t="s">
        <v>269</v>
      </c>
      <c r="AT465" s="230" t="s">
        <v>145</v>
      </c>
      <c r="AU465" s="230" t="s">
        <v>151</v>
      </c>
      <c r="AY465" s="18" t="s">
        <v>142</v>
      </c>
      <c r="BE465" s="231">
        <f>IF(N465="základní",J465,0)</f>
        <v>0</v>
      </c>
      <c r="BF465" s="231">
        <f>IF(N465="snížená",J465,0)</f>
        <v>0</v>
      </c>
      <c r="BG465" s="231">
        <f>IF(N465="zákl. přenesená",J465,0)</f>
        <v>0</v>
      </c>
      <c r="BH465" s="231">
        <f>IF(N465="sníž. přenesená",J465,0)</f>
        <v>0</v>
      </c>
      <c r="BI465" s="231">
        <f>IF(N465="nulová",J465,0)</f>
        <v>0</v>
      </c>
      <c r="BJ465" s="18" t="s">
        <v>151</v>
      </c>
      <c r="BK465" s="231">
        <f>ROUND(I465*H465,2)</f>
        <v>0</v>
      </c>
      <c r="BL465" s="18" t="s">
        <v>269</v>
      </c>
      <c r="BM465" s="230" t="s">
        <v>1354</v>
      </c>
    </row>
    <row r="466" s="13" customFormat="1">
      <c r="A466" s="13"/>
      <c r="B466" s="232"/>
      <c r="C466" s="233"/>
      <c r="D466" s="234" t="s">
        <v>153</v>
      </c>
      <c r="E466" s="235" t="s">
        <v>19</v>
      </c>
      <c r="F466" s="236" t="s">
        <v>1140</v>
      </c>
      <c r="G466" s="233"/>
      <c r="H466" s="237">
        <v>66</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153</v>
      </c>
      <c r="AU466" s="243" t="s">
        <v>151</v>
      </c>
      <c r="AV466" s="13" t="s">
        <v>151</v>
      </c>
      <c r="AW466" s="13" t="s">
        <v>33</v>
      </c>
      <c r="AX466" s="13" t="s">
        <v>72</v>
      </c>
      <c r="AY466" s="243" t="s">
        <v>142</v>
      </c>
    </row>
    <row r="467" s="13" customFormat="1">
      <c r="A467" s="13"/>
      <c r="B467" s="232"/>
      <c r="C467" s="233"/>
      <c r="D467" s="234" t="s">
        <v>153</v>
      </c>
      <c r="E467" s="235" t="s">
        <v>19</v>
      </c>
      <c r="F467" s="236" t="s">
        <v>1207</v>
      </c>
      <c r="G467" s="233"/>
      <c r="H467" s="237">
        <v>18.199999999999999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153</v>
      </c>
      <c r="AU467" s="243" t="s">
        <v>151</v>
      </c>
      <c r="AV467" s="13" t="s">
        <v>151</v>
      </c>
      <c r="AW467" s="13" t="s">
        <v>33</v>
      </c>
      <c r="AX467" s="13" t="s">
        <v>72</v>
      </c>
      <c r="AY467" s="243" t="s">
        <v>142</v>
      </c>
    </row>
    <row r="468" s="13" customFormat="1">
      <c r="A468" s="13"/>
      <c r="B468" s="232"/>
      <c r="C468" s="233"/>
      <c r="D468" s="234" t="s">
        <v>153</v>
      </c>
      <c r="E468" s="235" t="s">
        <v>19</v>
      </c>
      <c r="F468" s="236" t="s">
        <v>1201</v>
      </c>
      <c r="G468" s="233"/>
      <c r="H468" s="237">
        <v>44</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153</v>
      </c>
      <c r="AU468" s="243" t="s">
        <v>151</v>
      </c>
      <c r="AV468" s="13" t="s">
        <v>151</v>
      </c>
      <c r="AW468" s="13" t="s">
        <v>33</v>
      </c>
      <c r="AX468" s="13" t="s">
        <v>72</v>
      </c>
      <c r="AY468" s="243" t="s">
        <v>142</v>
      </c>
    </row>
    <row r="469" s="13" customFormat="1">
      <c r="A469" s="13"/>
      <c r="B469" s="232"/>
      <c r="C469" s="233"/>
      <c r="D469" s="234" t="s">
        <v>153</v>
      </c>
      <c r="E469" s="235" t="s">
        <v>19</v>
      </c>
      <c r="F469" s="236" t="s">
        <v>1202</v>
      </c>
      <c r="G469" s="233"/>
      <c r="H469" s="237">
        <v>2.3999999999999999</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153</v>
      </c>
      <c r="AU469" s="243" t="s">
        <v>151</v>
      </c>
      <c r="AV469" s="13" t="s">
        <v>151</v>
      </c>
      <c r="AW469" s="13" t="s">
        <v>33</v>
      </c>
      <c r="AX469" s="13" t="s">
        <v>72</v>
      </c>
      <c r="AY469" s="243" t="s">
        <v>142</v>
      </c>
    </row>
    <row r="470" s="13" customFormat="1">
      <c r="A470" s="13"/>
      <c r="B470" s="232"/>
      <c r="C470" s="233"/>
      <c r="D470" s="234" t="s">
        <v>153</v>
      </c>
      <c r="E470" s="235" t="s">
        <v>19</v>
      </c>
      <c r="F470" s="236" t="s">
        <v>1203</v>
      </c>
      <c r="G470" s="233"/>
      <c r="H470" s="237">
        <v>5.4000000000000004</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153</v>
      </c>
      <c r="AU470" s="243" t="s">
        <v>151</v>
      </c>
      <c r="AV470" s="13" t="s">
        <v>151</v>
      </c>
      <c r="AW470" s="13" t="s">
        <v>33</v>
      </c>
      <c r="AX470" s="13" t="s">
        <v>72</v>
      </c>
      <c r="AY470" s="243" t="s">
        <v>142</v>
      </c>
    </row>
    <row r="471" s="13" customFormat="1">
      <c r="A471" s="13"/>
      <c r="B471" s="232"/>
      <c r="C471" s="233"/>
      <c r="D471" s="234" t="s">
        <v>153</v>
      </c>
      <c r="E471" s="235" t="s">
        <v>19</v>
      </c>
      <c r="F471" s="236" t="s">
        <v>1138</v>
      </c>
      <c r="G471" s="233"/>
      <c r="H471" s="237">
        <v>38.854999999999997</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153</v>
      </c>
      <c r="AU471" s="243" t="s">
        <v>151</v>
      </c>
      <c r="AV471" s="13" t="s">
        <v>151</v>
      </c>
      <c r="AW471" s="13" t="s">
        <v>33</v>
      </c>
      <c r="AX471" s="13" t="s">
        <v>72</v>
      </c>
      <c r="AY471" s="243" t="s">
        <v>142</v>
      </c>
    </row>
    <row r="472" s="13" customFormat="1">
      <c r="A472" s="13"/>
      <c r="B472" s="232"/>
      <c r="C472" s="233"/>
      <c r="D472" s="234" t="s">
        <v>153</v>
      </c>
      <c r="E472" s="235" t="s">
        <v>19</v>
      </c>
      <c r="F472" s="236" t="s">
        <v>1139</v>
      </c>
      <c r="G472" s="233"/>
      <c r="H472" s="237">
        <v>35.244999999999997</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153</v>
      </c>
      <c r="AU472" s="243" t="s">
        <v>151</v>
      </c>
      <c r="AV472" s="13" t="s">
        <v>151</v>
      </c>
      <c r="AW472" s="13" t="s">
        <v>33</v>
      </c>
      <c r="AX472" s="13" t="s">
        <v>72</v>
      </c>
      <c r="AY472" s="243" t="s">
        <v>142</v>
      </c>
    </row>
    <row r="473" s="13" customFormat="1">
      <c r="A473" s="13"/>
      <c r="B473" s="232"/>
      <c r="C473" s="233"/>
      <c r="D473" s="234" t="s">
        <v>153</v>
      </c>
      <c r="E473" s="235" t="s">
        <v>19</v>
      </c>
      <c r="F473" s="236" t="s">
        <v>1090</v>
      </c>
      <c r="G473" s="233"/>
      <c r="H473" s="237">
        <v>44.520000000000003</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153</v>
      </c>
      <c r="AU473" s="243" t="s">
        <v>151</v>
      </c>
      <c r="AV473" s="13" t="s">
        <v>151</v>
      </c>
      <c r="AW473" s="13" t="s">
        <v>33</v>
      </c>
      <c r="AX473" s="13" t="s">
        <v>72</v>
      </c>
      <c r="AY473" s="243" t="s">
        <v>142</v>
      </c>
    </row>
    <row r="474" s="13" customFormat="1">
      <c r="A474" s="13"/>
      <c r="B474" s="232"/>
      <c r="C474" s="233"/>
      <c r="D474" s="234" t="s">
        <v>153</v>
      </c>
      <c r="E474" s="235" t="s">
        <v>19</v>
      </c>
      <c r="F474" s="236" t="s">
        <v>1091</v>
      </c>
      <c r="G474" s="233"/>
      <c r="H474" s="237">
        <v>22.800000000000001</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153</v>
      </c>
      <c r="AU474" s="243" t="s">
        <v>151</v>
      </c>
      <c r="AV474" s="13" t="s">
        <v>151</v>
      </c>
      <c r="AW474" s="13" t="s">
        <v>33</v>
      </c>
      <c r="AX474" s="13" t="s">
        <v>72</v>
      </c>
      <c r="AY474" s="243" t="s">
        <v>142</v>
      </c>
    </row>
    <row r="475" s="13" customFormat="1">
      <c r="A475" s="13"/>
      <c r="B475" s="232"/>
      <c r="C475" s="233"/>
      <c r="D475" s="234" t="s">
        <v>153</v>
      </c>
      <c r="E475" s="235" t="s">
        <v>19</v>
      </c>
      <c r="F475" s="236" t="s">
        <v>1092</v>
      </c>
      <c r="G475" s="233"/>
      <c r="H475" s="237">
        <v>13</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153</v>
      </c>
      <c r="AU475" s="243" t="s">
        <v>151</v>
      </c>
      <c r="AV475" s="13" t="s">
        <v>151</v>
      </c>
      <c r="AW475" s="13" t="s">
        <v>33</v>
      </c>
      <c r="AX475" s="13" t="s">
        <v>72</v>
      </c>
      <c r="AY475" s="243" t="s">
        <v>142</v>
      </c>
    </row>
    <row r="476" s="13" customFormat="1">
      <c r="A476" s="13"/>
      <c r="B476" s="232"/>
      <c r="C476" s="233"/>
      <c r="D476" s="234" t="s">
        <v>153</v>
      </c>
      <c r="E476" s="235" t="s">
        <v>19</v>
      </c>
      <c r="F476" s="236" t="s">
        <v>1093</v>
      </c>
      <c r="G476" s="233"/>
      <c r="H476" s="237">
        <v>35.359999999999999</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153</v>
      </c>
      <c r="AU476" s="243" t="s">
        <v>151</v>
      </c>
      <c r="AV476" s="13" t="s">
        <v>151</v>
      </c>
      <c r="AW476" s="13" t="s">
        <v>33</v>
      </c>
      <c r="AX476" s="13" t="s">
        <v>72</v>
      </c>
      <c r="AY476" s="243" t="s">
        <v>142</v>
      </c>
    </row>
    <row r="477" s="13" customFormat="1">
      <c r="A477" s="13"/>
      <c r="B477" s="232"/>
      <c r="C477" s="233"/>
      <c r="D477" s="234" t="s">
        <v>153</v>
      </c>
      <c r="E477" s="235" t="s">
        <v>19</v>
      </c>
      <c r="F477" s="236" t="s">
        <v>1094</v>
      </c>
      <c r="G477" s="233"/>
      <c r="H477" s="237">
        <v>10.880000000000001</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153</v>
      </c>
      <c r="AU477" s="243" t="s">
        <v>151</v>
      </c>
      <c r="AV477" s="13" t="s">
        <v>151</v>
      </c>
      <c r="AW477" s="13" t="s">
        <v>33</v>
      </c>
      <c r="AX477" s="13" t="s">
        <v>72</v>
      </c>
      <c r="AY477" s="243" t="s">
        <v>142</v>
      </c>
    </row>
    <row r="478" s="13" customFormat="1">
      <c r="A478" s="13"/>
      <c r="B478" s="232"/>
      <c r="C478" s="233"/>
      <c r="D478" s="234" t="s">
        <v>153</v>
      </c>
      <c r="E478" s="235" t="s">
        <v>19</v>
      </c>
      <c r="F478" s="236" t="s">
        <v>1095</v>
      </c>
      <c r="G478" s="233"/>
      <c r="H478" s="237">
        <v>3.2799999999999998</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153</v>
      </c>
      <c r="AU478" s="243" t="s">
        <v>151</v>
      </c>
      <c r="AV478" s="13" t="s">
        <v>151</v>
      </c>
      <c r="AW478" s="13" t="s">
        <v>33</v>
      </c>
      <c r="AX478" s="13" t="s">
        <v>72</v>
      </c>
      <c r="AY478" s="243" t="s">
        <v>142</v>
      </c>
    </row>
    <row r="479" s="13" customFormat="1">
      <c r="A479" s="13"/>
      <c r="B479" s="232"/>
      <c r="C479" s="233"/>
      <c r="D479" s="234" t="s">
        <v>153</v>
      </c>
      <c r="E479" s="235" t="s">
        <v>19</v>
      </c>
      <c r="F479" s="236" t="s">
        <v>1096</v>
      </c>
      <c r="G479" s="233"/>
      <c r="H479" s="237">
        <v>7.1200000000000001</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153</v>
      </c>
      <c r="AU479" s="243" t="s">
        <v>151</v>
      </c>
      <c r="AV479" s="13" t="s">
        <v>151</v>
      </c>
      <c r="AW479" s="13" t="s">
        <v>33</v>
      </c>
      <c r="AX479" s="13" t="s">
        <v>72</v>
      </c>
      <c r="AY479" s="243" t="s">
        <v>142</v>
      </c>
    </row>
    <row r="480" s="13" customFormat="1">
      <c r="A480" s="13"/>
      <c r="B480" s="232"/>
      <c r="C480" s="233"/>
      <c r="D480" s="234" t="s">
        <v>153</v>
      </c>
      <c r="E480" s="235" t="s">
        <v>19</v>
      </c>
      <c r="F480" s="236" t="s">
        <v>1097</v>
      </c>
      <c r="G480" s="233"/>
      <c r="H480" s="237">
        <v>14.300000000000001</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153</v>
      </c>
      <c r="AU480" s="243" t="s">
        <v>151</v>
      </c>
      <c r="AV480" s="13" t="s">
        <v>151</v>
      </c>
      <c r="AW480" s="13" t="s">
        <v>33</v>
      </c>
      <c r="AX480" s="13" t="s">
        <v>72</v>
      </c>
      <c r="AY480" s="243" t="s">
        <v>142</v>
      </c>
    </row>
    <row r="481" s="13" customFormat="1">
      <c r="A481" s="13"/>
      <c r="B481" s="232"/>
      <c r="C481" s="233"/>
      <c r="D481" s="234" t="s">
        <v>153</v>
      </c>
      <c r="E481" s="235" t="s">
        <v>19</v>
      </c>
      <c r="F481" s="236" t="s">
        <v>1098</v>
      </c>
      <c r="G481" s="233"/>
      <c r="H481" s="237">
        <v>12.375999999999999</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153</v>
      </c>
      <c r="AU481" s="243" t="s">
        <v>151</v>
      </c>
      <c r="AV481" s="13" t="s">
        <v>151</v>
      </c>
      <c r="AW481" s="13" t="s">
        <v>33</v>
      </c>
      <c r="AX481" s="13" t="s">
        <v>72</v>
      </c>
      <c r="AY481" s="243" t="s">
        <v>142</v>
      </c>
    </row>
    <row r="482" s="13" customFormat="1">
      <c r="A482" s="13"/>
      <c r="B482" s="232"/>
      <c r="C482" s="233"/>
      <c r="D482" s="234" t="s">
        <v>153</v>
      </c>
      <c r="E482" s="235" t="s">
        <v>19</v>
      </c>
      <c r="F482" s="236" t="s">
        <v>1097</v>
      </c>
      <c r="G482" s="233"/>
      <c r="H482" s="237">
        <v>14.300000000000001</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153</v>
      </c>
      <c r="AU482" s="243" t="s">
        <v>151</v>
      </c>
      <c r="AV482" s="13" t="s">
        <v>151</v>
      </c>
      <c r="AW482" s="13" t="s">
        <v>33</v>
      </c>
      <c r="AX482" s="13" t="s">
        <v>72</v>
      </c>
      <c r="AY482" s="243" t="s">
        <v>142</v>
      </c>
    </row>
    <row r="483" s="13" customFormat="1">
      <c r="A483" s="13"/>
      <c r="B483" s="232"/>
      <c r="C483" s="233"/>
      <c r="D483" s="234" t="s">
        <v>153</v>
      </c>
      <c r="E483" s="235" t="s">
        <v>19</v>
      </c>
      <c r="F483" s="236" t="s">
        <v>1099</v>
      </c>
      <c r="G483" s="233"/>
      <c r="H483" s="237">
        <v>7.2800000000000002</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153</v>
      </c>
      <c r="AU483" s="243" t="s">
        <v>151</v>
      </c>
      <c r="AV483" s="13" t="s">
        <v>151</v>
      </c>
      <c r="AW483" s="13" t="s">
        <v>33</v>
      </c>
      <c r="AX483" s="13" t="s">
        <v>72</v>
      </c>
      <c r="AY483" s="243" t="s">
        <v>142</v>
      </c>
    </row>
    <row r="484" s="13" customFormat="1">
      <c r="A484" s="13"/>
      <c r="B484" s="232"/>
      <c r="C484" s="233"/>
      <c r="D484" s="234" t="s">
        <v>153</v>
      </c>
      <c r="E484" s="235" t="s">
        <v>19</v>
      </c>
      <c r="F484" s="236" t="s">
        <v>1100</v>
      </c>
      <c r="G484" s="233"/>
      <c r="H484" s="237">
        <v>51.479999999999997</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153</v>
      </c>
      <c r="AU484" s="243" t="s">
        <v>151</v>
      </c>
      <c r="AV484" s="13" t="s">
        <v>151</v>
      </c>
      <c r="AW484" s="13" t="s">
        <v>33</v>
      </c>
      <c r="AX484" s="13" t="s">
        <v>72</v>
      </c>
      <c r="AY484" s="243" t="s">
        <v>142</v>
      </c>
    </row>
    <row r="485" s="13" customFormat="1">
      <c r="A485" s="13"/>
      <c r="B485" s="232"/>
      <c r="C485" s="233"/>
      <c r="D485" s="234" t="s">
        <v>153</v>
      </c>
      <c r="E485" s="235" t="s">
        <v>19</v>
      </c>
      <c r="F485" s="236" t="s">
        <v>1101</v>
      </c>
      <c r="G485" s="233"/>
      <c r="H485" s="237">
        <v>12.324</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153</v>
      </c>
      <c r="AU485" s="243" t="s">
        <v>151</v>
      </c>
      <c r="AV485" s="13" t="s">
        <v>151</v>
      </c>
      <c r="AW485" s="13" t="s">
        <v>33</v>
      </c>
      <c r="AX485" s="13" t="s">
        <v>72</v>
      </c>
      <c r="AY485" s="243" t="s">
        <v>142</v>
      </c>
    </row>
    <row r="486" s="13" customFormat="1">
      <c r="A486" s="13"/>
      <c r="B486" s="232"/>
      <c r="C486" s="233"/>
      <c r="D486" s="234" t="s">
        <v>153</v>
      </c>
      <c r="E486" s="235" t="s">
        <v>19</v>
      </c>
      <c r="F486" s="236" t="s">
        <v>1102</v>
      </c>
      <c r="G486" s="233"/>
      <c r="H486" s="237">
        <v>13.65</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153</v>
      </c>
      <c r="AU486" s="243" t="s">
        <v>151</v>
      </c>
      <c r="AV486" s="13" t="s">
        <v>151</v>
      </c>
      <c r="AW486" s="13" t="s">
        <v>33</v>
      </c>
      <c r="AX486" s="13" t="s">
        <v>72</v>
      </c>
      <c r="AY486" s="243" t="s">
        <v>142</v>
      </c>
    </row>
    <row r="487" s="13" customFormat="1">
      <c r="A487" s="13"/>
      <c r="B487" s="232"/>
      <c r="C487" s="233"/>
      <c r="D487" s="234" t="s">
        <v>153</v>
      </c>
      <c r="E487" s="235" t="s">
        <v>19</v>
      </c>
      <c r="F487" s="236" t="s">
        <v>1103</v>
      </c>
      <c r="G487" s="233"/>
      <c r="H487" s="237">
        <v>76.049999999999997</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153</v>
      </c>
      <c r="AU487" s="243" t="s">
        <v>151</v>
      </c>
      <c r="AV487" s="13" t="s">
        <v>151</v>
      </c>
      <c r="AW487" s="13" t="s">
        <v>33</v>
      </c>
      <c r="AX487" s="13" t="s">
        <v>72</v>
      </c>
      <c r="AY487" s="243" t="s">
        <v>142</v>
      </c>
    </row>
    <row r="488" s="13" customFormat="1">
      <c r="A488" s="13"/>
      <c r="B488" s="232"/>
      <c r="C488" s="233"/>
      <c r="D488" s="234" t="s">
        <v>153</v>
      </c>
      <c r="E488" s="235" t="s">
        <v>19</v>
      </c>
      <c r="F488" s="236" t="s">
        <v>245</v>
      </c>
      <c r="G488" s="233"/>
      <c r="H488" s="237">
        <v>13</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153</v>
      </c>
      <c r="AU488" s="243" t="s">
        <v>151</v>
      </c>
      <c r="AV488" s="13" t="s">
        <v>151</v>
      </c>
      <c r="AW488" s="13" t="s">
        <v>33</v>
      </c>
      <c r="AX488" s="13" t="s">
        <v>72</v>
      </c>
      <c r="AY488" s="243" t="s">
        <v>142</v>
      </c>
    </row>
    <row r="489" s="14" customFormat="1">
      <c r="A489" s="14"/>
      <c r="B489" s="244"/>
      <c r="C489" s="245"/>
      <c r="D489" s="234" t="s">
        <v>153</v>
      </c>
      <c r="E489" s="246" t="s">
        <v>19</v>
      </c>
      <c r="F489" s="247" t="s">
        <v>156</v>
      </c>
      <c r="G489" s="245"/>
      <c r="H489" s="248">
        <v>561.81999999999994</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153</v>
      </c>
      <c r="AU489" s="254" t="s">
        <v>151</v>
      </c>
      <c r="AV489" s="14" t="s">
        <v>150</v>
      </c>
      <c r="AW489" s="14" t="s">
        <v>33</v>
      </c>
      <c r="AX489" s="14" t="s">
        <v>80</v>
      </c>
      <c r="AY489" s="254" t="s">
        <v>142</v>
      </c>
    </row>
    <row r="490" s="2" customFormat="1" ht="21.75" customHeight="1">
      <c r="A490" s="39"/>
      <c r="B490" s="40"/>
      <c r="C490" s="219" t="s">
        <v>1038</v>
      </c>
      <c r="D490" s="219" t="s">
        <v>145</v>
      </c>
      <c r="E490" s="220" t="s">
        <v>682</v>
      </c>
      <c r="F490" s="221" t="s">
        <v>683</v>
      </c>
      <c r="G490" s="222" t="s">
        <v>159</v>
      </c>
      <c r="H490" s="223">
        <v>338.72000000000003</v>
      </c>
      <c r="I490" s="224"/>
      <c r="J490" s="225">
        <f>ROUND(I490*H490,2)</f>
        <v>0</v>
      </c>
      <c r="K490" s="221" t="s">
        <v>149</v>
      </c>
      <c r="L490" s="45"/>
      <c r="M490" s="281" t="s">
        <v>19</v>
      </c>
      <c r="N490" s="282" t="s">
        <v>44</v>
      </c>
      <c r="O490" s="283"/>
      <c r="P490" s="284">
        <f>O490*H490</f>
        <v>0</v>
      </c>
      <c r="Q490" s="284">
        <v>2.0000000000000002E-05</v>
      </c>
      <c r="R490" s="284">
        <f>Q490*H490</f>
        <v>0.0067744000000000007</v>
      </c>
      <c r="S490" s="284">
        <v>0</v>
      </c>
      <c r="T490" s="285">
        <f>S490*H490</f>
        <v>0</v>
      </c>
      <c r="U490" s="39"/>
      <c r="V490" s="39"/>
      <c r="W490" s="39"/>
      <c r="X490" s="39"/>
      <c r="Y490" s="39"/>
      <c r="Z490" s="39"/>
      <c r="AA490" s="39"/>
      <c r="AB490" s="39"/>
      <c r="AC490" s="39"/>
      <c r="AD490" s="39"/>
      <c r="AE490" s="39"/>
      <c r="AR490" s="230" t="s">
        <v>269</v>
      </c>
      <c r="AT490" s="230" t="s">
        <v>145</v>
      </c>
      <c r="AU490" s="230" t="s">
        <v>151</v>
      </c>
      <c r="AY490" s="18" t="s">
        <v>142</v>
      </c>
      <c r="BE490" s="231">
        <f>IF(N490="základní",J490,0)</f>
        <v>0</v>
      </c>
      <c r="BF490" s="231">
        <f>IF(N490="snížená",J490,0)</f>
        <v>0</v>
      </c>
      <c r="BG490" s="231">
        <f>IF(N490="zákl. přenesená",J490,0)</f>
        <v>0</v>
      </c>
      <c r="BH490" s="231">
        <f>IF(N490="sníž. přenesená",J490,0)</f>
        <v>0</v>
      </c>
      <c r="BI490" s="231">
        <f>IF(N490="nulová",J490,0)</f>
        <v>0</v>
      </c>
      <c r="BJ490" s="18" t="s">
        <v>151</v>
      </c>
      <c r="BK490" s="231">
        <f>ROUND(I490*H490,2)</f>
        <v>0</v>
      </c>
      <c r="BL490" s="18" t="s">
        <v>269</v>
      </c>
      <c r="BM490" s="230" t="s">
        <v>1355</v>
      </c>
    </row>
    <row r="491" s="2" customFormat="1" ht="6.96" customHeight="1">
      <c r="A491" s="39"/>
      <c r="B491" s="60"/>
      <c r="C491" s="61"/>
      <c r="D491" s="61"/>
      <c r="E491" s="61"/>
      <c r="F491" s="61"/>
      <c r="G491" s="61"/>
      <c r="H491" s="61"/>
      <c r="I491" s="167"/>
      <c r="J491" s="61"/>
      <c r="K491" s="61"/>
      <c r="L491" s="45"/>
      <c r="M491" s="39"/>
      <c r="O491" s="39"/>
      <c r="P491" s="39"/>
      <c r="Q491" s="39"/>
      <c r="R491" s="39"/>
      <c r="S491" s="39"/>
      <c r="T491" s="39"/>
      <c r="U491" s="39"/>
      <c r="V491" s="39"/>
      <c r="W491" s="39"/>
      <c r="X491" s="39"/>
      <c r="Y491" s="39"/>
      <c r="Z491" s="39"/>
      <c r="AA491" s="39"/>
      <c r="AB491" s="39"/>
      <c r="AC491" s="39"/>
      <c r="AD491" s="39"/>
      <c r="AE491" s="39"/>
    </row>
  </sheetData>
  <sheetProtection sheet="1" autoFilter="0" formatColumns="0" formatRows="0" objects="1" scenarios="1" spinCount="100000" saltValue="vZ39A+wnEDWpKk9tsDym0ZggCrUt4XJaeBn4TFPppcABjDTNY69HpvEEk6JLGmD0gRDrnW27Df7fdZ8NNdverw==" hashValue="yageLqqI8bqYFHEUbVw+nolhbV3XqeFekZ5qrUE3AoX2AzTjtqbtxYLGS0qXBp5WGsSsY5NY6D26TAzOV099Tw==" algorithmName="SHA-512" password="CC35"/>
  <autoFilter ref="C99:K490"/>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90</v>
      </c>
    </row>
    <row r="3" s="1" customFormat="1" ht="6.96" customHeight="1">
      <c r="B3" s="130"/>
      <c r="C3" s="131"/>
      <c r="D3" s="131"/>
      <c r="E3" s="131"/>
      <c r="F3" s="131"/>
      <c r="G3" s="131"/>
      <c r="H3" s="131"/>
      <c r="I3" s="132"/>
      <c r="J3" s="131"/>
      <c r="K3" s="131"/>
      <c r="L3" s="21"/>
      <c r="AT3" s="18" t="s">
        <v>80</v>
      </c>
    </row>
    <row r="4" s="1" customFormat="1" ht="24.96" customHeight="1">
      <c r="B4" s="21"/>
      <c r="D4" s="133" t="s">
        <v>103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Polyfunkční dům Hrob č.p. 3_revize</v>
      </c>
      <c r="F7" s="135"/>
      <c r="G7" s="135"/>
      <c r="H7" s="135"/>
      <c r="I7" s="129"/>
      <c r="L7" s="21"/>
    </row>
    <row r="8" s="2" customFormat="1" ht="12" customHeight="1">
      <c r="A8" s="39"/>
      <c r="B8" s="45"/>
      <c r="C8" s="39"/>
      <c r="D8" s="135" t="s">
        <v>104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1356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zakázky'!AN8</f>
        <v>12. 12. 2019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28</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ROUND((SUM(BE87:BE322)),  2)</f>
        <v>0</v>
      </c>
      <c r="G33" s="39"/>
      <c r="H33" s="39"/>
      <c r="I33" s="156">
        <v>0.20999999999999999</v>
      </c>
      <c r="J33" s="155">
        <f>ROUND(((SUM(BE87:BE322))*I33),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ROUND((SUM(BF87:BF322)),  2)</f>
        <v>0</v>
      </c>
      <c r="G34" s="39"/>
      <c r="H34" s="39"/>
      <c r="I34" s="156">
        <v>0.14999999999999999</v>
      </c>
      <c r="J34" s="155">
        <f>ROUND(((SUM(BF87:BF322))*I34),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ROUND((SUM(BG87:BG322)),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ROUND((SUM(BH87:BH322)),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ROUND((SUM(BI87:BI322)),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Polyfunkční dům Hrob č.p. 3_revize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04 - Zateplení a omítka předního průčelí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Hrob</v>
      </c>
      <c r="G52" s="41"/>
      <c r="H52" s="41"/>
      <c r="I52" s="141" t="s">
        <v>23</v>
      </c>
      <c r="J52" s="73" t="str">
        <f>IF(J12="","",J12)</f>
        <v>12. 12. 2019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Důstojné bydlení z.s.</v>
      </c>
      <c r="G54" s="41"/>
      <c r="H54" s="41"/>
      <c r="I54" s="141" t="s">
        <v>31</v>
      </c>
      <c r="J54" s="37" t="str">
        <f>E21</f>
        <v>HUBAX</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Lukáš Hykyš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107</v>
      </c>
      <c r="D57" s="173"/>
      <c r="E57" s="173"/>
      <c r="F57" s="173"/>
      <c r="G57" s="173"/>
      <c r="H57" s="173"/>
      <c r="I57" s="174"/>
      <c r="J57" s="175" t="s">
        <v>108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J87</f>
        <v>0</v>
      </c>
      <c r="K59" s="41"/>
      <c r="L59" s="138"/>
      <c r="S59" s="39"/>
      <c r="T59" s="39"/>
      <c r="U59" s="39"/>
      <c r="V59" s="39"/>
      <c r="W59" s="39"/>
      <c r="X59" s="39"/>
      <c r="Y59" s="39"/>
      <c r="Z59" s="39"/>
      <c r="AA59" s="39"/>
      <c r="AB59" s="39"/>
      <c r="AC59" s="39"/>
      <c r="AD59" s="39"/>
      <c r="AE59" s="39"/>
      <c r="AU59" s="18" t="s">
        <v>109</v>
      </c>
    </row>
    <row r="60" s="9" customFormat="1" ht="24.96" customHeight="1">
      <c r="A60" s="9"/>
      <c r="B60" s="177"/>
      <c r="C60" s="178"/>
      <c r="D60" s="179" t="s">
        <v>110</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113</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114</v>
      </c>
      <c r="E62" s="187"/>
      <c r="F62" s="187"/>
      <c r="G62" s="187"/>
      <c r="H62" s="187"/>
      <c r="I62" s="188"/>
      <c r="J62" s="189">
        <f>J261</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116</v>
      </c>
      <c r="E63" s="187"/>
      <c r="F63" s="187"/>
      <c r="G63" s="187"/>
      <c r="H63" s="187"/>
      <c r="I63" s="188"/>
      <c r="J63" s="189">
        <f>J283</f>
        <v>0</v>
      </c>
      <c r="K63" s="185"/>
      <c r="L63" s="190"/>
      <c r="S63" s="10"/>
      <c r="T63" s="10"/>
      <c r="U63" s="10"/>
      <c r="V63" s="10"/>
      <c r="W63" s="10"/>
      <c r="X63" s="10"/>
      <c r="Y63" s="10"/>
      <c r="Z63" s="10"/>
      <c r="AA63" s="10"/>
      <c r="AB63" s="10"/>
      <c r="AC63" s="10"/>
      <c r="AD63" s="10"/>
      <c r="AE63" s="10"/>
    </row>
    <row r="64" s="9" customFormat="1" ht="24.96" customHeight="1">
      <c r="A64" s="9"/>
      <c r="B64" s="177"/>
      <c r="C64" s="178"/>
      <c r="D64" s="179" t="s">
        <v>117</v>
      </c>
      <c r="E64" s="180"/>
      <c r="F64" s="180"/>
      <c r="G64" s="180"/>
      <c r="H64" s="180"/>
      <c r="I64" s="181"/>
      <c r="J64" s="182">
        <f>J286</f>
        <v>0</v>
      </c>
      <c r="K64" s="178"/>
      <c r="L64" s="183"/>
      <c r="S64" s="9"/>
      <c r="T64" s="9"/>
      <c r="U64" s="9"/>
      <c r="V64" s="9"/>
      <c r="W64" s="9"/>
      <c r="X64" s="9"/>
      <c r="Y64" s="9"/>
      <c r="Z64" s="9"/>
      <c r="AA64" s="9"/>
      <c r="AB64" s="9"/>
      <c r="AC64" s="9"/>
      <c r="AD64" s="9"/>
      <c r="AE64" s="9"/>
    </row>
    <row r="65" s="10" customFormat="1" ht="19.92" customHeight="1">
      <c r="A65" s="10"/>
      <c r="B65" s="184"/>
      <c r="C65" s="185"/>
      <c r="D65" s="186" t="s">
        <v>125</v>
      </c>
      <c r="E65" s="187"/>
      <c r="F65" s="187"/>
      <c r="G65" s="187"/>
      <c r="H65" s="187"/>
      <c r="I65" s="188"/>
      <c r="J65" s="189">
        <f>J287</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1357</v>
      </c>
      <c r="E66" s="187"/>
      <c r="F66" s="187"/>
      <c r="G66" s="187"/>
      <c r="H66" s="187"/>
      <c r="I66" s="188"/>
      <c r="J66" s="189">
        <f>J290</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1358</v>
      </c>
      <c r="E67" s="187"/>
      <c r="F67" s="187"/>
      <c r="G67" s="187"/>
      <c r="H67" s="187"/>
      <c r="I67" s="188"/>
      <c r="J67" s="189">
        <f>J293</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4" t="s">
        <v>127</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Polyfunkční dům Hrob č.p. 3_revize</v>
      </c>
      <c r="F77" s="33"/>
      <c r="G77" s="33"/>
      <c r="H77" s="33"/>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104</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 04 - Zateplení a omítka předního průčelí</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Hrob</v>
      </c>
      <c r="G81" s="41"/>
      <c r="H81" s="41"/>
      <c r="I81" s="141" t="s">
        <v>23</v>
      </c>
      <c r="J81" s="73" t="str">
        <f>IF(J12="","",J12)</f>
        <v>12. 12. 2019</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Důstojné bydlení z.s.</v>
      </c>
      <c r="G83" s="41"/>
      <c r="H83" s="41"/>
      <c r="I83" s="141" t="s">
        <v>31</v>
      </c>
      <c r="J83" s="37" t="str">
        <f>E21</f>
        <v>HUBAX</v>
      </c>
      <c r="K83" s="41"/>
      <c r="L83" s="138"/>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141" t="s">
        <v>34</v>
      </c>
      <c r="J84" s="37" t="str">
        <f>E24</f>
        <v>Lukáš Hykyš</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128</v>
      </c>
      <c r="D86" s="194" t="s">
        <v>57</v>
      </c>
      <c r="E86" s="194" t="s">
        <v>53</v>
      </c>
      <c r="F86" s="194" t="s">
        <v>54</v>
      </c>
      <c r="G86" s="194" t="s">
        <v>129</v>
      </c>
      <c r="H86" s="194" t="s">
        <v>130</v>
      </c>
      <c r="I86" s="195" t="s">
        <v>131</v>
      </c>
      <c r="J86" s="194" t="s">
        <v>108</v>
      </c>
      <c r="K86" s="196" t="s">
        <v>132</v>
      </c>
      <c r="L86" s="197"/>
      <c r="M86" s="93" t="s">
        <v>19</v>
      </c>
      <c r="N86" s="94" t="s">
        <v>42</v>
      </c>
      <c r="O86" s="94" t="s">
        <v>133</v>
      </c>
      <c r="P86" s="94" t="s">
        <v>134</v>
      </c>
      <c r="Q86" s="94" t="s">
        <v>135</v>
      </c>
      <c r="R86" s="94" t="s">
        <v>136</v>
      </c>
      <c r="S86" s="94" t="s">
        <v>137</v>
      </c>
      <c r="T86" s="95" t="s">
        <v>138</v>
      </c>
      <c r="U86" s="191"/>
      <c r="V86" s="191"/>
      <c r="W86" s="191"/>
      <c r="X86" s="191"/>
      <c r="Y86" s="191"/>
      <c r="Z86" s="191"/>
      <c r="AA86" s="191"/>
      <c r="AB86" s="191"/>
      <c r="AC86" s="191"/>
      <c r="AD86" s="191"/>
      <c r="AE86" s="191"/>
    </row>
    <row r="87" s="2" customFormat="1" ht="22.8" customHeight="1">
      <c r="A87" s="39"/>
      <c r="B87" s="40"/>
      <c r="C87" s="100" t="s">
        <v>139</v>
      </c>
      <c r="D87" s="41"/>
      <c r="E87" s="41"/>
      <c r="F87" s="41"/>
      <c r="G87" s="41"/>
      <c r="H87" s="41"/>
      <c r="I87" s="137"/>
      <c r="J87" s="198">
        <f>BK87</f>
        <v>0</v>
      </c>
      <c r="K87" s="41"/>
      <c r="L87" s="45"/>
      <c r="M87" s="96"/>
      <c r="N87" s="199"/>
      <c r="O87" s="97"/>
      <c r="P87" s="200">
        <f>P88+P286</f>
        <v>0</v>
      </c>
      <c r="Q87" s="97"/>
      <c r="R87" s="200">
        <f>R88+R286</f>
        <v>21.108024200000006</v>
      </c>
      <c r="S87" s="97"/>
      <c r="T87" s="201">
        <f>T88+T286</f>
        <v>0.36718800000000001</v>
      </c>
      <c r="U87" s="39"/>
      <c r="V87" s="39"/>
      <c r="W87" s="39"/>
      <c r="X87" s="39"/>
      <c r="Y87" s="39"/>
      <c r="Z87" s="39"/>
      <c r="AA87" s="39"/>
      <c r="AB87" s="39"/>
      <c r="AC87" s="39"/>
      <c r="AD87" s="39"/>
      <c r="AE87" s="39"/>
      <c r="AT87" s="18" t="s">
        <v>71</v>
      </c>
      <c r="AU87" s="18" t="s">
        <v>109</v>
      </c>
      <c r="BK87" s="202">
        <f>BK88+BK286</f>
        <v>0</v>
      </c>
    </row>
    <row r="88" s="12" customFormat="1" ht="25.92" customHeight="1">
      <c r="A88" s="12"/>
      <c r="B88" s="203"/>
      <c r="C88" s="204"/>
      <c r="D88" s="205" t="s">
        <v>71</v>
      </c>
      <c r="E88" s="206" t="s">
        <v>140</v>
      </c>
      <c r="F88" s="206" t="s">
        <v>141</v>
      </c>
      <c r="G88" s="204"/>
      <c r="H88" s="204"/>
      <c r="I88" s="207"/>
      <c r="J88" s="208">
        <f>BK88</f>
        <v>0</v>
      </c>
      <c r="K88" s="204"/>
      <c r="L88" s="209"/>
      <c r="M88" s="210"/>
      <c r="N88" s="211"/>
      <c r="O88" s="211"/>
      <c r="P88" s="212">
        <f>P89+P261+P283</f>
        <v>0</v>
      </c>
      <c r="Q88" s="211"/>
      <c r="R88" s="212">
        <f>R89+R261+R283</f>
        <v>20.797181600000005</v>
      </c>
      <c r="S88" s="211"/>
      <c r="T88" s="213">
        <f>T89+T261+T283</f>
        <v>0</v>
      </c>
      <c r="U88" s="12"/>
      <c r="V88" s="12"/>
      <c r="W88" s="12"/>
      <c r="X88" s="12"/>
      <c r="Y88" s="12"/>
      <c r="Z88" s="12"/>
      <c r="AA88" s="12"/>
      <c r="AB88" s="12"/>
      <c r="AC88" s="12"/>
      <c r="AD88" s="12"/>
      <c r="AE88" s="12"/>
      <c r="AR88" s="214" t="s">
        <v>80</v>
      </c>
      <c r="AT88" s="215" t="s">
        <v>71</v>
      </c>
      <c r="AU88" s="215" t="s">
        <v>72</v>
      </c>
      <c r="AY88" s="214" t="s">
        <v>142</v>
      </c>
      <c r="BK88" s="216">
        <f>BK89+BK261+BK283</f>
        <v>0</v>
      </c>
    </row>
    <row r="89" s="12" customFormat="1" ht="22.8" customHeight="1">
      <c r="A89" s="12"/>
      <c r="B89" s="203"/>
      <c r="C89" s="204"/>
      <c r="D89" s="205" t="s">
        <v>71</v>
      </c>
      <c r="E89" s="217" t="s">
        <v>188</v>
      </c>
      <c r="F89" s="217" t="s">
        <v>199</v>
      </c>
      <c r="G89" s="204"/>
      <c r="H89" s="204"/>
      <c r="I89" s="207"/>
      <c r="J89" s="218">
        <f>BK89</f>
        <v>0</v>
      </c>
      <c r="K89" s="204"/>
      <c r="L89" s="209"/>
      <c r="M89" s="210"/>
      <c r="N89" s="211"/>
      <c r="O89" s="211"/>
      <c r="P89" s="212">
        <f>SUM(P90:P260)</f>
        <v>0</v>
      </c>
      <c r="Q89" s="211"/>
      <c r="R89" s="212">
        <f>SUM(R90:R260)</f>
        <v>20.797181600000005</v>
      </c>
      <c r="S89" s="211"/>
      <c r="T89" s="213">
        <f>SUM(T90:T260)</f>
        <v>0</v>
      </c>
      <c r="U89" s="12"/>
      <c r="V89" s="12"/>
      <c r="W89" s="12"/>
      <c r="X89" s="12"/>
      <c r="Y89" s="12"/>
      <c r="Z89" s="12"/>
      <c r="AA89" s="12"/>
      <c r="AB89" s="12"/>
      <c r="AC89" s="12"/>
      <c r="AD89" s="12"/>
      <c r="AE89" s="12"/>
      <c r="AR89" s="214" t="s">
        <v>80</v>
      </c>
      <c r="AT89" s="215" t="s">
        <v>71</v>
      </c>
      <c r="AU89" s="215" t="s">
        <v>80</v>
      </c>
      <c r="AY89" s="214" t="s">
        <v>142</v>
      </c>
      <c r="BK89" s="216">
        <f>SUM(BK90:BK260)</f>
        <v>0</v>
      </c>
    </row>
    <row r="90" s="2" customFormat="1" ht="16.5" customHeight="1">
      <c r="A90" s="39"/>
      <c r="B90" s="40"/>
      <c r="C90" s="219" t="s">
        <v>80</v>
      </c>
      <c r="D90" s="219" t="s">
        <v>145</v>
      </c>
      <c r="E90" s="220" t="s">
        <v>1359</v>
      </c>
      <c r="F90" s="221" t="s">
        <v>1360</v>
      </c>
      <c r="G90" s="222" t="s">
        <v>159</v>
      </c>
      <c r="H90" s="223">
        <v>430.14100000000002</v>
      </c>
      <c r="I90" s="224"/>
      <c r="J90" s="225">
        <f>ROUND(I90*H90,2)</f>
        <v>0</v>
      </c>
      <c r="K90" s="221" t="s">
        <v>149</v>
      </c>
      <c r="L90" s="45"/>
      <c r="M90" s="226" t="s">
        <v>19</v>
      </c>
      <c r="N90" s="227" t="s">
        <v>44</v>
      </c>
      <c r="O90" s="85"/>
      <c r="P90" s="228">
        <f>O90*H90</f>
        <v>0</v>
      </c>
      <c r="Q90" s="228">
        <v>0.00025999999999999998</v>
      </c>
      <c r="R90" s="228">
        <f>Q90*H90</f>
        <v>0.11183665999999999</v>
      </c>
      <c r="S90" s="228">
        <v>0</v>
      </c>
      <c r="T90" s="229">
        <f>S90*H90</f>
        <v>0</v>
      </c>
      <c r="U90" s="39"/>
      <c r="V90" s="39"/>
      <c r="W90" s="39"/>
      <c r="X90" s="39"/>
      <c r="Y90" s="39"/>
      <c r="Z90" s="39"/>
      <c r="AA90" s="39"/>
      <c r="AB90" s="39"/>
      <c r="AC90" s="39"/>
      <c r="AD90" s="39"/>
      <c r="AE90" s="39"/>
      <c r="AR90" s="230" t="s">
        <v>150</v>
      </c>
      <c r="AT90" s="230" t="s">
        <v>145</v>
      </c>
      <c r="AU90" s="230" t="s">
        <v>151</v>
      </c>
      <c r="AY90" s="18" t="s">
        <v>142</v>
      </c>
      <c r="BE90" s="231">
        <f>IF(N90="základní",J90,0)</f>
        <v>0</v>
      </c>
      <c r="BF90" s="231">
        <f>IF(N90="snížená",J90,0)</f>
        <v>0</v>
      </c>
      <c r="BG90" s="231">
        <f>IF(N90="zákl. přenesená",J90,0)</f>
        <v>0</v>
      </c>
      <c r="BH90" s="231">
        <f>IF(N90="sníž. přenesená",J90,0)</f>
        <v>0</v>
      </c>
      <c r="BI90" s="231">
        <f>IF(N90="nulová",J90,0)</f>
        <v>0</v>
      </c>
      <c r="BJ90" s="18" t="s">
        <v>151</v>
      </c>
      <c r="BK90" s="231">
        <f>ROUND(I90*H90,2)</f>
        <v>0</v>
      </c>
      <c r="BL90" s="18" t="s">
        <v>150</v>
      </c>
      <c r="BM90" s="230" t="s">
        <v>1361</v>
      </c>
    </row>
    <row r="91" s="2" customFormat="1" ht="16.5" customHeight="1">
      <c r="A91" s="39"/>
      <c r="B91" s="40"/>
      <c r="C91" s="219" t="s">
        <v>151</v>
      </c>
      <c r="D91" s="219" t="s">
        <v>145</v>
      </c>
      <c r="E91" s="220" t="s">
        <v>1362</v>
      </c>
      <c r="F91" s="221" t="s">
        <v>1363</v>
      </c>
      <c r="G91" s="222" t="s">
        <v>159</v>
      </c>
      <c r="H91" s="223">
        <v>129.042</v>
      </c>
      <c r="I91" s="224"/>
      <c r="J91" s="225">
        <f>ROUND(I91*H91,2)</f>
        <v>0</v>
      </c>
      <c r="K91" s="221" t="s">
        <v>149</v>
      </c>
      <c r="L91" s="45"/>
      <c r="M91" s="226" t="s">
        <v>19</v>
      </c>
      <c r="N91" s="227" t="s">
        <v>44</v>
      </c>
      <c r="O91" s="85"/>
      <c r="P91" s="228">
        <f>O91*H91</f>
        <v>0</v>
      </c>
      <c r="Q91" s="228">
        <v>0.0054599999999999996</v>
      </c>
      <c r="R91" s="228">
        <f>Q91*H91</f>
        <v>0.70456931999999994</v>
      </c>
      <c r="S91" s="228">
        <v>0</v>
      </c>
      <c r="T91" s="229">
        <f>S91*H91</f>
        <v>0</v>
      </c>
      <c r="U91" s="39"/>
      <c r="V91" s="39"/>
      <c r="W91" s="39"/>
      <c r="X91" s="39"/>
      <c r="Y91" s="39"/>
      <c r="Z91" s="39"/>
      <c r="AA91" s="39"/>
      <c r="AB91" s="39"/>
      <c r="AC91" s="39"/>
      <c r="AD91" s="39"/>
      <c r="AE91" s="39"/>
      <c r="AR91" s="230" t="s">
        <v>150</v>
      </c>
      <c r="AT91" s="230" t="s">
        <v>145</v>
      </c>
      <c r="AU91" s="230" t="s">
        <v>151</v>
      </c>
      <c r="AY91" s="18" t="s">
        <v>142</v>
      </c>
      <c r="BE91" s="231">
        <f>IF(N91="základní",J91,0)</f>
        <v>0</v>
      </c>
      <c r="BF91" s="231">
        <f>IF(N91="snížená",J91,0)</f>
        <v>0</v>
      </c>
      <c r="BG91" s="231">
        <f>IF(N91="zákl. přenesená",J91,0)</f>
        <v>0</v>
      </c>
      <c r="BH91" s="231">
        <f>IF(N91="sníž. přenesená",J91,0)</f>
        <v>0</v>
      </c>
      <c r="BI91" s="231">
        <f>IF(N91="nulová",J91,0)</f>
        <v>0</v>
      </c>
      <c r="BJ91" s="18" t="s">
        <v>151</v>
      </c>
      <c r="BK91" s="231">
        <f>ROUND(I91*H91,2)</f>
        <v>0</v>
      </c>
      <c r="BL91" s="18" t="s">
        <v>150</v>
      </c>
      <c r="BM91" s="230" t="s">
        <v>1364</v>
      </c>
    </row>
    <row r="92" s="2" customFormat="1">
      <c r="A92" s="39"/>
      <c r="B92" s="40"/>
      <c r="C92" s="41"/>
      <c r="D92" s="234" t="s">
        <v>174</v>
      </c>
      <c r="E92" s="41"/>
      <c r="F92" s="255" t="s">
        <v>1365</v>
      </c>
      <c r="G92" s="41"/>
      <c r="H92" s="41"/>
      <c r="I92" s="137"/>
      <c r="J92" s="41"/>
      <c r="K92" s="41"/>
      <c r="L92" s="45"/>
      <c r="M92" s="256"/>
      <c r="N92" s="257"/>
      <c r="O92" s="85"/>
      <c r="P92" s="85"/>
      <c r="Q92" s="85"/>
      <c r="R92" s="85"/>
      <c r="S92" s="85"/>
      <c r="T92" s="86"/>
      <c r="U92" s="39"/>
      <c r="V92" s="39"/>
      <c r="W92" s="39"/>
      <c r="X92" s="39"/>
      <c r="Y92" s="39"/>
      <c r="Z92" s="39"/>
      <c r="AA92" s="39"/>
      <c r="AB92" s="39"/>
      <c r="AC92" s="39"/>
      <c r="AD92" s="39"/>
      <c r="AE92" s="39"/>
      <c r="AT92" s="18" t="s">
        <v>174</v>
      </c>
      <c r="AU92" s="18" t="s">
        <v>151</v>
      </c>
    </row>
    <row r="93" s="13" customFormat="1">
      <c r="A93" s="13"/>
      <c r="B93" s="232"/>
      <c r="C93" s="233"/>
      <c r="D93" s="234" t="s">
        <v>153</v>
      </c>
      <c r="E93" s="235" t="s">
        <v>19</v>
      </c>
      <c r="F93" s="236" t="s">
        <v>1366</v>
      </c>
      <c r="G93" s="233"/>
      <c r="H93" s="237">
        <v>129.042</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153</v>
      </c>
      <c r="AU93" s="243" t="s">
        <v>151</v>
      </c>
      <c r="AV93" s="13" t="s">
        <v>151</v>
      </c>
      <c r="AW93" s="13" t="s">
        <v>33</v>
      </c>
      <c r="AX93" s="13" t="s">
        <v>72</v>
      </c>
      <c r="AY93" s="243" t="s">
        <v>142</v>
      </c>
    </row>
    <row r="94" s="14" customFormat="1">
      <c r="A94" s="14"/>
      <c r="B94" s="244"/>
      <c r="C94" s="245"/>
      <c r="D94" s="234" t="s">
        <v>153</v>
      </c>
      <c r="E94" s="246" t="s">
        <v>19</v>
      </c>
      <c r="F94" s="247" t="s">
        <v>156</v>
      </c>
      <c r="G94" s="245"/>
      <c r="H94" s="248">
        <v>129.042</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153</v>
      </c>
      <c r="AU94" s="254" t="s">
        <v>151</v>
      </c>
      <c r="AV94" s="14" t="s">
        <v>150</v>
      </c>
      <c r="AW94" s="14" t="s">
        <v>33</v>
      </c>
      <c r="AX94" s="14" t="s">
        <v>80</v>
      </c>
      <c r="AY94" s="254" t="s">
        <v>142</v>
      </c>
    </row>
    <row r="95" s="2" customFormat="1" ht="21.75" customHeight="1">
      <c r="A95" s="39"/>
      <c r="B95" s="40"/>
      <c r="C95" s="219" t="s">
        <v>143</v>
      </c>
      <c r="D95" s="219" t="s">
        <v>145</v>
      </c>
      <c r="E95" s="220" t="s">
        <v>1367</v>
      </c>
      <c r="F95" s="221" t="s">
        <v>1368</v>
      </c>
      <c r="G95" s="222" t="s">
        <v>159</v>
      </c>
      <c r="H95" s="223">
        <v>1032.336</v>
      </c>
      <c r="I95" s="224"/>
      <c r="J95" s="225">
        <f>ROUND(I95*H95,2)</f>
        <v>0</v>
      </c>
      <c r="K95" s="221" t="s">
        <v>149</v>
      </c>
      <c r="L95" s="45"/>
      <c r="M95" s="226" t="s">
        <v>19</v>
      </c>
      <c r="N95" s="227" t="s">
        <v>44</v>
      </c>
      <c r="O95" s="85"/>
      <c r="P95" s="228">
        <f>O95*H95</f>
        <v>0</v>
      </c>
      <c r="Q95" s="228">
        <v>0.0020999999999999999</v>
      </c>
      <c r="R95" s="228">
        <f>Q95*H95</f>
        <v>2.1679056000000001</v>
      </c>
      <c r="S95" s="228">
        <v>0</v>
      </c>
      <c r="T95" s="229">
        <f>S95*H95</f>
        <v>0</v>
      </c>
      <c r="U95" s="39"/>
      <c r="V95" s="39"/>
      <c r="W95" s="39"/>
      <c r="X95" s="39"/>
      <c r="Y95" s="39"/>
      <c r="Z95" s="39"/>
      <c r="AA95" s="39"/>
      <c r="AB95" s="39"/>
      <c r="AC95" s="39"/>
      <c r="AD95" s="39"/>
      <c r="AE95" s="39"/>
      <c r="AR95" s="230" t="s">
        <v>150</v>
      </c>
      <c r="AT95" s="230" t="s">
        <v>145</v>
      </c>
      <c r="AU95" s="230" t="s">
        <v>151</v>
      </c>
      <c r="AY95" s="18" t="s">
        <v>142</v>
      </c>
      <c r="BE95" s="231">
        <f>IF(N95="základní",J95,0)</f>
        <v>0</v>
      </c>
      <c r="BF95" s="231">
        <f>IF(N95="snížená",J95,0)</f>
        <v>0</v>
      </c>
      <c r="BG95" s="231">
        <f>IF(N95="zákl. přenesená",J95,0)</f>
        <v>0</v>
      </c>
      <c r="BH95" s="231">
        <f>IF(N95="sníž. přenesená",J95,0)</f>
        <v>0</v>
      </c>
      <c r="BI95" s="231">
        <f>IF(N95="nulová",J95,0)</f>
        <v>0</v>
      </c>
      <c r="BJ95" s="18" t="s">
        <v>151</v>
      </c>
      <c r="BK95" s="231">
        <f>ROUND(I95*H95,2)</f>
        <v>0</v>
      </c>
      <c r="BL95" s="18" t="s">
        <v>150</v>
      </c>
      <c r="BM95" s="230" t="s">
        <v>1369</v>
      </c>
    </row>
    <row r="96" s="2" customFormat="1">
      <c r="A96" s="39"/>
      <c r="B96" s="40"/>
      <c r="C96" s="41"/>
      <c r="D96" s="234" t="s">
        <v>174</v>
      </c>
      <c r="E96" s="41"/>
      <c r="F96" s="255" t="s">
        <v>1365</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8" t="s">
        <v>174</v>
      </c>
      <c r="AU96" s="18" t="s">
        <v>151</v>
      </c>
    </row>
    <row r="97" s="13" customFormat="1">
      <c r="A97" s="13"/>
      <c r="B97" s="232"/>
      <c r="C97" s="233"/>
      <c r="D97" s="234" t="s">
        <v>153</v>
      </c>
      <c r="E97" s="235" t="s">
        <v>19</v>
      </c>
      <c r="F97" s="236" t="s">
        <v>1370</v>
      </c>
      <c r="G97" s="233"/>
      <c r="H97" s="237">
        <v>1032.336</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153</v>
      </c>
      <c r="AU97" s="243" t="s">
        <v>151</v>
      </c>
      <c r="AV97" s="13" t="s">
        <v>151</v>
      </c>
      <c r="AW97" s="13" t="s">
        <v>33</v>
      </c>
      <c r="AX97" s="13" t="s">
        <v>72</v>
      </c>
      <c r="AY97" s="243" t="s">
        <v>142</v>
      </c>
    </row>
    <row r="98" s="14" customFormat="1">
      <c r="A98" s="14"/>
      <c r="B98" s="244"/>
      <c r="C98" s="245"/>
      <c r="D98" s="234" t="s">
        <v>153</v>
      </c>
      <c r="E98" s="246" t="s">
        <v>19</v>
      </c>
      <c r="F98" s="247" t="s">
        <v>156</v>
      </c>
      <c r="G98" s="245"/>
      <c r="H98" s="248">
        <v>1032.336</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153</v>
      </c>
      <c r="AU98" s="254" t="s">
        <v>151</v>
      </c>
      <c r="AV98" s="14" t="s">
        <v>150</v>
      </c>
      <c r="AW98" s="14" t="s">
        <v>33</v>
      </c>
      <c r="AX98" s="14" t="s">
        <v>80</v>
      </c>
      <c r="AY98" s="254" t="s">
        <v>142</v>
      </c>
    </row>
    <row r="99" s="2" customFormat="1" ht="16.5" customHeight="1">
      <c r="A99" s="39"/>
      <c r="B99" s="40"/>
      <c r="C99" s="219" t="s">
        <v>150</v>
      </c>
      <c r="D99" s="219" t="s">
        <v>145</v>
      </c>
      <c r="E99" s="220" t="s">
        <v>1371</v>
      </c>
      <c r="F99" s="221" t="s">
        <v>1372</v>
      </c>
      <c r="G99" s="222" t="s">
        <v>185</v>
      </c>
      <c r="H99" s="223">
        <v>48.5</v>
      </c>
      <c r="I99" s="224"/>
      <c r="J99" s="225">
        <f>ROUND(I99*H99,2)</f>
        <v>0</v>
      </c>
      <c r="K99" s="221" t="s">
        <v>149</v>
      </c>
      <c r="L99" s="45"/>
      <c r="M99" s="226" t="s">
        <v>19</v>
      </c>
      <c r="N99" s="227" t="s">
        <v>44</v>
      </c>
      <c r="O99" s="85"/>
      <c r="P99" s="228">
        <f>O99*H99</f>
        <v>0</v>
      </c>
      <c r="Q99" s="228">
        <v>6.0000000000000002E-05</v>
      </c>
      <c r="R99" s="228">
        <f>Q99*H99</f>
        <v>0.0029100000000000003</v>
      </c>
      <c r="S99" s="228">
        <v>0</v>
      </c>
      <c r="T99" s="229">
        <f>S99*H99</f>
        <v>0</v>
      </c>
      <c r="U99" s="39"/>
      <c r="V99" s="39"/>
      <c r="W99" s="39"/>
      <c r="X99" s="39"/>
      <c r="Y99" s="39"/>
      <c r="Z99" s="39"/>
      <c r="AA99" s="39"/>
      <c r="AB99" s="39"/>
      <c r="AC99" s="39"/>
      <c r="AD99" s="39"/>
      <c r="AE99" s="39"/>
      <c r="AR99" s="230" t="s">
        <v>150</v>
      </c>
      <c r="AT99" s="230" t="s">
        <v>145</v>
      </c>
      <c r="AU99" s="230" t="s">
        <v>151</v>
      </c>
      <c r="AY99" s="18" t="s">
        <v>142</v>
      </c>
      <c r="BE99" s="231">
        <f>IF(N99="základní",J99,0)</f>
        <v>0</v>
      </c>
      <c r="BF99" s="231">
        <f>IF(N99="snížená",J99,0)</f>
        <v>0</v>
      </c>
      <c r="BG99" s="231">
        <f>IF(N99="zákl. přenesená",J99,0)</f>
        <v>0</v>
      </c>
      <c r="BH99" s="231">
        <f>IF(N99="sníž. přenesená",J99,0)</f>
        <v>0</v>
      </c>
      <c r="BI99" s="231">
        <f>IF(N99="nulová",J99,0)</f>
        <v>0</v>
      </c>
      <c r="BJ99" s="18" t="s">
        <v>151</v>
      </c>
      <c r="BK99" s="231">
        <f>ROUND(I99*H99,2)</f>
        <v>0</v>
      </c>
      <c r="BL99" s="18" t="s">
        <v>150</v>
      </c>
      <c r="BM99" s="230" t="s">
        <v>1373</v>
      </c>
    </row>
    <row r="100" s="2" customFormat="1">
      <c r="A100" s="39"/>
      <c r="B100" s="40"/>
      <c r="C100" s="41"/>
      <c r="D100" s="234" t="s">
        <v>174</v>
      </c>
      <c r="E100" s="41"/>
      <c r="F100" s="255" t="s">
        <v>1374</v>
      </c>
      <c r="G100" s="41"/>
      <c r="H100" s="41"/>
      <c r="I100" s="137"/>
      <c r="J100" s="41"/>
      <c r="K100" s="41"/>
      <c r="L100" s="45"/>
      <c r="M100" s="256"/>
      <c r="N100" s="257"/>
      <c r="O100" s="85"/>
      <c r="P100" s="85"/>
      <c r="Q100" s="85"/>
      <c r="R100" s="85"/>
      <c r="S100" s="85"/>
      <c r="T100" s="86"/>
      <c r="U100" s="39"/>
      <c r="V100" s="39"/>
      <c r="W100" s="39"/>
      <c r="X100" s="39"/>
      <c r="Y100" s="39"/>
      <c r="Z100" s="39"/>
      <c r="AA100" s="39"/>
      <c r="AB100" s="39"/>
      <c r="AC100" s="39"/>
      <c r="AD100" s="39"/>
      <c r="AE100" s="39"/>
      <c r="AT100" s="18" t="s">
        <v>174</v>
      </c>
      <c r="AU100" s="18" t="s">
        <v>151</v>
      </c>
    </row>
    <row r="101" s="13" customFormat="1">
      <c r="A101" s="13"/>
      <c r="B101" s="232"/>
      <c r="C101" s="233"/>
      <c r="D101" s="234" t="s">
        <v>153</v>
      </c>
      <c r="E101" s="235" t="s">
        <v>19</v>
      </c>
      <c r="F101" s="236" t="s">
        <v>1375</v>
      </c>
      <c r="G101" s="233"/>
      <c r="H101" s="237">
        <v>48.5</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153</v>
      </c>
      <c r="AU101" s="243" t="s">
        <v>151</v>
      </c>
      <c r="AV101" s="13" t="s">
        <v>151</v>
      </c>
      <c r="AW101" s="13" t="s">
        <v>33</v>
      </c>
      <c r="AX101" s="13" t="s">
        <v>72</v>
      </c>
      <c r="AY101" s="243" t="s">
        <v>142</v>
      </c>
    </row>
    <row r="102" s="14" customFormat="1">
      <c r="A102" s="14"/>
      <c r="B102" s="244"/>
      <c r="C102" s="245"/>
      <c r="D102" s="234" t="s">
        <v>153</v>
      </c>
      <c r="E102" s="246" t="s">
        <v>19</v>
      </c>
      <c r="F102" s="247" t="s">
        <v>156</v>
      </c>
      <c r="G102" s="245"/>
      <c r="H102" s="248">
        <v>48.5</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153</v>
      </c>
      <c r="AU102" s="254" t="s">
        <v>151</v>
      </c>
      <c r="AV102" s="14" t="s">
        <v>150</v>
      </c>
      <c r="AW102" s="14" t="s">
        <v>33</v>
      </c>
      <c r="AX102" s="14" t="s">
        <v>80</v>
      </c>
      <c r="AY102" s="254" t="s">
        <v>142</v>
      </c>
    </row>
    <row r="103" s="2" customFormat="1" ht="16.5" customHeight="1">
      <c r="A103" s="39"/>
      <c r="B103" s="40"/>
      <c r="C103" s="268" t="s">
        <v>182</v>
      </c>
      <c r="D103" s="268" t="s">
        <v>264</v>
      </c>
      <c r="E103" s="269" t="s">
        <v>1376</v>
      </c>
      <c r="F103" s="270" t="s">
        <v>1377</v>
      </c>
      <c r="G103" s="271" t="s">
        <v>185</v>
      </c>
      <c r="H103" s="272">
        <v>50.924999999999997</v>
      </c>
      <c r="I103" s="273"/>
      <c r="J103" s="274">
        <f>ROUND(I103*H103,2)</f>
        <v>0</v>
      </c>
      <c r="K103" s="270" t="s">
        <v>149</v>
      </c>
      <c r="L103" s="275"/>
      <c r="M103" s="276" t="s">
        <v>19</v>
      </c>
      <c r="N103" s="277" t="s">
        <v>44</v>
      </c>
      <c r="O103" s="85"/>
      <c r="P103" s="228">
        <f>O103*H103</f>
        <v>0</v>
      </c>
      <c r="Q103" s="228">
        <v>0.00040999999999999999</v>
      </c>
      <c r="R103" s="228">
        <f>Q103*H103</f>
        <v>0.020879249999999999</v>
      </c>
      <c r="S103" s="228">
        <v>0</v>
      </c>
      <c r="T103" s="229">
        <f>S103*H103</f>
        <v>0</v>
      </c>
      <c r="U103" s="39"/>
      <c r="V103" s="39"/>
      <c r="W103" s="39"/>
      <c r="X103" s="39"/>
      <c r="Y103" s="39"/>
      <c r="Z103" s="39"/>
      <c r="AA103" s="39"/>
      <c r="AB103" s="39"/>
      <c r="AC103" s="39"/>
      <c r="AD103" s="39"/>
      <c r="AE103" s="39"/>
      <c r="AR103" s="230" t="s">
        <v>200</v>
      </c>
      <c r="AT103" s="230" t="s">
        <v>264</v>
      </c>
      <c r="AU103" s="230" t="s">
        <v>151</v>
      </c>
      <c r="AY103" s="18" t="s">
        <v>142</v>
      </c>
      <c r="BE103" s="231">
        <f>IF(N103="základní",J103,0)</f>
        <v>0</v>
      </c>
      <c r="BF103" s="231">
        <f>IF(N103="snížená",J103,0)</f>
        <v>0</v>
      </c>
      <c r="BG103" s="231">
        <f>IF(N103="zákl. přenesená",J103,0)</f>
        <v>0</v>
      </c>
      <c r="BH103" s="231">
        <f>IF(N103="sníž. přenesená",J103,0)</f>
        <v>0</v>
      </c>
      <c r="BI103" s="231">
        <f>IF(N103="nulová",J103,0)</f>
        <v>0</v>
      </c>
      <c r="BJ103" s="18" t="s">
        <v>151</v>
      </c>
      <c r="BK103" s="231">
        <f>ROUND(I103*H103,2)</f>
        <v>0</v>
      </c>
      <c r="BL103" s="18" t="s">
        <v>150</v>
      </c>
      <c r="BM103" s="230" t="s">
        <v>1378</v>
      </c>
    </row>
    <row r="104" s="2" customFormat="1" ht="21.75" customHeight="1">
      <c r="A104" s="39"/>
      <c r="B104" s="40"/>
      <c r="C104" s="219" t="s">
        <v>188</v>
      </c>
      <c r="D104" s="219" t="s">
        <v>145</v>
      </c>
      <c r="E104" s="220" t="s">
        <v>1379</v>
      </c>
      <c r="F104" s="221" t="s">
        <v>1380</v>
      </c>
      <c r="G104" s="222" t="s">
        <v>185</v>
      </c>
      <c r="H104" s="223">
        <v>15.800000000000001</v>
      </c>
      <c r="I104" s="224"/>
      <c r="J104" s="225">
        <f>ROUND(I104*H104,2)</f>
        <v>0</v>
      </c>
      <c r="K104" s="221" t="s">
        <v>149</v>
      </c>
      <c r="L104" s="45"/>
      <c r="M104" s="226" t="s">
        <v>19</v>
      </c>
      <c r="N104" s="227" t="s">
        <v>44</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150</v>
      </c>
      <c r="AT104" s="230" t="s">
        <v>145</v>
      </c>
      <c r="AU104" s="230" t="s">
        <v>151</v>
      </c>
      <c r="AY104" s="18" t="s">
        <v>142</v>
      </c>
      <c r="BE104" s="231">
        <f>IF(N104="základní",J104,0)</f>
        <v>0</v>
      </c>
      <c r="BF104" s="231">
        <f>IF(N104="snížená",J104,0)</f>
        <v>0</v>
      </c>
      <c r="BG104" s="231">
        <f>IF(N104="zákl. přenesená",J104,0)</f>
        <v>0</v>
      </c>
      <c r="BH104" s="231">
        <f>IF(N104="sníž. přenesená",J104,0)</f>
        <v>0</v>
      </c>
      <c r="BI104" s="231">
        <f>IF(N104="nulová",J104,0)</f>
        <v>0</v>
      </c>
      <c r="BJ104" s="18" t="s">
        <v>151</v>
      </c>
      <c r="BK104" s="231">
        <f>ROUND(I104*H104,2)</f>
        <v>0</v>
      </c>
      <c r="BL104" s="18" t="s">
        <v>150</v>
      </c>
      <c r="BM104" s="230" t="s">
        <v>1381</v>
      </c>
    </row>
    <row r="105" s="2" customFormat="1">
      <c r="A105" s="39"/>
      <c r="B105" s="40"/>
      <c r="C105" s="41"/>
      <c r="D105" s="234" t="s">
        <v>174</v>
      </c>
      <c r="E105" s="41"/>
      <c r="F105" s="255" t="s">
        <v>253</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8" t="s">
        <v>174</v>
      </c>
      <c r="AU105" s="18" t="s">
        <v>151</v>
      </c>
    </row>
    <row r="106" s="13" customFormat="1">
      <c r="A106" s="13"/>
      <c r="B106" s="232"/>
      <c r="C106" s="233"/>
      <c r="D106" s="234" t="s">
        <v>153</v>
      </c>
      <c r="E106" s="235" t="s">
        <v>19</v>
      </c>
      <c r="F106" s="236" t="s">
        <v>1382</v>
      </c>
      <c r="G106" s="233"/>
      <c r="H106" s="237">
        <v>15.800000000000001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153</v>
      </c>
      <c r="AU106" s="243" t="s">
        <v>151</v>
      </c>
      <c r="AV106" s="13" t="s">
        <v>151</v>
      </c>
      <c r="AW106" s="13" t="s">
        <v>33</v>
      </c>
      <c r="AX106" s="13" t="s">
        <v>72</v>
      </c>
      <c r="AY106" s="243" t="s">
        <v>142</v>
      </c>
    </row>
    <row r="107" s="14" customFormat="1">
      <c r="A107" s="14"/>
      <c r="B107" s="244"/>
      <c r="C107" s="245"/>
      <c r="D107" s="234" t="s">
        <v>153</v>
      </c>
      <c r="E107" s="246" t="s">
        <v>19</v>
      </c>
      <c r="F107" s="247" t="s">
        <v>156</v>
      </c>
      <c r="G107" s="245"/>
      <c r="H107" s="248">
        <v>15.800000000000001</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153</v>
      </c>
      <c r="AU107" s="254" t="s">
        <v>151</v>
      </c>
      <c r="AV107" s="14" t="s">
        <v>150</v>
      </c>
      <c r="AW107" s="14" t="s">
        <v>33</v>
      </c>
      <c r="AX107" s="14" t="s">
        <v>80</v>
      </c>
      <c r="AY107" s="254" t="s">
        <v>142</v>
      </c>
    </row>
    <row r="108" s="2" customFormat="1" ht="16.5" customHeight="1">
      <c r="A108" s="39"/>
      <c r="B108" s="40"/>
      <c r="C108" s="268" t="s">
        <v>195</v>
      </c>
      <c r="D108" s="268" t="s">
        <v>264</v>
      </c>
      <c r="E108" s="269" t="s">
        <v>1383</v>
      </c>
      <c r="F108" s="270" t="s">
        <v>1384</v>
      </c>
      <c r="G108" s="271" t="s">
        <v>185</v>
      </c>
      <c r="H108" s="272">
        <v>16.59</v>
      </c>
      <c r="I108" s="273"/>
      <c r="J108" s="274">
        <f>ROUND(I108*H108,2)</f>
        <v>0</v>
      </c>
      <c r="K108" s="270" t="s">
        <v>149</v>
      </c>
      <c r="L108" s="275"/>
      <c r="M108" s="276" t="s">
        <v>19</v>
      </c>
      <c r="N108" s="277" t="s">
        <v>44</v>
      </c>
      <c r="O108" s="85"/>
      <c r="P108" s="228">
        <f>O108*H108</f>
        <v>0</v>
      </c>
      <c r="Q108" s="228">
        <v>0.00010000000000000001</v>
      </c>
      <c r="R108" s="228">
        <f>Q108*H108</f>
        <v>0.0016590000000000001</v>
      </c>
      <c r="S108" s="228">
        <v>0</v>
      </c>
      <c r="T108" s="229">
        <f>S108*H108</f>
        <v>0</v>
      </c>
      <c r="U108" s="39"/>
      <c r="V108" s="39"/>
      <c r="W108" s="39"/>
      <c r="X108" s="39"/>
      <c r="Y108" s="39"/>
      <c r="Z108" s="39"/>
      <c r="AA108" s="39"/>
      <c r="AB108" s="39"/>
      <c r="AC108" s="39"/>
      <c r="AD108" s="39"/>
      <c r="AE108" s="39"/>
      <c r="AR108" s="230" t="s">
        <v>200</v>
      </c>
      <c r="AT108" s="230" t="s">
        <v>264</v>
      </c>
      <c r="AU108" s="230" t="s">
        <v>151</v>
      </c>
      <c r="AY108" s="18" t="s">
        <v>142</v>
      </c>
      <c r="BE108" s="231">
        <f>IF(N108="základní",J108,0)</f>
        <v>0</v>
      </c>
      <c r="BF108" s="231">
        <f>IF(N108="snížená",J108,0)</f>
        <v>0</v>
      </c>
      <c r="BG108" s="231">
        <f>IF(N108="zákl. přenesená",J108,0)</f>
        <v>0</v>
      </c>
      <c r="BH108" s="231">
        <f>IF(N108="sníž. přenesená",J108,0)</f>
        <v>0</v>
      </c>
      <c r="BI108" s="231">
        <f>IF(N108="nulová",J108,0)</f>
        <v>0</v>
      </c>
      <c r="BJ108" s="18" t="s">
        <v>151</v>
      </c>
      <c r="BK108" s="231">
        <f>ROUND(I108*H108,2)</f>
        <v>0</v>
      </c>
      <c r="BL108" s="18" t="s">
        <v>150</v>
      </c>
      <c r="BM108" s="230" t="s">
        <v>1385</v>
      </c>
    </row>
    <row r="109" s="2" customFormat="1" ht="21.75" customHeight="1">
      <c r="A109" s="39"/>
      <c r="B109" s="40"/>
      <c r="C109" s="219" t="s">
        <v>200</v>
      </c>
      <c r="D109" s="219" t="s">
        <v>145</v>
      </c>
      <c r="E109" s="220" t="s">
        <v>1386</v>
      </c>
      <c r="F109" s="221" t="s">
        <v>1387</v>
      </c>
      <c r="G109" s="222" t="s">
        <v>185</v>
      </c>
      <c r="H109" s="223">
        <v>52.700000000000003</v>
      </c>
      <c r="I109" s="224"/>
      <c r="J109" s="225">
        <f>ROUND(I109*H109,2)</f>
        <v>0</v>
      </c>
      <c r="K109" s="221" t="s">
        <v>149</v>
      </c>
      <c r="L109" s="45"/>
      <c r="M109" s="226" t="s">
        <v>19</v>
      </c>
      <c r="N109" s="227" t="s">
        <v>44</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150</v>
      </c>
      <c r="AT109" s="230" t="s">
        <v>145</v>
      </c>
      <c r="AU109" s="230" t="s">
        <v>151</v>
      </c>
      <c r="AY109" s="18" t="s">
        <v>142</v>
      </c>
      <c r="BE109" s="231">
        <f>IF(N109="základní",J109,0)</f>
        <v>0</v>
      </c>
      <c r="BF109" s="231">
        <f>IF(N109="snížená",J109,0)</f>
        <v>0</v>
      </c>
      <c r="BG109" s="231">
        <f>IF(N109="zákl. přenesená",J109,0)</f>
        <v>0</v>
      </c>
      <c r="BH109" s="231">
        <f>IF(N109="sníž. přenesená",J109,0)</f>
        <v>0</v>
      </c>
      <c r="BI109" s="231">
        <f>IF(N109="nulová",J109,0)</f>
        <v>0</v>
      </c>
      <c r="BJ109" s="18" t="s">
        <v>151</v>
      </c>
      <c r="BK109" s="231">
        <f>ROUND(I109*H109,2)</f>
        <v>0</v>
      </c>
      <c r="BL109" s="18" t="s">
        <v>150</v>
      </c>
      <c r="BM109" s="230" t="s">
        <v>1388</v>
      </c>
    </row>
    <row r="110" s="2" customFormat="1">
      <c r="A110" s="39"/>
      <c r="B110" s="40"/>
      <c r="C110" s="41"/>
      <c r="D110" s="234" t="s">
        <v>174</v>
      </c>
      <c r="E110" s="41"/>
      <c r="F110" s="255" t="s">
        <v>253</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8" t="s">
        <v>174</v>
      </c>
      <c r="AU110" s="18" t="s">
        <v>151</v>
      </c>
    </row>
    <row r="111" s="15" customFormat="1">
      <c r="A111" s="15"/>
      <c r="B111" s="258"/>
      <c r="C111" s="259"/>
      <c r="D111" s="234" t="s">
        <v>153</v>
      </c>
      <c r="E111" s="260" t="s">
        <v>19</v>
      </c>
      <c r="F111" s="261" t="s">
        <v>1389</v>
      </c>
      <c r="G111" s="259"/>
      <c r="H111" s="260" t="s">
        <v>19</v>
      </c>
      <c r="I111" s="262"/>
      <c r="J111" s="259"/>
      <c r="K111" s="259"/>
      <c r="L111" s="263"/>
      <c r="M111" s="264"/>
      <c r="N111" s="265"/>
      <c r="O111" s="265"/>
      <c r="P111" s="265"/>
      <c r="Q111" s="265"/>
      <c r="R111" s="265"/>
      <c r="S111" s="265"/>
      <c r="T111" s="266"/>
      <c r="U111" s="15"/>
      <c r="V111" s="15"/>
      <c r="W111" s="15"/>
      <c r="X111" s="15"/>
      <c r="Y111" s="15"/>
      <c r="Z111" s="15"/>
      <c r="AA111" s="15"/>
      <c r="AB111" s="15"/>
      <c r="AC111" s="15"/>
      <c r="AD111" s="15"/>
      <c r="AE111" s="15"/>
      <c r="AT111" s="267" t="s">
        <v>153</v>
      </c>
      <c r="AU111" s="267" t="s">
        <v>151</v>
      </c>
      <c r="AV111" s="15" t="s">
        <v>80</v>
      </c>
      <c r="AW111" s="15" t="s">
        <v>33</v>
      </c>
      <c r="AX111" s="15" t="s">
        <v>72</v>
      </c>
      <c r="AY111" s="267" t="s">
        <v>142</v>
      </c>
    </row>
    <row r="112" s="13" customFormat="1">
      <c r="A112" s="13"/>
      <c r="B112" s="232"/>
      <c r="C112" s="233"/>
      <c r="D112" s="234" t="s">
        <v>153</v>
      </c>
      <c r="E112" s="235" t="s">
        <v>19</v>
      </c>
      <c r="F112" s="236" t="s">
        <v>1390</v>
      </c>
      <c r="G112" s="233"/>
      <c r="H112" s="237">
        <v>24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153</v>
      </c>
      <c r="AU112" s="243" t="s">
        <v>151</v>
      </c>
      <c r="AV112" s="13" t="s">
        <v>151</v>
      </c>
      <c r="AW112" s="13" t="s">
        <v>33</v>
      </c>
      <c r="AX112" s="13" t="s">
        <v>72</v>
      </c>
      <c r="AY112" s="243" t="s">
        <v>142</v>
      </c>
    </row>
    <row r="113" s="15" customFormat="1">
      <c r="A113" s="15"/>
      <c r="B113" s="258"/>
      <c r="C113" s="259"/>
      <c r="D113" s="234" t="s">
        <v>153</v>
      </c>
      <c r="E113" s="260" t="s">
        <v>19</v>
      </c>
      <c r="F113" s="261" t="s">
        <v>1391</v>
      </c>
      <c r="G113" s="259"/>
      <c r="H113" s="260" t="s">
        <v>19</v>
      </c>
      <c r="I113" s="262"/>
      <c r="J113" s="259"/>
      <c r="K113" s="259"/>
      <c r="L113" s="263"/>
      <c r="M113" s="264"/>
      <c r="N113" s="265"/>
      <c r="O113" s="265"/>
      <c r="P113" s="265"/>
      <c r="Q113" s="265"/>
      <c r="R113" s="265"/>
      <c r="S113" s="265"/>
      <c r="T113" s="266"/>
      <c r="U113" s="15"/>
      <c r="V113" s="15"/>
      <c r="W113" s="15"/>
      <c r="X113" s="15"/>
      <c r="Y113" s="15"/>
      <c r="Z113" s="15"/>
      <c r="AA113" s="15"/>
      <c r="AB113" s="15"/>
      <c r="AC113" s="15"/>
      <c r="AD113" s="15"/>
      <c r="AE113" s="15"/>
      <c r="AT113" s="267" t="s">
        <v>153</v>
      </c>
      <c r="AU113" s="267" t="s">
        <v>151</v>
      </c>
      <c r="AV113" s="15" t="s">
        <v>80</v>
      </c>
      <c r="AW113" s="15" t="s">
        <v>33</v>
      </c>
      <c r="AX113" s="15" t="s">
        <v>72</v>
      </c>
      <c r="AY113" s="267" t="s">
        <v>142</v>
      </c>
    </row>
    <row r="114" s="13" customFormat="1">
      <c r="A114" s="13"/>
      <c r="B114" s="232"/>
      <c r="C114" s="233"/>
      <c r="D114" s="234" t="s">
        <v>153</v>
      </c>
      <c r="E114" s="235" t="s">
        <v>19</v>
      </c>
      <c r="F114" s="236" t="s">
        <v>1392</v>
      </c>
      <c r="G114" s="233"/>
      <c r="H114" s="237">
        <v>7.4000000000000004</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153</v>
      </c>
      <c r="AU114" s="243" t="s">
        <v>151</v>
      </c>
      <c r="AV114" s="13" t="s">
        <v>151</v>
      </c>
      <c r="AW114" s="13" t="s">
        <v>33</v>
      </c>
      <c r="AX114" s="13" t="s">
        <v>72</v>
      </c>
      <c r="AY114" s="243" t="s">
        <v>142</v>
      </c>
    </row>
    <row r="115" s="13" customFormat="1">
      <c r="A115" s="13"/>
      <c r="B115" s="232"/>
      <c r="C115" s="233"/>
      <c r="D115" s="234" t="s">
        <v>153</v>
      </c>
      <c r="E115" s="235" t="s">
        <v>19</v>
      </c>
      <c r="F115" s="236" t="s">
        <v>1393</v>
      </c>
      <c r="G115" s="233"/>
      <c r="H115" s="237">
        <v>7</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153</v>
      </c>
      <c r="AU115" s="243" t="s">
        <v>151</v>
      </c>
      <c r="AV115" s="13" t="s">
        <v>151</v>
      </c>
      <c r="AW115" s="13" t="s">
        <v>33</v>
      </c>
      <c r="AX115" s="13" t="s">
        <v>72</v>
      </c>
      <c r="AY115" s="243" t="s">
        <v>142</v>
      </c>
    </row>
    <row r="116" s="13" customFormat="1">
      <c r="A116" s="13"/>
      <c r="B116" s="232"/>
      <c r="C116" s="233"/>
      <c r="D116" s="234" t="s">
        <v>153</v>
      </c>
      <c r="E116" s="235" t="s">
        <v>19</v>
      </c>
      <c r="F116" s="236" t="s">
        <v>1394</v>
      </c>
      <c r="G116" s="233"/>
      <c r="H116" s="237">
        <v>8</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153</v>
      </c>
      <c r="AU116" s="243" t="s">
        <v>151</v>
      </c>
      <c r="AV116" s="13" t="s">
        <v>151</v>
      </c>
      <c r="AW116" s="13" t="s">
        <v>33</v>
      </c>
      <c r="AX116" s="13" t="s">
        <v>72</v>
      </c>
      <c r="AY116" s="243" t="s">
        <v>142</v>
      </c>
    </row>
    <row r="117" s="13" customFormat="1">
      <c r="A117" s="13"/>
      <c r="B117" s="232"/>
      <c r="C117" s="233"/>
      <c r="D117" s="234" t="s">
        <v>153</v>
      </c>
      <c r="E117" s="235" t="s">
        <v>19</v>
      </c>
      <c r="F117" s="236" t="s">
        <v>1395</v>
      </c>
      <c r="G117" s="233"/>
      <c r="H117" s="237">
        <v>6.2999999999999998</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153</v>
      </c>
      <c r="AU117" s="243" t="s">
        <v>151</v>
      </c>
      <c r="AV117" s="13" t="s">
        <v>151</v>
      </c>
      <c r="AW117" s="13" t="s">
        <v>33</v>
      </c>
      <c r="AX117" s="13" t="s">
        <v>72</v>
      </c>
      <c r="AY117" s="243" t="s">
        <v>142</v>
      </c>
    </row>
    <row r="118" s="14" customFormat="1">
      <c r="A118" s="14"/>
      <c r="B118" s="244"/>
      <c r="C118" s="245"/>
      <c r="D118" s="234" t="s">
        <v>153</v>
      </c>
      <c r="E118" s="246" t="s">
        <v>19</v>
      </c>
      <c r="F118" s="247" t="s">
        <v>156</v>
      </c>
      <c r="G118" s="245"/>
      <c r="H118" s="248">
        <v>52.699999999999996</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153</v>
      </c>
      <c r="AU118" s="254" t="s">
        <v>151</v>
      </c>
      <c r="AV118" s="14" t="s">
        <v>150</v>
      </c>
      <c r="AW118" s="14" t="s">
        <v>33</v>
      </c>
      <c r="AX118" s="14" t="s">
        <v>80</v>
      </c>
      <c r="AY118" s="254" t="s">
        <v>142</v>
      </c>
    </row>
    <row r="119" s="2" customFormat="1" ht="16.5" customHeight="1">
      <c r="A119" s="39"/>
      <c r="B119" s="40"/>
      <c r="C119" s="268" t="s">
        <v>204</v>
      </c>
      <c r="D119" s="268" t="s">
        <v>264</v>
      </c>
      <c r="E119" s="269" t="s">
        <v>1396</v>
      </c>
      <c r="F119" s="270" t="s">
        <v>1397</v>
      </c>
      <c r="G119" s="271" t="s">
        <v>185</v>
      </c>
      <c r="H119" s="272">
        <v>55.335000000000001</v>
      </c>
      <c r="I119" s="273"/>
      <c r="J119" s="274">
        <f>ROUND(I119*H119,2)</f>
        <v>0</v>
      </c>
      <c r="K119" s="270" t="s">
        <v>149</v>
      </c>
      <c r="L119" s="275"/>
      <c r="M119" s="276" t="s">
        <v>19</v>
      </c>
      <c r="N119" s="277" t="s">
        <v>44</v>
      </c>
      <c r="O119" s="85"/>
      <c r="P119" s="228">
        <f>O119*H119</f>
        <v>0</v>
      </c>
      <c r="Q119" s="228">
        <v>3.0000000000000001E-05</v>
      </c>
      <c r="R119" s="228">
        <f>Q119*H119</f>
        <v>0.0016600500000000002</v>
      </c>
      <c r="S119" s="228">
        <v>0</v>
      </c>
      <c r="T119" s="229">
        <f>S119*H119</f>
        <v>0</v>
      </c>
      <c r="U119" s="39"/>
      <c r="V119" s="39"/>
      <c r="W119" s="39"/>
      <c r="X119" s="39"/>
      <c r="Y119" s="39"/>
      <c r="Z119" s="39"/>
      <c r="AA119" s="39"/>
      <c r="AB119" s="39"/>
      <c r="AC119" s="39"/>
      <c r="AD119" s="39"/>
      <c r="AE119" s="39"/>
      <c r="AR119" s="230" t="s">
        <v>200</v>
      </c>
      <c r="AT119" s="230" t="s">
        <v>264</v>
      </c>
      <c r="AU119" s="230" t="s">
        <v>151</v>
      </c>
      <c r="AY119" s="18" t="s">
        <v>142</v>
      </c>
      <c r="BE119" s="231">
        <f>IF(N119="základní",J119,0)</f>
        <v>0</v>
      </c>
      <c r="BF119" s="231">
        <f>IF(N119="snížená",J119,0)</f>
        <v>0</v>
      </c>
      <c r="BG119" s="231">
        <f>IF(N119="zákl. přenesená",J119,0)</f>
        <v>0</v>
      </c>
      <c r="BH119" s="231">
        <f>IF(N119="sníž. přenesená",J119,0)</f>
        <v>0</v>
      </c>
      <c r="BI119" s="231">
        <f>IF(N119="nulová",J119,0)</f>
        <v>0</v>
      </c>
      <c r="BJ119" s="18" t="s">
        <v>151</v>
      </c>
      <c r="BK119" s="231">
        <f>ROUND(I119*H119,2)</f>
        <v>0</v>
      </c>
      <c r="BL119" s="18" t="s">
        <v>150</v>
      </c>
      <c r="BM119" s="230" t="s">
        <v>1398</v>
      </c>
    </row>
    <row r="120" s="2" customFormat="1" ht="21.75" customHeight="1">
      <c r="A120" s="39"/>
      <c r="B120" s="40"/>
      <c r="C120" s="219" t="s">
        <v>181</v>
      </c>
      <c r="D120" s="219" t="s">
        <v>145</v>
      </c>
      <c r="E120" s="220" t="s">
        <v>1399</v>
      </c>
      <c r="F120" s="221" t="s">
        <v>1400</v>
      </c>
      <c r="G120" s="222" t="s">
        <v>185</v>
      </c>
      <c r="H120" s="223">
        <v>53</v>
      </c>
      <c r="I120" s="224"/>
      <c r="J120" s="225">
        <f>ROUND(I120*H120,2)</f>
        <v>0</v>
      </c>
      <c r="K120" s="221" t="s">
        <v>149</v>
      </c>
      <c r="L120" s="45"/>
      <c r="M120" s="226" t="s">
        <v>19</v>
      </c>
      <c r="N120" s="227" t="s">
        <v>44</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150</v>
      </c>
      <c r="AT120" s="230" t="s">
        <v>145</v>
      </c>
      <c r="AU120" s="230" t="s">
        <v>151</v>
      </c>
      <c r="AY120" s="18" t="s">
        <v>142</v>
      </c>
      <c r="BE120" s="231">
        <f>IF(N120="základní",J120,0)</f>
        <v>0</v>
      </c>
      <c r="BF120" s="231">
        <f>IF(N120="snížená",J120,0)</f>
        <v>0</v>
      </c>
      <c r="BG120" s="231">
        <f>IF(N120="zákl. přenesená",J120,0)</f>
        <v>0</v>
      </c>
      <c r="BH120" s="231">
        <f>IF(N120="sníž. přenesená",J120,0)</f>
        <v>0</v>
      </c>
      <c r="BI120" s="231">
        <f>IF(N120="nulová",J120,0)</f>
        <v>0</v>
      </c>
      <c r="BJ120" s="18" t="s">
        <v>151</v>
      </c>
      <c r="BK120" s="231">
        <f>ROUND(I120*H120,2)</f>
        <v>0</v>
      </c>
      <c r="BL120" s="18" t="s">
        <v>150</v>
      </c>
      <c r="BM120" s="230" t="s">
        <v>1401</v>
      </c>
    </row>
    <row r="121" s="2" customFormat="1">
      <c r="A121" s="39"/>
      <c r="B121" s="40"/>
      <c r="C121" s="41"/>
      <c r="D121" s="234" t="s">
        <v>174</v>
      </c>
      <c r="E121" s="41"/>
      <c r="F121" s="255" t="s">
        <v>253</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8" t="s">
        <v>174</v>
      </c>
      <c r="AU121" s="18" t="s">
        <v>151</v>
      </c>
    </row>
    <row r="122" s="13" customFormat="1">
      <c r="A122" s="13"/>
      <c r="B122" s="232"/>
      <c r="C122" s="233"/>
      <c r="D122" s="234" t="s">
        <v>153</v>
      </c>
      <c r="E122" s="235" t="s">
        <v>19</v>
      </c>
      <c r="F122" s="236" t="s">
        <v>1402</v>
      </c>
      <c r="G122" s="233"/>
      <c r="H122" s="237">
        <v>53</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153</v>
      </c>
      <c r="AU122" s="243" t="s">
        <v>151</v>
      </c>
      <c r="AV122" s="13" t="s">
        <v>151</v>
      </c>
      <c r="AW122" s="13" t="s">
        <v>33</v>
      </c>
      <c r="AX122" s="13" t="s">
        <v>72</v>
      </c>
      <c r="AY122" s="243" t="s">
        <v>142</v>
      </c>
    </row>
    <row r="123" s="14" customFormat="1">
      <c r="A123" s="14"/>
      <c r="B123" s="244"/>
      <c r="C123" s="245"/>
      <c r="D123" s="234" t="s">
        <v>153</v>
      </c>
      <c r="E123" s="246" t="s">
        <v>19</v>
      </c>
      <c r="F123" s="247" t="s">
        <v>156</v>
      </c>
      <c r="G123" s="245"/>
      <c r="H123" s="248">
        <v>53</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153</v>
      </c>
      <c r="AU123" s="254" t="s">
        <v>151</v>
      </c>
      <c r="AV123" s="14" t="s">
        <v>150</v>
      </c>
      <c r="AW123" s="14" t="s">
        <v>33</v>
      </c>
      <c r="AX123" s="14" t="s">
        <v>80</v>
      </c>
      <c r="AY123" s="254" t="s">
        <v>142</v>
      </c>
    </row>
    <row r="124" s="2" customFormat="1" ht="16.5" customHeight="1">
      <c r="A124" s="39"/>
      <c r="B124" s="40"/>
      <c r="C124" s="268" t="s">
        <v>214</v>
      </c>
      <c r="D124" s="268" t="s">
        <v>264</v>
      </c>
      <c r="E124" s="269" t="s">
        <v>1403</v>
      </c>
      <c r="F124" s="270" t="s">
        <v>1404</v>
      </c>
      <c r="G124" s="271" t="s">
        <v>185</v>
      </c>
      <c r="H124" s="272">
        <v>55.649999999999999</v>
      </c>
      <c r="I124" s="273"/>
      <c r="J124" s="274">
        <f>ROUND(I124*H124,2)</f>
        <v>0</v>
      </c>
      <c r="K124" s="270" t="s">
        <v>149</v>
      </c>
      <c r="L124" s="275"/>
      <c r="M124" s="276" t="s">
        <v>19</v>
      </c>
      <c r="N124" s="277" t="s">
        <v>44</v>
      </c>
      <c r="O124" s="85"/>
      <c r="P124" s="228">
        <f>O124*H124</f>
        <v>0</v>
      </c>
      <c r="Q124" s="228">
        <v>0.00029999999999999997</v>
      </c>
      <c r="R124" s="228">
        <f>Q124*H124</f>
        <v>0.016694999999999998</v>
      </c>
      <c r="S124" s="228">
        <v>0</v>
      </c>
      <c r="T124" s="229">
        <f>S124*H124</f>
        <v>0</v>
      </c>
      <c r="U124" s="39"/>
      <c r="V124" s="39"/>
      <c r="W124" s="39"/>
      <c r="X124" s="39"/>
      <c r="Y124" s="39"/>
      <c r="Z124" s="39"/>
      <c r="AA124" s="39"/>
      <c r="AB124" s="39"/>
      <c r="AC124" s="39"/>
      <c r="AD124" s="39"/>
      <c r="AE124" s="39"/>
      <c r="AR124" s="230" t="s">
        <v>200</v>
      </c>
      <c r="AT124" s="230" t="s">
        <v>264</v>
      </c>
      <c r="AU124" s="230" t="s">
        <v>151</v>
      </c>
      <c r="AY124" s="18" t="s">
        <v>142</v>
      </c>
      <c r="BE124" s="231">
        <f>IF(N124="základní",J124,0)</f>
        <v>0</v>
      </c>
      <c r="BF124" s="231">
        <f>IF(N124="snížená",J124,0)</f>
        <v>0</v>
      </c>
      <c r="BG124" s="231">
        <f>IF(N124="zákl. přenesená",J124,0)</f>
        <v>0</v>
      </c>
      <c r="BH124" s="231">
        <f>IF(N124="sníž. přenesená",J124,0)</f>
        <v>0</v>
      </c>
      <c r="BI124" s="231">
        <f>IF(N124="nulová",J124,0)</f>
        <v>0</v>
      </c>
      <c r="BJ124" s="18" t="s">
        <v>151</v>
      </c>
      <c r="BK124" s="231">
        <f>ROUND(I124*H124,2)</f>
        <v>0</v>
      </c>
      <c r="BL124" s="18" t="s">
        <v>150</v>
      </c>
      <c r="BM124" s="230" t="s">
        <v>1405</v>
      </c>
    </row>
    <row r="125" s="15" customFormat="1">
      <c r="A125" s="15"/>
      <c r="B125" s="258"/>
      <c r="C125" s="259"/>
      <c r="D125" s="234" t="s">
        <v>153</v>
      </c>
      <c r="E125" s="260" t="s">
        <v>19</v>
      </c>
      <c r="F125" s="261" t="s">
        <v>1406</v>
      </c>
      <c r="G125" s="259"/>
      <c r="H125" s="260" t="s">
        <v>19</v>
      </c>
      <c r="I125" s="262"/>
      <c r="J125" s="259"/>
      <c r="K125" s="259"/>
      <c r="L125" s="263"/>
      <c r="M125" s="264"/>
      <c r="N125" s="265"/>
      <c r="O125" s="265"/>
      <c r="P125" s="265"/>
      <c r="Q125" s="265"/>
      <c r="R125" s="265"/>
      <c r="S125" s="265"/>
      <c r="T125" s="266"/>
      <c r="U125" s="15"/>
      <c r="V125" s="15"/>
      <c r="W125" s="15"/>
      <c r="X125" s="15"/>
      <c r="Y125" s="15"/>
      <c r="Z125" s="15"/>
      <c r="AA125" s="15"/>
      <c r="AB125" s="15"/>
      <c r="AC125" s="15"/>
      <c r="AD125" s="15"/>
      <c r="AE125" s="15"/>
      <c r="AT125" s="267" t="s">
        <v>153</v>
      </c>
      <c r="AU125" s="267" t="s">
        <v>151</v>
      </c>
      <c r="AV125" s="15" t="s">
        <v>80</v>
      </c>
      <c r="AW125" s="15" t="s">
        <v>33</v>
      </c>
      <c r="AX125" s="15" t="s">
        <v>72</v>
      </c>
      <c r="AY125" s="267" t="s">
        <v>142</v>
      </c>
    </row>
    <row r="126" s="13" customFormat="1">
      <c r="A126" s="13"/>
      <c r="B126" s="232"/>
      <c r="C126" s="233"/>
      <c r="D126" s="234" t="s">
        <v>153</v>
      </c>
      <c r="E126" s="235" t="s">
        <v>19</v>
      </c>
      <c r="F126" s="236" t="s">
        <v>1407</v>
      </c>
      <c r="G126" s="233"/>
      <c r="H126" s="237">
        <v>35</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153</v>
      </c>
      <c r="AU126" s="243" t="s">
        <v>151</v>
      </c>
      <c r="AV126" s="13" t="s">
        <v>151</v>
      </c>
      <c r="AW126" s="13" t="s">
        <v>33</v>
      </c>
      <c r="AX126" s="13" t="s">
        <v>72</v>
      </c>
      <c r="AY126" s="243" t="s">
        <v>142</v>
      </c>
    </row>
    <row r="127" s="13" customFormat="1">
      <c r="A127" s="13"/>
      <c r="B127" s="232"/>
      <c r="C127" s="233"/>
      <c r="D127" s="234" t="s">
        <v>153</v>
      </c>
      <c r="E127" s="235" t="s">
        <v>19</v>
      </c>
      <c r="F127" s="236" t="s">
        <v>1408</v>
      </c>
      <c r="G127" s="233"/>
      <c r="H127" s="237">
        <v>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153</v>
      </c>
      <c r="AU127" s="243" t="s">
        <v>151</v>
      </c>
      <c r="AV127" s="13" t="s">
        <v>151</v>
      </c>
      <c r="AW127" s="13" t="s">
        <v>33</v>
      </c>
      <c r="AX127" s="13" t="s">
        <v>72</v>
      </c>
      <c r="AY127" s="243" t="s">
        <v>142</v>
      </c>
    </row>
    <row r="128" s="15" customFormat="1">
      <c r="A128" s="15"/>
      <c r="B128" s="258"/>
      <c r="C128" s="259"/>
      <c r="D128" s="234" t="s">
        <v>153</v>
      </c>
      <c r="E128" s="260" t="s">
        <v>19</v>
      </c>
      <c r="F128" s="261" t="s">
        <v>1409</v>
      </c>
      <c r="G128" s="259"/>
      <c r="H128" s="260" t="s">
        <v>19</v>
      </c>
      <c r="I128" s="262"/>
      <c r="J128" s="259"/>
      <c r="K128" s="259"/>
      <c r="L128" s="263"/>
      <c r="M128" s="264"/>
      <c r="N128" s="265"/>
      <c r="O128" s="265"/>
      <c r="P128" s="265"/>
      <c r="Q128" s="265"/>
      <c r="R128" s="265"/>
      <c r="S128" s="265"/>
      <c r="T128" s="266"/>
      <c r="U128" s="15"/>
      <c r="V128" s="15"/>
      <c r="W128" s="15"/>
      <c r="X128" s="15"/>
      <c r="Y128" s="15"/>
      <c r="Z128" s="15"/>
      <c r="AA128" s="15"/>
      <c r="AB128" s="15"/>
      <c r="AC128" s="15"/>
      <c r="AD128" s="15"/>
      <c r="AE128" s="15"/>
      <c r="AT128" s="267" t="s">
        <v>153</v>
      </c>
      <c r="AU128" s="267" t="s">
        <v>151</v>
      </c>
      <c r="AV128" s="15" t="s">
        <v>80</v>
      </c>
      <c r="AW128" s="15" t="s">
        <v>33</v>
      </c>
      <c r="AX128" s="15" t="s">
        <v>72</v>
      </c>
      <c r="AY128" s="267" t="s">
        <v>142</v>
      </c>
    </row>
    <row r="129" s="13" customFormat="1">
      <c r="A129" s="13"/>
      <c r="B129" s="232"/>
      <c r="C129" s="233"/>
      <c r="D129" s="234" t="s">
        <v>153</v>
      </c>
      <c r="E129" s="235" t="s">
        <v>19</v>
      </c>
      <c r="F129" s="236" t="s">
        <v>1410</v>
      </c>
      <c r="G129" s="233"/>
      <c r="H129" s="237">
        <v>2.7000000000000002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153</v>
      </c>
      <c r="AU129" s="243" t="s">
        <v>151</v>
      </c>
      <c r="AV129" s="13" t="s">
        <v>151</v>
      </c>
      <c r="AW129" s="13" t="s">
        <v>33</v>
      </c>
      <c r="AX129" s="13" t="s">
        <v>72</v>
      </c>
      <c r="AY129" s="243" t="s">
        <v>142</v>
      </c>
    </row>
    <row r="130" s="13" customFormat="1">
      <c r="A130" s="13"/>
      <c r="B130" s="232"/>
      <c r="C130" s="233"/>
      <c r="D130" s="234" t="s">
        <v>153</v>
      </c>
      <c r="E130" s="235" t="s">
        <v>19</v>
      </c>
      <c r="F130" s="236" t="s">
        <v>1411</v>
      </c>
      <c r="G130" s="233"/>
      <c r="H130" s="237">
        <v>4.0999999999999996</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153</v>
      </c>
      <c r="AU130" s="243" t="s">
        <v>151</v>
      </c>
      <c r="AV130" s="13" t="s">
        <v>151</v>
      </c>
      <c r="AW130" s="13" t="s">
        <v>33</v>
      </c>
      <c r="AX130" s="13" t="s">
        <v>72</v>
      </c>
      <c r="AY130" s="243" t="s">
        <v>142</v>
      </c>
    </row>
    <row r="131" s="13" customFormat="1">
      <c r="A131" s="13"/>
      <c r="B131" s="232"/>
      <c r="C131" s="233"/>
      <c r="D131" s="234" t="s">
        <v>153</v>
      </c>
      <c r="E131" s="235" t="s">
        <v>19</v>
      </c>
      <c r="F131" s="236" t="s">
        <v>1412</v>
      </c>
      <c r="G131" s="233"/>
      <c r="H131" s="237">
        <v>5.5999999999999996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153</v>
      </c>
      <c r="AU131" s="243" t="s">
        <v>151</v>
      </c>
      <c r="AV131" s="13" t="s">
        <v>151</v>
      </c>
      <c r="AW131" s="13" t="s">
        <v>33</v>
      </c>
      <c r="AX131" s="13" t="s">
        <v>72</v>
      </c>
      <c r="AY131" s="243" t="s">
        <v>142</v>
      </c>
    </row>
    <row r="132" s="13" customFormat="1">
      <c r="A132" s="13"/>
      <c r="B132" s="232"/>
      <c r="C132" s="233"/>
      <c r="D132" s="234" t="s">
        <v>153</v>
      </c>
      <c r="E132" s="235" t="s">
        <v>19</v>
      </c>
      <c r="F132" s="236" t="s">
        <v>1413</v>
      </c>
      <c r="G132" s="233"/>
      <c r="H132" s="237">
        <v>2.6000000000000001</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153</v>
      </c>
      <c r="AU132" s="243" t="s">
        <v>151</v>
      </c>
      <c r="AV132" s="13" t="s">
        <v>151</v>
      </c>
      <c r="AW132" s="13" t="s">
        <v>33</v>
      </c>
      <c r="AX132" s="13" t="s">
        <v>72</v>
      </c>
      <c r="AY132" s="243" t="s">
        <v>142</v>
      </c>
    </row>
    <row r="133" s="14" customFormat="1">
      <c r="A133" s="14"/>
      <c r="B133" s="244"/>
      <c r="C133" s="245"/>
      <c r="D133" s="234" t="s">
        <v>153</v>
      </c>
      <c r="E133" s="246" t="s">
        <v>19</v>
      </c>
      <c r="F133" s="247" t="s">
        <v>156</v>
      </c>
      <c r="G133" s="245"/>
      <c r="H133" s="248">
        <v>53.000000000000007</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153</v>
      </c>
      <c r="AU133" s="254" t="s">
        <v>151</v>
      </c>
      <c r="AV133" s="14" t="s">
        <v>150</v>
      </c>
      <c r="AW133" s="14" t="s">
        <v>33</v>
      </c>
      <c r="AX133" s="14" t="s">
        <v>72</v>
      </c>
      <c r="AY133" s="254" t="s">
        <v>142</v>
      </c>
    </row>
    <row r="134" s="13" customFormat="1">
      <c r="A134" s="13"/>
      <c r="B134" s="232"/>
      <c r="C134" s="233"/>
      <c r="D134" s="234" t="s">
        <v>153</v>
      </c>
      <c r="E134" s="235" t="s">
        <v>19</v>
      </c>
      <c r="F134" s="236" t="s">
        <v>1414</v>
      </c>
      <c r="G134" s="233"/>
      <c r="H134" s="237">
        <v>55.649999999999999</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153</v>
      </c>
      <c r="AU134" s="243" t="s">
        <v>151</v>
      </c>
      <c r="AV134" s="13" t="s">
        <v>151</v>
      </c>
      <c r="AW134" s="13" t="s">
        <v>33</v>
      </c>
      <c r="AX134" s="13" t="s">
        <v>72</v>
      </c>
      <c r="AY134" s="243" t="s">
        <v>142</v>
      </c>
    </row>
    <row r="135" s="14" customFormat="1">
      <c r="A135" s="14"/>
      <c r="B135" s="244"/>
      <c r="C135" s="245"/>
      <c r="D135" s="234" t="s">
        <v>153</v>
      </c>
      <c r="E135" s="246" t="s">
        <v>19</v>
      </c>
      <c r="F135" s="247" t="s">
        <v>156</v>
      </c>
      <c r="G135" s="245"/>
      <c r="H135" s="248">
        <v>55.649999999999999</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153</v>
      </c>
      <c r="AU135" s="254" t="s">
        <v>151</v>
      </c>
      <c r="AV135" s="14" t="s">
        <v>150</v>
      </c>
      <c r="AW135" s="14" t="s">
        <v>33</v>
      </c>
      <c r="AX135" s="14" t="s">
        <v>80</v>
      </c>
      <c r="AY135" s="254" t="s">
        <v>142</v>
      </c>
    </row>
    <row r="136" s="2" customFormat="1" ht="21.75" customHeight="1">
      <c r="A136" s="39"/>
      <c r="B136" s="40"/>
      <c r="C136" s="219" t="s">
        <v>218</v>
      </c>
      <c r="D136" s="219" t="s">
        <v>145</v>
      </c>
      <c r="E136" s="220" t="s">
        <v>1415</v>
      </c>
      <c r="F136" s="221" t="s">
        <v>1416</v>
      </c>
      <c r="G136" s="222" t="s">
        <v>159</v>
      </c>
      <c r="H136" s="223">
        <v>358.15300000000002</v>
      </c>
      <c r="I136" s="224"/>
      <c r="J136" s="225">
        <f>ROUND(I136*H136,2)</f>
        <v>0</v>
      </c>
      <c r="K136" s="221" t="s">
        <v>149</v>
      </c>
      <c r="L136" s="45"/>
      <c r="M136" s="226" t="s">
        <v>19</v>
      </c>
      <c r="N136" s="227" t="s">
        <v>44</v>
      </c>
      <c r="O136" s="85"/>
      <c r="P136" s="228">
        <f>O136*H136</f>
        <v>0</v>
      </c>
      <c r="Q136" s="228">
        <v>0.0083199999999999993</v>
      </c>
      <c r="R136" s="228">
        <f>Q136*H136</f>
        <v>2.97983296</v>
      </c>
      <c r="S136" s="228">
        <v>0</v>
      </c>
      <c r="T136" s="229">
        <f>S136*H136</f>
        <v>0</v>
      </c>
      <c r="U136" s="39"/>
      <c r="V136" s="39"/>
      <c r="W136" s="39"/>
      <c r="X136" s="39"/>
      <c r="Y136" s="39"/>
      <c r="Z136" s="39"/>
      <c r="AA136" s="39"/>
      <c r="AB136" s="39"/>
      <c r="AC136" s="39"/>
      <c r="AD136" s="39"/>
      <c r="AE136" s="39"/>
      <c r="AR136" s="230" t="s">
        <v>150</v>
      </c>
      <c r="AT136" s="230" t="s">
        <v>145</v>
      </c>
      <c r="AU136" s="230" t="s">
        <v>151</v>
      </c>
      <c r="AY136" s="18" t="s">
        <v>142</v>
      </c>
      <c r="BE136" s="231">
        <f>IF(N136="základní",J136,0)</f>
        <v>0</v>
      </c>
      <c r="BF136" s="231">
        <f>IF(N136="snížená",J136,0)</f>
        <v>0</v>
      </c>
      <c r="BG136" s="231">
        <f>IF(N136="zákl. přenesená",J136,0)</f>
        <v>0</v>
      </c>
      <c r="BH136" s="231">
        <f>IF(N136="sníž. přenesená",J136,0)</f>
        <v>0</v>
      </c>
      <c r="BI136" s="231">
        <f>IF(N136="nulová",J136,0)</f>
        <v>0</v>
      </c>
      <c r="BJ136" s="18" t="s">
        <v>151</v>
      </c>
      <c r="BK136" s="231">
        <f>ROUND(I136*H136,2)</f>
        <v>0</v>
      </c>
      <c r="BL136" s="18" t="s">
        <v>150</v>
      </c>
      <c r="BM136" s="230" t="s">
        <v>1417</v>
      </c>
    </row>
    <row r="137" s="2" customFormat="1">
      <c r="A137" s="39"/>
      <c r="B137" s="40"/>
      <c r="C137" s="41"/>
      <c r="D137" s="234" t="s">
        <v>174</v>
      </c>
      <c r="E137" s="41"/>
      <c r="F137" s="255" t="s">
        <v>1418</v>
      </c>
      <c r="G137" s="41"/>
      <c r="H137" s="41"/>
      <c r="I137" s="137"/>
      <c r="J137" s="41"/>
      <c r="K137" s="41"/>
      <c r="L137" s="45"/>
      <c r="M137" s="256"/>
      <c r="N137" s="257"/>
      <c r="O137" s="85"/>
      <c r="P137" s="85"/>
      <c r="Q137" s="85"/>
      <c r="R137" s="85"/>
      <c r="S137" s="85"/>
      <c r="T137" s="86"/>
      <c r="U137" s="39"/>
      <c r="V137" s="39"/>
      <c r="W137" s="39"/>
      <c r="X137" s="39"/>
      <c r="Y137" s="39"/>
      <c r="Z137" s="39"/>
      <c r="AA137" s="39"/>
      <c r="AB137" s="39"/>
      <c r="AC137" s="39"/>
      <c r="AD137" s="39"/>
      <c r="AE137" s="39"/>
      <c r="AT137" s="18" t="s">
        <v>174</v>
      </c>
      <c r="AU137" s="18" t="s">
        <v>151</v>
      </c>
    </row>
    <row r="138" s="13" customFormat="1">
      <c r="A138" s="13"/>
      <c r="B138" s="232"/>
      <c r="C138" s="233"/>
      <c r="D138" s="234" t="s">
        <v>153</v>
      </c>
      <c r="E138" s="235" t="s">
        <v>19</v>
      </c>
      <c r="F138" s="236" t="s">
        <v>1419</v>
      </c>
      <c r="G138" s="233"/>
      <c r="H138" s="237">
        <v>332.74799999999999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153</v>
      </c>
      <c r="AU138" s="243" t="s">
        <v>151</v>
      </c>
      <c r="AV138" s="13" t="s">
        <v>151</v>
      </c>
      <c r="AW138" s="13" t="s">
        <v>33</v>
      </c>
      <c r="AX138" s="13" t="s">
        <v>72</v>
      </c>
      <c r="AY138" s="243" t="s">
        <v>142</v>
      </c>
    </row>
    <row r="139" s="13" customFormat="1">
      <c r="A139" s="13"/>
      <c r="B139" s="232"/>
      <c r="C139" s="233"/>
      <c r="D139" s="234" t="s">
        <v>153</v>
      </c>
      <c r="E139" s="235" t="s">
        <v>19</v>
      </c>
      <c r="F139" s="236" t="s">
        <v>1420</v>
      </c>
      <c r="G139" s="233"/>
      <c r="H139" s="237">
        <v>25.405000000000001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153</v>
      </c>
      <c r="AU139" s="243" t="s">
        <v>151</v>
      </c>
      <c r="AV139" s="13" t="s">
        <v>151</v>
      </c>
      <c r="AW139" s="13" t="s">
        <v>33</v>
      </c>
      <c r="AX139" s="13" t="s">
        <v>72</v>
      </c>
      <c r="AY139" s="243" t="s">
        <v>142</v>
      </c>
    </row>
    <row r="140" s="14" customFormat="1">
      <c r="A140" s="14"/>
      <c r="B140" s="244"/>
      <c r="C140" s="245"/>
      <c r="D140" s="234" t="s">
        <v>153</v>
      </c>
      <c r="E140" s="246" t="s">
        <v>19</v>
      </c>
      <c r="F140" s="247" t="s">
        <v>156</v>
      </c>
      <c r="G140" s="245"/>
      <c r="H140" s="248">
        <v>358.15300000000002</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153</v>
      </c>
      <c r="AU140" s="254" t="s">
        <v>151</v>
      </c>
      <c r="AV140" s="14" t="s">
        <v>150</v>
      </c>
      <c r="AW140" s="14" t="s">
        <v>33</v>
      </c>
      <c r="AX140" s="14" t="s">
        <v>80</v>
      </c>
      <c r="AY140" s="254" t="s">
        <v>142</v>
      </c>
    </row>
    <row r="141" s="2" customFormat="1" ht="16.5" customHeight="1">
      <c r="A141" s="39"/>
      <c r="B141" s="40"/>
      <c r="C141" s="268" t="s">
        <v>245</v>
      </c>
      <c r="D141" s="268" t="s">
        <v>264</v>
      </c>
      <c r="E141" s="269" t="s">
        <v>1421</v>
      </c>
      <c r="F141" s="270" t="s">
        <v>1422</v>
      </c>
      <c r="G141" s="271" t="s">
        <v>159</v>
      </c>
      <c r="H141" s="272">
        <v>339.40300000000002</v>
      </c>
      <c r="I141" s="273"/>
      <c r="J141" s="274">
        <f>ROUND(I141*H141,2)</f>
        <v>0</v>
      </c>
      <c r="K141" s="270" t="s">
        <v>149</v>
      </c>
      <c r="L141" s="275"/>
      <c r="M141" s="276" t="s">
        <v>19</v>
      </c>
      <c r="N141" s="277" t="s">
        <v>44</v>
      </c>
      <c r="O141" s="85"/>
      <c r="P141" s="228">
        <f>O141*H141</f>
        <v>0</v>
      </c>
      <c r="Q141" s="228">
        <v>0.0011999999999999999</v>
      </c>
      <c r="R141" s="228">
        <f>Q141*H141</f>
        <v>0.40728359999999997</v>
      </c>
      <c r="S141" s="228">
        <v>0</v>
      </c>
      <c r="T141" s="229">
        <f>S141*H141</f>
        <v>0</v>
      </c>
      <c r="U141" s="39"/>
      <c r="V141" s="39"/>
      <c r="W141" s="39"/>
      <c r="X141" s="39"/>
      <c r="Y141" s="39"/>
      <c r="Z141" s="39"/>
      <c r="AA141" s="39"/>
      <c r="AB141" s="39"/>
      <c r="AC141" s="39"/>
      <c r="AD141" s="39"/>
      <c r="AE141" s="39"/>
      <c r="AR141" s="230" t="s">
        <v>200</v>
      </c>
      <c r="AT141" s="230" t="s">
        <v>264</v>
      </c>
      <c r="AU141" s="230" t="s">
        <v>151</v>
      </c>
      <c r="AY141" s="18" t="s">
        <v>142</v>
      </c>
      <c r="BE141" s="231">
        <f>IF(N141="základní",J141,0)</f>
        <v>0</v>
      </c>
      <c r="BF141" s="231">
        <f>IF(N141="snížená",J141,0)</f>
        <v>0</v>
      </c>
      <c r="BG141" s="231">
        <f>IF(N141="zákl. přenesená",J141,0)</f>
        <v>0</v>
      </c>
      <c r="BH141" s="231">
        <f>IF(N141="sníž. přenesená",J141,0)</f>
        <v>0</v>
      </c>
      <c r="BI141" s="231">
        <f>IF(N141="nulová",J141,0)</f>
        <v>0</v>
      </c>
      <c r="BJ141" s="18" t="s">
        <v>151</v>
      </c>
      <c r="BK141" s="231">
        <f>ROUND(I141*H141,2)</f>
        <v>0</v>
      </c>
      <c r="BL141" s="18" t="s">
        <v>150</v>
      </c>
      <c r="BM141" s="230" t="s">
        <v>1423</v>
      </c>
    </row>
    <row r="142" s="2" customFormat="1">
      <c r="A142" s="39"/>
      <c r="B142" s="40"/>
      <c r="C142" s="41"/>
      <c r="D142" s="234" t="s">
        <v>337</v>
      </c>
      <c r="E142" s="41"/>
      <c r="F142" s="255" t="s">
        <v>1424</v>
      </c>
      <c r="G142" s="41"/>
      <c r="H142" s="41"/>
      <c r="I142" s="137"/>
      <c r="J142" s="41"/>
      <c r="K142" s="41"/>
      <c r="L142" s="45"/>
      <c r="M142" s="256"/>
      <c r="N142" s="257"/>
      <c r="O142" s="85"/>
      <c r="P142" s="85"/>
      <c r="Q142" s="85"/>
      <c r="R142" s="85"/>
      <c r="S142" s="85"/>
      <c r="T142" s="86"/>
      <c r="U142" s="39"/>
      <c r="V142" s="39"/>
      <c r="W142" s="39"/>
      <c r="X142" s="39"/>
      <c r="Y142" s="39"/>
      <c r="Z142" s="39"/>
      <c r="AA142" s="39"/>
      <c r="AB142" s="39"/>
      <c r="AC142" s="39"/>
      <c r="AD142" s="39"/>
      <c r="AE142" s="39"/>
      <c r="AT142" s="18" t="s">
        <v>337</v>
      </c>
      <c r="AU142" s="18" t="s">
        <v>151</v>
      </c>
    </row>
    <row r="143" s="13" customFormat="1">
      <c r="A143" s="13"/>
      <c r="B143" s="232"/>
      <c r="C143" s="233"/>
      <c r="D143" s="234" t="s">
        <v>153</v>
      </c>
      <c r="E143" s="235" t="s">
        <v>19</v>
      </c>
      <c r="F143" s="236" t="s">
        <v>1425</v>
      </c>
      <c r="G143" s="233"/>
      <c r="H143" s="237">
        <v>288.60000000000002</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153</v>
      </c>
      <c r="AU143" s="243" t="s">
        <v>151</v>
      </c>
      <c r="AV143" s="13" t="s">
        <v>151</v>
      </c>
      <c r="AW143" s="13" t="s">
        <v>33</v>
      </c>
      <c r="AX143" s="13" t="s">
        <v>72</v>
      </c>
      <c r="AY143" s="243" t="s">
        <v>142</v>
      </c>
    </row>
    <row r="144" s="13" customFormat="1">
      <c r="A144" s="13"/>
      <c r="B144" s="232"/>
      <c r="C144" s="233"/>
      <c r="D144" s="234" t="s">
        <v>153</v>
      </c>
      <c r="E144" s="235" t="s">
        <v>19</v>
      </c>
      <c r="F144" s="236" t="s">
        <v>1426</v>
      </c>
      <c r="G144" s="233"/>
      <c r="H144" s="237">
        <v>70.775000000000006</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153</v>
      </c>
      <c r="AU144" s="243" t="s">
        <v>151</v>
      </c>
      <c r="AV144" s="13" t="s">
        <v>151</v>
      </c>
      <c r="AW144" s="13" t="s">
        <v>33</v>
      </c>
      <c r="AX144" s="13" t="s">
        <v>72</v>
      </c>
      <c r="AY144" s="243" t="s">
        <v>142</v>
      </c>
    </row>
    <row r="145" s="13" customFormat="1">
      <c r="A145" s="13"/>
      <c r="B145" s="232"/>
      <c r="C145" s="233"/>
      <c r="D145" s="234" t="s">
        <v>153</v>
      </c>
      <c r="E145" s="235" t="s">
        <v>19</v>
      </c>
      <c r="F145" s="236" t="s">
        <v>1427</v>
      </c>
      <c r="G145" s="233"/>
      <c r="H145" s="237">
        <v>15.438000000000001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153</v>
      </c>
      <c r="AU145" s="243" t="s">
        <v>151</v>
      </c>
      <c r="AV145" s="13" t="s">
        <v>151</v>
      </c>
      <c r="AW145" s="13" t="s">
        <v>33</v>
      </c>
      <c r="AX145" s="13" t="s">
        <v>72</v>
      </c>
      <c r="AY145" s="243" t="s">
        <v>142</v>
      </c>
    </row>
    <row r="146" s="13" customFormat="1">
      <c r="A146" s="13"/>
      <c r="B146" s="232"/>
      <c r="C146" s="233"/>
      <c r="D146" s="234" t="s">
        <v>153</v>
      </c>
      <c r="E146" s="235" t="s">
        <v>19</v>
      </c>
      <c r="F146" s="236" t="s">
        <v>1428</v>
      </c>
      <c r="G146" s="233"/>
      <c r="H146" s="237">
        <v>-25.405000000000001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153</v>
      </c>
      <c r="AU146" s="243" t="s">
        <v>151</v>
      </c>
      <c r="AV146" s="13" t="s">
        <v>151</v>
      </c>
      <c r="AW146" s="13" t="s">
        <v>33</v>
      </c>
      <c r="AX146" s="13" t="s">
        <v>72</v>
      </c>
      <c r="AY146" s="243" t="s">
        <v>142</v>
      </c>
    </row>
    <row r="147" s="15" customFormat="1">
      <c r="A147" s="15"/>
      <c r="B147" s="258"/>
      <c r="C147" s="259"/>
      <c r="D147" s="234" t="s">
        <v>153</v>
      </c>
      <c r="E147" s="260" t="s">
        <v>19</v>
      </c>
      <c r="F147" s="261" t="s">
        <v>1406</v>
      </c>
      <c r="G147" s="259"/>
      <c r="H147" s="260" t="s">
        <v>19</v>
      </c>
      <c r="I147" s="262"/>
      <c r="J147" s="259"/>
      <c r="K147" s="259"/>
      <c r="L147" s="263"/>
      <c r="M147" s="264"/>
      <c r="N147" s="265"/>
      <c r="O147" s="265"/>
      <c r="P147" s="265"/>
      <c r="Q147" s="265"/>
      <c r="R147" s="265"/>
      <c r="S147" s="265"/>
      <c r="T147" s="266"/>
      <c r="U147" s="15"/>
      <c r="V147" s="15"/>
      <c r="W147" s="15"/>
      <c r="X147" s="15"/>
      <c r="Y147" s="15"/>
      <c r="Z147" s="15"/>
      <c r="AA147" s="15"/>
      <c r="AB147" s="15"/>
      <c r="AC147" s="15"/>
      <c r="AD147" s="15"/>
      <c r="AE147" s="15"/>
      <c r="AT147" s="267" t="s">
        <v>153</v>
      </c>
      <c r="AU147" s="267" t="s">
        <v>151</v>
      </c>
      <c r="AV147" s="15" t="s">
        <v>80</v>
      </c>
      <c r="AW147" s="15" t="s">
        <v>33</v>
      </c>
      <c r="AX147" s="15" t="s">
        <v>72</v>
      </c>
      <c r="AY147" s="267" t="s">
        <v>142</v>
      </c>
    </row>
    <row r="148" s="13" customFormat="1">
      <c r="A148" s="13"/>
      <c r="B148" s="232"/>
      <c r="C148" s="233"/>
      <c r="D148" s="234" t="s">
        <v>153</v>
      </c>
      <c r="E148" s="235" t="s">
        <v>19</v>
      </c>
      <c r="F148" s="236" t="s">
        <v>1429</v>
      </c>
      <c r="G148" s="233"/>
      <c r="H148" s="237">
        <v>-10.08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153</v>
      </c>
      <c r="AU148" s="243" t="s">
        <v>151</v>
      </c>
      <c r="AV148" s="13" t="s">
        <v>151</v>
      </c>
      <c r="AW148" s="13" t="s">
        <v>33</v>
      </c>
      <c r="AX148" s="13" t="s">
        <v>72</v>
      </c>
      <c r="AY148" s="243" t="s">
        <v>142</v>
      </c>
    </row>
    <row r="149" s="13" customFormat="1">
      <c r="A149" s="13"/>
      <c r="B149" s="232"/>
      <c r="C149" s="233"/>
      <c r="D149" s="234" t="s">
        <v>153</v>
      </c>
      <c r="E149" s="235" t="s">
        <v>19</v>
      </c>
      <c r="F149" s="236" t="s">
        <v>1430</v>
      </c>
      <c r="G149" s="233"/>
      <c r="H149" s="237">
        <v>-0.64000000000000001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153</v>
      </c>
      <c r="AU149" s="243" t="s">
        <v>151</v>
      </c>
      <c r="AV149" s="13" t="s">
        <v>151</v>
      </c>
      <c r="AW149" s="13" t="s">
        <v>33</v>
      </c>
      <c r="AX149" s="13" t="s">
        <v>72</v>
      </c>
      <c r="AY149" s="243" t="s">
        <v>142</v>
      </c>
    </row>
    <row r="150" s="15" customFormat="1">
      <c r="A150" s="15"/>
      <c r="B150" s="258"/>
      <c r="C150" s="259"/>
      <c r="D150" s="234" t="s">
        <v>153</v>
      </c>
      <c r="E150" s="260" t="s">
        <v>19</v>
      </c>
      <c r="F150" s="261" t="s">
        <v>1409</v>
      </c>
      <c r="G150" s="259"/>
      <c r="H150" s="260" t="s">
        <v>19</v>
      </c>
      <c r="I150" s="262"/>
      <c r="J150" s="259"/>
      <c r="K150" s="259"/>
      <c r="L150" s="263"/>
      <c r="M150" s="264"/>
      <c r="N150" s="265"/>
      <c r="O150" s="265"/>
      <c r="P150" s="265"/>
      <c r="Q150" s="265"/>
      <c r="R150" s="265"/>
      <c r="S150" s="265"/>
      <c r="T150" s="266"/>
      <c r="U150" s="15"/>
      <c r="V150" s="15"/>
      <c r="W150" s="15"/>
      <c r="X150" s="15"/>
      <c r="Y150" s="15"/>
      <c r="Z150" s="15"/>
      <c r="AA150" s="15"/>
      <c r="AB150" s="15"/>
      <c r="AC150" s="15"/>
      <c r="AD150" s="15"/>
      <c r="AE150" s="15"/>
      <c r="AT150" s="267" t="s">
        <v>153</v>
      </c>
      <c r="AU150" s="267" t="s">
        <v>151</v>
      </c>
      <c r="AV150" s="15" t="s">
        <v>80</v>
      </c>
      <c r="AW150" s="15" t="s">
        <v>33</v>
      </c>
      <c r="AX150" s="15" t="s">
        <v>72</v>
      </c>
      <c r="AY150" s="267" t="s">
        <v>142</v>
      </c>
    </row>
    <row r="151" s="13" customFormat="1">
      <c r="A151" s="13"/>
      <c r="B151" s="232"/>
      <c r="C151" s="233"/>
      <c r="D151" s="234" t="s">
        <v>153</v>
      </c>
      <c r="E151" s="235" t="s">
        <v>19</v>
      </c>
      <c r="F151" s="236" t="s">
        <v>1430</v>
      </c>
      <c r="G151" s="233"/>
      <c r="H151" s="237">
        <v>-0.64000000000000001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153</v>
      </c>
      <c r="AU151" s="243" t="s">
        <v>151</v>
      </c>
      <c r="AV151" s="13" t="s">
        <v>151</v>
      </c>
      <c r="AW151" s="13" t="s">
        <v>33</v>
      </c>
      <c r="AX151" s="13" t="s">
        <v>72</v>
      </c>
      <c r="AY151" s="243" t="s">
        <v>142</v>
      </c>
    </row>
    <row r="152" s="13" customFormat="1">
      <c r="A152" s="13"/>
      <c r="B152" s="232"/>
      <c r="C152" s="233"/>
      <c r="D152" s="234" t="s">
        <v>153</v>
      </c>
      <c r="E152" s="235" t="s">
        <v>19</v>
      </c>
      <c r="F152" s="236" t="s">
        <v>1431</v>
      </c>
      <c r="G152" s="233"/>
      <c r="H152" s="237">
        <v>-0.97999999999999998</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153</v>
      </c>
      <c r="AU152" s="243" t="s">
        <v>151</v>
      </c>
      <c r="AV152" s="13" t="s">
        <v>151</v>
      </c>
      <c r="AW152" s="13" t="s">
        <v>33</v>
      </c>
      <c r="AX152" s="13" t="s">
        <v>72</v>
      </c>
      <c r="AY152" s="243" t="s">
        <v>142</v>
      </c>
    </row>
    <row r="153" s="13" customFormat="1">
      <c r="A153" s="13"/>
      <c r="B153" s="232"/>
      <c r="C153" s="233"/>
      <c r="D153" s="234" t="s">
        <v>153</v>
      </c>
      <c r="E153" s="235" t="s">
        <v>19</v>
      </c>
      <c r="F153" s="236" t="s">
        <v>1432</v>
      </c>
      <c r="G153" s="233"/>
      <c r="H153" s="237">
        <v>-2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153</v>
      </c>
      <c r="AU153" s="243" t="s">
        <v>151</v>
      </c>
      <c r="AV153" s="13" t="s">
        <v>151</v>
      </c>
      <c r="AW153" s="13" t="s">
        <v>33</v>
      </c>
      <c r="AX153" s="13" t="s">
        <v>72</v>
      </c>
      <c r="AY153" s="243" t="s">
        <v>142</v>
      </c>
    </row>
    <row r="154" s="13" customFormat="1">
      <c r="A154" s="13"/>
      <c r="B154" s="232"/>
      <c r="C154" s="233"/>
      <c r="D154" s="234" t="s">
        <v>153</v>
      </c>
      <c r="E154" s="235" t="s">
        <v>19</v>
      </c>
      <c r="F154" s="236" t="s">
        <v>1433</v>
      </c>
      <c r="G154" s="233"/>
      <c r="H154" s="237">
        <v>-0.47999999999999998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153</v>
      </c>
      <c r="AU154" s="243" t="s">
        <v>151</v>
      </c>
      <c r="AV154" s="13" t="s">
        <v>151</v>
      </c>
      <c r="AW154" s="13" t="s">
        <v>33</v>
      </c>
      <c r="AX154" s="13" t="s">
        <v>72</v>
      </c>
      <c r="AY154" s="243" t="s">
        <v>142</v>
      </c>
    </row>
    <row r="155" s="13" customFormat="1">
      <c r="A155" s="13"/>
      <c r="B155" s="232"/>
      <c r="C155" s="233"/>
      <c r="D155" s="234" t="s">
        <v>153</v>
      </c>
      <c r="E155" s="235" t="s">
        <v>19</v>
      </c>
      <c r="F155" s="236" t="s">
        <v>1434</v>
      </c>
      <c r="G155" s="233"/>
      <c r="H155" s="237">
        <v>-1.8400000000000001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153</v>
      </c>
      <c r="AU155" s="243" t="s">
        <v>151</v>
      </c>
      <c r="AV155" s="13" t="s">
        <v>151</v>
      </c>
      <c r="AW155" s="13" t="s">
        <v>33</v>
      </c>
      <c r="AX155" s="13" t="s">
        <v>72</v>
      </c>
      <c r="AY155" s="243" t="s">
        <v>142</v>
      </c>
    </row>
    <row r="156" s="14" customFormat="1">
      <c r="A156" s="14"/>
      <c r="B156" s="244"/>
      <c r="C156" s="245"/>
      <c r="D156" s="234" t="s">
        <v>153</v>
      </c>
      <c r="E156" s="246" t="s">
        <v>19</v>
      </c>
      <c r="F156" s="247" t="s">
        <v>156</v>
      </c>
      <c r="G156" s="245"/>
      <c r="H156" s="248">
        <v>332.74800000000005</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153</v>
      </c>
      <c r="AU156" s="254" t="s">
        <v>151</v>
      </c>
      <c r="AV156" s="14" t="s">
        <v>150</v>
      </c>
      <c r="AW156" s="14" t="s">
        <v>33</v>
      </c>
      <c r="AX156" s="14" t="s">
        <v>72</v>
      </c>
      <c r="AY156" s="254" t="s">
        <v>142</v>
      </c>
    </row>
    <row r="157" s="13" customFormat="1">
      <c r="A157" s="13"/>
      <c r="B157" s="232"/>
      <c r="C157" s="233"/>
      <c r="D157" s="234" t="s">
        <v>153</v>
      </c>
      <c r="E157" s="235" t="s">
        <v>19</v>
      </c>
      <c r="F157" s="236" t="s">
        <v>1435</v>
      </c>
      <c r="G157" s="233"/>
      <c r="H157" s="237">
        <v>339.40300000000002</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153</v>
      </c>
      <c r="AU157" s="243" t="s">
        <v>151</v>
      </c>
      <c r="AV157" s="13" t="s">
        <v>151</v>
      </c>
      <c r="AW157" s="13" t="s">
        <v>33</v>
      </c>
      <c r="AX157" s="13" t="s">
        <v>72</v>
      </c>
      <c r="AY157" s="243" t="s">
        <v>142</v>
      </c>
    </row>
    <row r="158" s="14" customFormat="1">
      <c r="A158" s="14"/>
      <c r="B158" s="244"/>
      <c r="C158" s="245"/>
      <c r="D158" s="234" t="s">
        <v>153</v>
      </c>
      <c r="E158" s="246" t="s">
        <v>19</v>
      </c>
      <c r="F158" s="247" t="s">
        <v>156</v>
      </c>
      <c r="G158" s="245"/>
      <c r="H158" s="248">
        <v>339.40300000000002</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153</v>
      </c>
      <c r="AU158" s="254" t="s">
        <v>151</v>
      </c>
      <c r="AV158" s="14" t="s">
        <v>150</v>
      </c>
      <c r="AW158" s="14" t="s">
        <v>33</v>
      </c>
      <c r="AX158" s="14" t="s">
        <v>80</v>
      </c>
      <c r="AY158" s="254" t="s">
        <v>142</v>
      </c>
    </row>
    <row r="159" s="2" customFormat="1" ht="16.5" customHeight="1">
      <c r="A159" s="39"/>
      <c r="B159" s="40"/>
      <c r="C159" s="268" t="s">
        <v>249</v>
      </c>
      <c r="D159" s="268" t="s">
        <v>264</v>
      </c>
      <c r="E159" s="269" t="s">
        <v>1436</v>
      </c>
      <c r="F159" s="270" t="s">
        <v>1437</v>
      </c>
      <c r="G159" s="271" t="s">
        <v>159</v>
      </c>
      <c r="H159" s="272">
        <v>26.675000000000001</v>
      </c>
      <c r="I159" s="273"/>
      <c r="J159" s="274">
        <f>ROUND(I159*H159,2)</f>
        <v>0</v>
      </c>
      <c r="K159" s="270" t="s">
        <v>149</v>
      </c>
      <c r="L159" s="275"/>
      <c r="M159" s="276" t="s">
        <v>19</v>
      </c>
      <c r="N159" s="277" t="s">
        <v>44</v>
      </c>
      <c r="O159" s="85"/>
      <c r="P159" s="228">
        <f>O159*H159</f>
        <v>0</v>
      </c>
      <c r="Q159" s="228">
        <v>0.0023999999999999998</v>
      </c>
      <c r="R159" s="228">
        <f>Q159*H159</f>
        <v>0.064019999999999994</v>
      </c>
      <c r="S159" s="228">
        <v>0</v>
      </c>
      <c r="T159" s="229">
        <f>S159*H159</f>
        <v>0</v>
      </c>
      <c r="U159" s="39"/>
      <c r="V159" s="39"/>
      <c r="W159" s="39"/>
      <c r="X159" s="39"/>
      <c r="Y159" s="39"/>
      <c r="Z159" s="39"/>
      <c r="AA159" s="39"/>
      <c r="AB159" s="39"/>
      <c r="AC159" s="39"/>
      <c r="AD159" s="39"/>
      <c r="AE159" s="39"/>
      <c r="AR159" s="230" t="s">
        <v>200</v>
      </c>
      <c r="AT159" s="230" t="s">
        <v>264</v>
      </c>
      <c r="AU159" s="230" t="s">
        <v>151</v>
      </c>
      <c r="AY159" s="18" t="s">
        <v>142</v>
      </c>
      <c r="BE159" s="231">
        <f>IF(N159="základní",J159,0)</f>
        <v>0</v>
      </c>
      <c r="BF159" s="231">
        <f>IF(N159="snížená",J159,0)</f>
        <v>0</v>
      </c>
      <c r="BG159" s="231">
        <f>IF(N159="zákl. přenesená",J159,0)</f>
        <v>0</v>
      </c>
      <c r="BH159" s="231">
        <f>IF(N159="sníž. přenesená",J159,0)</f>
        <v>0</v>
      </c>
      <c r="BI159" s="231">
        <f>IF(N159="nulová",J159,0)</f>
        <v>0</v>
      </c>
      <c r="BJ159" s="18" t="s">
        <v>151</v>
      </c>
      <c r="BK159" s="231">
        <f>ROUND(I159*H159,2)</f>
        <v>0</v>
      </c>
      <c r="BL159" s="18" t="s">
        <v>150</v>
      </c>
      <c r="BM159" s="230" t="s">
        <v>1438</v>
      </c>
    </row>
    <row r="160" s="2" customFormat="1">
      <c r="A160" s="39"/>
      <c r="B160" s="40"/>
      <c r="C160" s="41"/>
      <c r="D160" s="234" t="s">
        <v>337</v>
      </c>
      <c r="E160" s="41"/>
      <c r="F160" s="255" t="s">
        <v>1439</v>
      </c>
      <c r="G160" s="41"/>
      <c r="H160" s="41"/>
      <c r="I160" s="137"/>
      <c r="J160" s="41"/>
      <c r="K160" s="41"/>
      <c r="L160" s="45"/>
      <c r="M160" s="256"/>
      <c r="N160" s="257"/>
      <c r="O160" s="85"/>
      <c r="P160" s="85"/>
      <c r="Q160" s="85"/>
      <c r="R160" s="85"/>
      <c r="S160" s="85"/>
      <c r="T160" s="86"/>
      <c r="U160" s="39"/>
      <c r="V160" s="39"/>
      <c r="W160" s="39"/>
      <c r="X160" s="39"/>
      <c r="Y160" s="39"/>
      <c r="Z160" s="39"/>
      <c r="AA160" s="39"/>
      <c r="AB160" s="39"/>
      <c r="AC160" s="39"/>
      <c r="AD160" s="39"/>
      <c r="AE160" s="39"/>
      <c r="AT160" s="18" t="s">
        <v>337</v>
      </c>
      <c r="AU160" s="18" t="s">
        <v>151</v>
      </c>
    </row>
    <row r="161" s="2" customFormat="1" ht="21.75" customHeight="1">
      <c r="A161" s="39"/>
      <c r="B161" s="40"/>
      <c r="C161" s="219" t="s">
        <v>8</v>
      </c>
      <c r="D161" s="219" t="s">
        <v>145</v>
      </c>
      <c r="E161" s="220" t="s">
        <v>1440</v>
      </c>
      <c r="F161" s="221" t="s">
        <v>1441</v>
      </c>
      <c r="G161" s="222" t="s">
        <v>185</v>
      </c>
      <c r="H161" s="223">
        <v>62.340000000000003</v>
      </c>
      <c r="I161" s="224"/>
      <c r="J161" s="225">
        <f>ROUND(I161*H161,2)</f>
        <v>0</v>
      </c>
      <c r="K161" s="221" t="s">
        <v>149</v>
      </c>
      <c r="L161" s="45"/>
      <c r="M161" s="226" t="s">
        <v>19</v>
      </c>
      <c r="N161" s="227" t="s">
        <v>44</v>
      </c>
      <c r="O161" s="85"/>
      <c r="P161" s="228">
        <f>O161*H161</f>
        <v>0</v>
      </c>
      <c r="Q161" s="228">
        <v>0.0033899999999999998</v>
      </c>
      <c r="R161" s="228">
        <f>Q161*H161</f>
        <v>0.21133260000000001</v>
      </c>
      <c r="S161" s="228">
        <v>0</v>
      </c>
      <c r="T161" s="229">
        <f>S161*H161</f>
        <v>0</v>
      </c>
      <c r="U161" s="39"/>
      <c r="V161" s="39"/>
      <c r="W161" s="39"/>
      <c r="X161" s="39"/>
      <c r="Y161" s="39"/>
      <c r="Z161" s="39"/>
      <c r="AA161" s="39"/>
      <c r="AB161" s="39"/>
      <c r="AC161" s="39"/>
      <c r="AD161" s="39"/>
      <c r="AE161" s="39"/>
      <c r="AR161" s="230" t="s">
        <v>150</v>
      </c>
      <c r="AT161" s="230" t="s">
        <v>145</v>
      </c>
      <c r="AU161" s="230" t="s">
        <v>151</v>
      </c>
      <c r="AY161" s="18" t="s">
        <v>142</v>
      </c>
      <c r="BE161" s="231">
        <f>IF(N161="základní",J161,0)</f>
        <v>0</v>
      </c>
      <c r="BF161" s="231">
        <f>IF(N161="snížená",J161,0)</f>
        <v>0</v>
      </c>
      <c r="BG161" s="231">
        <f>IF(N161="zákl. přenesená",J161,0)</f>
        <v>0</v>
      </c>
      <c r="BH161" s="231">
        <f>IF(N161="sníž. přenesená",J161,0)</f>
        <v>0</v>
      </c>
      <c r="BI161" s="231">
        <f>IF(N161="nulová",J161,0)</f>
        <v>0</v>
      </c>
      <c r="BJ161" s="18" t="s">
        <v>151</v>
      </c>
      <c r="BK161" s="231">
        <f>ROUND(I161*H161,2)</f>
        <v>0</v>
      </c>
      <c r="BL161" s="18" t="s">
        <v>150</v>
      </c>
      <c r="BM161" s="230" t="s">
        <v>1442</v>
      </c>
    </row>
    <row r="162" s="2" customFormat="1">
      <c r="A162" s="39"/>
      <c r="B162" s="40"/>
      <c r="C162" s="41"/>
      <c r="D162" s="234" t="s">
        <v>174</v>
      </c>
      <c r="E162" s="41"/>
      <c r="F162" s="255" t="s">
        <v>1443</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8" t="s">
        <v>174</v>
      </c>
      <c r="AU162" s="18" t="s">
        <v>151</v>
      </c>
    </row>
    <row r="163" s="15" customFormat="1">
      <c r="A163" s="15"/>
      <c r="B163" s="258"/>
      <c r="C163" s="259"/>
      <c r="D163" s="234" t="s">
        <v>153</v>
      </c>
      <c r="E163" s="260" t="s">
        <v>19</v>
      </c>
      <c r="F163" s="261" t="s">
        <v>1406</v>
      </c>
      <c r="G163" s="259"/>
      <c r="H163" s="260" t="s">
        <v>19</v>
      </c>
      <c r="I163" s="262"/>
      <c r="J163" s="259"/>
      <c r="K163" s="259"/>
      <c r="L163" s="263"/>
      <c r="M163" s="264"/>
      <c r="N163" s="265"/>
      <c r="O163" s="265"/>
      <c r="P163" s="265"/>
      <c r="Q163" s="265"/>
      <c r="R163" s="265"/>
      <c r="S163" s="265"/>
      <c r="T163" s="266"/>
      <c r="U163" s="15"/>
      <c r="V163" s="15"/>
      <c r="W163" s="15"/>
      <c r="X163" s="15"/>
      <c r="Y163" s="15"/>
      <c r="Z163" s="15"/>
      <c r="AA163" s="15"/>
      <c r="AB163" s="15"/>
      <c r="AC163" s="15"/>
      <c r="AD163" s="15"/>
      <c r="AE163" s="15"/>
      <c r="AT163" s="267" t="s">
        <v>153</v>
      </c>
      <c r="AU163" s="267" t="s">
        <v>151</v>
      </c>
      <c r="AV163" s="15" t="s">
        <v>80</v>
      </c>
      <c r="AW163" s="15" t="s">
        <v>33</v>
      </c>
      <c r="AX163" s="15" t="s">
        <v>72</v>
      </c>
      <c r="AY163" s="267" t="s">
        <v>142</v>
      </c>
    </row>
    <row r="164" s="13" customFormat="1">
      <c r="A164" s="13"/>
      <c r="B164" s="232"/>
      <c r="C164" s="233"/>
      <c r="D164" s="234" t="s">
        <v>153</v>
      </c>
      <c r="E164" s="235" t="s">
        <v>19</v>
      </c>
      <c r="F164" s="236" t="s">
        <v>1444</v>
      </c>
      <c r="G164" s="233"/>
      <c r="H164" s="237">
        <v>42</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153</v>
      </c>
      <c r="AU164" s="243" t="s">
        <v>151</v>
      </c>
      <c r="AV164" s="13" t="s">
        <v>151</v>
      </c>
      <c r="AW164" s="13" t="s">
        <v>33</v>
      </c>
      <c r="AX164" s="13" t="s">
        <v>72</v>
      </c>
      <c r="AY164" s="243" t="s">
        <v>142</v>
      </c>
    </row>
    <row r="165" s="13" customFormat="1">
      <c r="A165" s="13"/>
      <c r="B165" s="232"/>
      <c r="C165" s="233"/>
      <c r="D165" s="234" t="s">
        <v>153</v>
      </c>
      <c r="E165" s="235" t="s">
        <v>19</v>
      </c>
      <c r="F165" s="236" t="s">
        <v>1445</v>
      </c>
      <c r="G165" s="233"/>
      <c r="H165" s="237">
        <v>4</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153</v>
      </c>
      <c r="AU165" s="243" t="s">
        <v>151</v>
      </c>
      <c r="AV165" s="13" t="s">
        <v>151</v>
      </c>
      <c r="AW165" s="13" t="s">
        <v>33</v>
      </c>
      <c r="AX165" s="13" t="s">
        <v>72</v>
      </c>
      <c r="AY165" s="243" t="s">
        <v>142</v>
      </c>
    </row>
    <row r="166" s="15" customFormat="1">
      <c r="A166" s="15"/>
      <c r="B166" s="258"/>
      <c r="C166" s="259"/>
      <c r="D166" s="234" t="s">
        <v>153</v>
      </c>
      <c r="E166" s="260" t="s">
        <v>19</v>
      </c>
      <c r="F166" s="261" t="s">
        <v>1409</v>
      </c>
      <c r="G166" s="259"/>
      <c r="H166" s="260" t="s">
        <v>19</v>
      </c>
      <c r="I166" s="262"/>
      <c r="J166" s="259"/>
      <c r="K166" s="259"/>
      <c r="L166" s="263"/>
      <c r="M166" s="264"/>
      <c r="N166" s="265"/>
      <c r="O166" s="265"/>
      <c r="P166" s="265"/>
      <c r="Q166" s="265"/>
      <c r="R166" s="265"/>
      <c r="S166" s="265"/>
      <c r="T166" s="266"/>
      <c r="U166" s="15"/>
      <c r="V166" s="15"/>
      <c r="W166" s="15"/>
      <c r="X166" s="15"/>
      <c r="Y166" s="15"/>
      <c r="Z166" s="15"/>
      <c r="AA166" s="15"/>
      <c r="AB166" s="15"/>
      <c r="AC166" s="15"/>
      <c r="AD166" s="15"/>
      <c r="AE166" s="15"/>
      <c r="AT166" s="267" t="s">
        <v>153</v>
      </c>
      <c r="AU166" s="267" t="s">
        <v>151</v>
      </c>
      <c r="AV166" s="15" t="s">
        <v>80</v>
      </c>
      <c r="AW166" s="15" t="s">
        <v>33</v>
      </c>
      <c r="AX166" s="15" t="s">
        <v>72</v>
      </c>
      <c r="AY166" s="267" t="s">
        <v>142</v>
      </c>
    </row>
    <row r="167" s="13" customFormat="1">
      <c r="A167" s="13"/>
      <c r="B167" s="232"/>
      <c r="C167" s="233"/>
      <c r="D167" s="234" t="s">
        <v>153</v>
      </c>
      <c r="E167" s="235" t="s">
        <v>19</v>
      </c>
      <c r="F167" s="236" t="s">
        <v>1446</v>
      </c>
      <c r="G167" s="233"/>
      <c r="H167" s="237">
        <v>0.93999999999999995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153</v>
      </c>
      <c r="AU167" s="243" t="s">
        <v>151</v>
      </c>
      <c r="AV167" s="13" t="s">
        <v>151</v>
      </c>
      <c r="AW167" s="13" t="s">
        <v>33</v>
      </c>
      <c r="AX167" s="13" t="s">
        <v>72</v>
      </c>
      <c r="AY167" s="243" t="s">
        <v>142</v>
      </c>
    </row>
    <row r="168" s="13" customFormat="1">
      <c r="A168" s="13"/>
      <c r="B168" s="232"/>
      <c r="C168" s="233"/>
      <c r="D168" s="234" t="s">
        <v>153</v>
      </c>
      <c r="E168" s="235" t="s">
        <v>19</v>
      </c>
      <c r="F168" s="236" t="s">
        <v>1447</v>
      </c>
      <c r="G168" s="233"/>
      <c r="H168" s="237">
        <v>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153</v>
      </c>
      <c r="AU168" s="243" t="s">
        <v>151</v>
      </c>
      <c r="AV168" s="13" t="s">
        <v>151</v>
      </c>
      <c r="AW168" s="13" t="s">
        <v>33</v>
      </c>
      <c r="AX168" s="13" t="s">
        <v>72</v>
      </c>
      <c r="AY168" s="243" t="s">
        <v>142</v>
      </c>
    </row>
    <row r="169" s="13" customFormat="1">
      <c r="A169" s="13"/>
      <c r="B169" s="232"/>
      <c r="C169" s="233"/>
      <c r="D169" s="234" t="s">
        <v>153</v>
      </c>
      <c r="E169" s="235" t="s">
        <v>19</v>
      </c>
      <c r="F169" s="236" t="s">
        <v>1448</v>
      </c>
      <c r="G169" s="233"/>
      <c r="H169" s="237">
        <v>6.7999999999999998</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153</v>
      </c>
      <c r="AU169" s="243" t="s">
        <v>151</v>
      </c>
      <c r="AV169" s="13" t="s">
        <v>151</v>
      </c>
      <c r="AW169" s="13" t="s">
        <v>33</v>
      </c>
      <c r="AX169" s="13" t="s">
        <v>72</v>
      </c>
      <c r="AY169" s="243" t="s">
        <v>142</v>
      </c>
    </row>
    <row r="170" s="13" customFormat="1">
      <c r="A170" s="13"/>
      <c r="B170" s="232"/>
      <c r="C170" s="233"/>
      <c r="D170" s="234" t="s">
        <v>153</v>
      </c>
      <c r="E170" s="235" t="s">
        <v>19</v>
      </c>
      <c r="F170" s="236" t="s">
        <v>1449</v>
      </c>
      <c r="G170" s="233"/>
      <c r="H170" s="237">
        <v>3.6000000000000001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153</v>
      </c>
      <c r="AU170" s="243" t="s">
        <v>151</v>
      </c>
      <c r="AV170" s="13" t="s">
        <v>151</v>
      </c>
      <c r="AW170" s="13" t="s">
        <v>33</v>
      </c>
      <c r="AX170" s="13" t="s">
        <v>72</v>
      </c>
      <c r="AY170" s="243" t="s">
        <v>142</v>
      </c>
    </row>
    <row r="171" s="14" customFormat="1">
      <c r="A171" s="14"/>
      <c r="B171" s="244"/>
      <c r="C171" s="245"/>
      <c r="D171" s="234" t="s">
        <v>153</v>
      </c>
      <c r="E171" s="246" t="s">
        <v>19</v>
      </c>
      <c r="F171" s="247" t="s">
        <v>156</v>
      </c>
      <c r="G171" s="245"/>
      <c r="H171" s="248">
        <v>62.339999999999996</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153</v>
      </c>
      <c r="AU171" s="254" t="s">
        <v>151</v>
      </c>
      <c r="AV171" s="14" t="s">
        <v>150</v>
      </c>
      <c r="AW171" s="14" t="s">
        <v>33</v>
      </c>
      <c r="AX171" s="14" t="s">
        <v>80</v>
      </c>
      <c r="AY171" s="254" t="s">
        <v>142</v>
      </c>
    </row>
    <row r="172" s="2" customFormat="1" ht="16.5" customHeight="1">
      <c r="A172" s="39"/>
      <c r="B172" s="40"/>
      <c r="C172" s="268" t="s">
        <v>269</v>
      </c>
      <c r="D172" s="268" t="s">
        <v>264</v>
      </c>
      <c r="E172" s="269" t="s">
        <v>1450</v>
      </c>
      <c r="F172" s="270" t="s">
        <v>1451</v>
      </c>
      <c r="G172" s="271" t="s">
        <v>159</v>
      </c>
      <c r="H172" s="272">
        <v>18.702000000000002</v>
      </c>
      <c r="I172" s="273"/>
      <c r="J172" s="274">
        <f>ROUND(I172*H172,2)</f>
        <v>0</v>
      </c>
      <c r="K172" s="270" t="s">
        <v>149</v>
      </c>
      <c r="L172" s="275"/>
      <c r="M172" s="276" t="s">
        <v>19</v>
      </c>
      <c r="N172" s="277" t="s">
        <v>44</v>
      </c>
      <c r="O172" s="85"/>
      <c r="P172" s="228">
        <f>O172*H172</f>
        <v>0</v>
      </c>
      <c r="Q172" s="228">
        <v>0.00044999999999999999</v>
      </c>
      <c r="R172" s="228">
        <f>Q172*H172</f>
        <v>0.0084159000000000005</v>
      </c>
      <c r="S172" s="228">
        <v>0</v>
      </c>
      <c r="T172" s="229">
        <f>S172*H172</f>
        <v>0</v>
      </c>
      <c r="U172" s="39"/>
      <c r="V172" s="39"/>
      <c r="W172" s="39"/>
      <c r="X172" s="39"/>
      <c r="Y172" s="39"/>
      <c r="Z172" s="39"/>
      <c r="AA172" s="39"/>
      <c r="AB172" s="39"/>
      <c r="AC172" s="39"/>
      <c r="AD172" s="39"/>
      <c r="AE172" s="39"/>
      <c r="AR172" s="230" t="s">
        <v>200</v>
      </c>
      <c r="AT172" s="230" t="s">
        <v>264</v>
      </c>
      <c r="AU172" s="230" t="s">
        <v>151</v>
      </c>
      <c r="AY172" s="18" t="s">
        <v>142</v>
      </c>
      <c r="BE172" s="231">
        <f>IF(N172="základní",J172,0)</f>
        <v>0</v>
      </c>
      <c r="BF172" s="231">
        <f>IF(N172="snížená",J172,0)</f>
        <v>0</v>
      </c>
      <c r="BG172" s="231">
        <f>IF(N172="zákl. přenesená",J172,0)</f>
        <v>0</v>
      </c>
      <c r="BH172" s="231">
        <f>IF(N172="sníž. přenesená",J172,0)</f>
        <v>0</v>
      </c>
      <c r="BI172" s="231">
        <f>IF(N172="nulová",J172,0)</f>
        <v>0</v>
      </c>
      <c r="BJ172" s="18" t="s">
        <v>151</v>
      </c>
      <c r="BK172" s="231">
        <f>ROUND(I172*H172,2)</f>
        <v>0</v>
      </c>
      <c r="BL172" s="18" t="s">
        <v>150</v>
      </c>
      <c r="BM172" s="230" t="s">
        <v>1452</v>
      </c>
    </row>
    <row r="173" s="2" customFormat="1">
      <c r="A173" s="39"/>
      <c r="B173" s="40"/>
      <c r="C173" s="41"/>
      <c r="D173" s="234" t="s">
        <v>337</v>
      </c>
      <c r="E173" s="41"/>
      <c r="F173" s="255" t="s">
        <v>1424</v>
      </c>
      <c r="G173" s="41"/>
      <c r="H173" s="41"/>
      <c r="I173" s="137"/>
      <c r="J173" s="41"/>
      <c r="K173" s="41"/>
      <c r="L173" s="45"/>
      <c r="M173" s="256"/>
      <c r="N173" s="257"/>
      <c r="O173" s="85"/>
      <c r="P173" s="85"/>
      <c r="Q173" s="85"/>
      <c r="R173" s="85"/>
      <c r="S173" s="85"/>
      <c r="T173" s="86"/>
      <c r="U173" s="39"/>
      <c r="V173" s="39"/>
      <c r="W173" s="39"/>
      <c r="X173" s="39"/>
      <c r="Y173" s="39"/>
      <c r="Z173" s="39"/>
      <c r="AA173" s="39"/>
      <c r="AB173" s="39"/>
      <c r="AC173" s="39"/>
      <c r="AD173" s="39"/>
      <c r="AE173" s="39"/>
      <c r="AT173" s="18" t="s">
        <v>337</v>
      </c>
      <c r="AU173" s="18" t="s">
        <v>151</v>
      </c>
    </row>
    <row r="174" s="13" customFormat="1">
      <c r="A174" s="13"/>
      <c r="B174" s="232"/>
      <c r="C174" s="233"/>
      <c r="D174" s="234" t="s">
        <v>153</v>
      </c>
      <c r="E174" s="235" t="s">
        <v>19</v>
      </c>
      <c r="F174" s="236" t="s">
        <v>1453</v>
      </c>
      <c r="G174" s="233"/>
      <c r="H174" s="237">
        <v>18.702000000000002</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153</v>
      </c>
      <c r="AU174" s="243" t="s">
        <v>151</v>
      </c>
      <c r="AV174" s="13" t="s">
        <v>151</v>
      </c>
      <c r="AW174" s="13" t="s">
        <v>33</v>
      </c>
      <c r="AX174" s="13" t="s">
        <v>72</v>
      </c>
      <c r="AY174" s="243" t="s">
        <v>142</v>
      </c>
    </row>
    <row r="175" s="14" customFormat="1">
      <c r="A175" s="14"/>
      <c r="B175" s="244"/>
      <c r="C175" s="245"/>
      <c r="D175" s="234" t="s">
        <v>153</v>
      </c>
      <c r="E175" s="246" t="s">
        <v>19</v>
      </c>
      <c r="F175" s="247" t="s">
        <v>156</v>
      </c>
      <c r="G175" s="245"/>
      <c r="H175" s="248">
        <v>18.702000000000002</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153</v>
      </c>
      <c r="AU175" s="254" t="s">
        <v>151</v>
      </c>
      <c r="AV175" s="14" t="s">
        <v>150</v>
      </c>
      <c r="AW175" s="14" t="s">
        <v>33</v>
      </c>
      <c r="AX175" s="14" t="s">
        <v>80</v>
      </c>
      <c r="AY175" s="254" t="s">
        <v>142</v>
      </c>
    </row>
    <row r="176" s="2" customFormat="1" ht="21.75" customHeight="1">
      <c r="A176" s="39"/>
      <c r="B176" s="40"/>
      <c r="C176" s="219" t="s">
        <v>274</v>
      </c>
      <c r="D176" s="219" t="s">
        <v>145</v>
      </c>
      <c r="E176" s="220" t="s">
        <v>1454</v>
      </c>
      <c r="F176" s="221" t="s">
        <v>1455</v>
      </c>
      <c r="G176" s="222" t="s">
        <v>159</v>
      </c>
      <c r="H176" s="223">
        <v>358.15300000000002</v>
      </c>
      <c r="I176" s="224"/>
      <c r="J176" s="225">
        <f>ROUND(I176*H176,2)</f>
        <v>0</v>
      </c>
      <c r="K176" s="221" t="s">
        <v>149</v>
      </c>
      <c r="L176" s="45"/>
      <c r="M176" s="226" t="s">
        <v>19</v>
      </c>
      <c r="N176" s="227" t="s">
        <v>44</v>
      </c>
      <c r="O176" s="85"/>
      <c r="P176" s="228">
        <f>O176*H176</f>
        <v>0</v>
      </c>
      <c r="Q176" s="228">
        <v>6.0000000000000002E-05</v>
      </c>
      <c r="R176" s="228">
        <f>Q176*H176</f>
        <v>0.02148918</v>
      </c>
      <c r="S176" s="228">
        <v>0</v>
      </c>
      <c r="T176" s="229">
        <f>S176*H176</f>
        <v>0</v>
      </c>
      <c r="U176" s="39"/>
      <c r="V176" s="39"/>
      <c r="W176" s="39"/>
      <c r="X176" s="39"/>
      <c r="Y176" s="39"/>
      <c r="Z176" s="39"/>
      <c r="AA176" s="39"/>
      <c r="AB176" s="39"/>
      <c r="AC176" s="39"/>
      <c r="AD176" s="39"/>
      <c r="AE176" s="39"/>
      <c r="AR176" s="230" t="s">
        <v>150</v>
      </c>
      <c r="AT176" s="230" t="s">
        <v>145</v>
      </c>
      <c r="AU176" s="230" t="s">
        <v>151</v>
      </c>
      <c r="AY176" s="18" t="s">
        <v>142</v>
      </c>
      <c r="BE176" s="231">
        <f>IF(N176="základní",J176,0)</f>
        <v>0</v>
      </c>
      <c r="BF176" s="231">
        <f>IF(N176="snížená",J176,0)</f>
        <v>0</v>
      </c>
      <c r="BG176" s="231">
        <f>IF(N176="zákl. přenesená",J176,0)</f>
        <v>0</v>
      </c>
      <c r="BH176" s="231">
        <f>IF(N176="sníž. přenesená",J176,0)</f>
        <v>0</v>
      </c>
      <c r="BI176" s="231">
        <f>IF(N176="nulová",J176,0)</f>
        <v>0</v>
      </c>
      <c r="BJ176" s="18" t="s">
        <v>151</v>
      </c>
      <c r="BK176" s="231">
        <f>ROUND(I176*H176,2)</f>
        <v>0</v>
      </c>
      <c r="BL176" s="18" t="s">
        <v>150</v>
      </c>
      <c r="BM176" s="230" t="s">
        <v>1456</v>
      </c>
    </row>
    <row r="177" s="2" customFormat="1">
      <c r="A177" s="39"/>
      <c r="B177" s="40"/>
      <c r="C177" s="41"/>
      <c r="D177" s="234" t="s">
        <v>174</v>
      </c>
      <c r="E177" s="41"/>
      <c r="F177" s="255" t="s">
        <v>1418</v>
      </c>
      <c r="G177" s="41"/>
      <c r="H177" s="41"/>
      <c r="I177" s="137"/>
      <c r="J177" s="41"/>
      <c r="K177" s="41"/>
      <c r="L177" s="45"/>
      <c r="M177" s="256"/>
      <c r="N177" s="257"/>
      <c r="O177" s="85"/>
      <c r="P177" s="85"/>
      <c r="Q177" s="85"/>
      <c r="R177" s="85"/>
      <c r="S177" s="85"/>
      <c r="T177" s="86"/>
      <c r="U177" s="39"/>
      <c r="V177" s="39"/>
      <c r="W177" s="39"/>
      <c r="X177" s="39"/>
      <c r="Y177" s="39"/>
      <c r="Z177" s="39"/>
      <c r="AA177" s="39"/>
      <c r="AB177" s="39"/>
      <c r="AC177" s="39"/>
      <c r="AD177" s="39"/>
      <c r="AE177" s="39"/>
      <c r="AT177" s="18" t="s">
        <v>174</v>
      </c>
      <c r="AU177" s="18" t="s">
        <v>151</v>
      </c>
    </row>
    <row r="178" s="13" customFormat="1">
      <c r="A178" s="13"/>
      <c r="B178" s="232"/>
      <c r="C178" s="233"/>
      <c r="D178" s="234" t="s">
        <v>153</v>
      </c>
      <c r="E178" s="235" t="s">
        <v>19</v>
      </c>
      <c r="F178" s="236" t="s">
        <v>1457</v>
      </c>
      <c r="G178" s="233"/>
      <c r="H178" s="237">
        <v>358.15300000000002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153</v>
      </c>
      <c r="AU178" s="243" t="s">
        <v>151</v>
      </c>
      <c r="AV178" s="13" t="s">
        <v>151</v>
      </c>
      <c r="AW178" s="13" t="s">
        <v>33</v>
      </c>
      <c r="AX178" s="13" t="s">
        <v>72</v>
      </c>
      <c r="AY178" s="243" t="s">
        <v>142</v>
      </c>
    </row>
    <row r="179" s="14" customFormat="1">
      <c r="A179" s="14"/>
      <c r="B179" s="244"/>
      <c r="C179" s="245"/>
      <c r="D179" s="234" t="s">
        <v>153</v>
      </c>
      <c r="E179" s="246" t="s">
        <v>19</v>
      </c>
      <c r="F179" s="247" t="s">
        <v>156</v>
      </c>
      <c r="G179" s="245"/>
      <c r="H179" s="248">
        <v>358.15300000000002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153</v>
      </c>
      <c r="AU179" s="254" t="s">
        <v>151</v>
      </c>
      <c r="AV179" s="14" t="s">
        <v>150</v>
      </c>
      <c r="AW179" s="14" t="s">
        <v>33</v>
      </c>
      <c r="AX179" s="14" t="s">
        <v>80</v>
      </c>
      <c r="AY179" s="254" t="s">
        <v>142</v>
      </c>
    </row>
    <row r="180" s="2" customFormat="1" ht="21.75" customHeight="1">
      <c r="A180" s="39"/>
      <c r="B180" s="40"/>
      <c r="C180" s="219" t="s">
        <v>279</v>
      </c>
      <c r="D180" s="219" t="s">
        <v>145</v>
      </c>
      <c r="E180" s="220" t="s">
        <v>1458</v>
      </c>
      <c r="F180" s="221" t="s">
        <v>1459</v>
      </c>
      <c r="G180" s="222" t="s">
        <v>159</v>
      </c>
      <c r="H180" s="223">
        <v>96.900000000000006</v>
      </c>
      <c r="I180" s="224"/>
      <c r="J180" s="225">
        <f>ROUND(I180*H180,2)</f>
        <v>0</v>
      </c>
      <c r="K180" s="221" t="s">
        <v>149</v>
      </c>
      <c r="L180" s="45"/>
      <c r="M180" s="226" t="s">
        <v>19</v>
      </c>
      <c r="N180" s="227" t="s">
        <v>44</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150</v>
      </c>
      <c r="AT180" s="230" t="s">
        <v>145</v>
      </c>
      <c r="AU180" s="230" t="s">
        <v>151</v>
      </c>
      <c r="AY180" s="18" t="s">
        <v>142</v>
      </c>
      <c r="BE180" s="231">
        <f>IF(N180="základní",J180,0)</f>
        <v>0</v>
      </c>
      <c r="BF180" s="231">
        <f>IF(N180="snížená",J180,0)</f>
        <v>0</v>
      </c>
      <c r="BG180" s="231">
        <f>IF(N180="zákl. přenesená",J180,0)</f>
        <v>0</v>
      </c>
      <c r="BH180" s="231">
        <f>IF(N180="sníž. přenesená",J180,0)</f>
        <v>0</v>
      </c>
      <c r="BI180" s="231">
        <f>IF(N180="nulová",J180,0)</f>
        <v>0</v>
      </c>
      <c r="BJ180" s="18" t="s">
        <v>151</v>
      </c>
      <c r="BK180" s="231">
        <f>ROUND(I180*H180,2)</f>
        <v>0</v>
      </c>
      <c r="BL180" s="18" t="s">
        <v>150</v>
      </c>
      <c r="BM180" s="230" t="s">
        <v>1460</v>
      </c>
    </row>
    <row r="181" s="2" customFormat="1">
      <c r="A181" s="39"/>
      <c r="B181" s="40"/>
      <c r="C181" s="41"/>
      <c r="D181" s="234" t="s">
        <v>174</v>
      </c>
      <c r="E181" s="41"/>
      <c r="F181" s="255" t="s">
        <v>1418</v>
      </c>
      <c r="G181" s="41"/>
      <c r="H181" s="41"/>
      <c r="I181" s="137"/>
      <c r="J181" s="41"/>
      <c r="K181" s="41"/>
      <c r="L181" s="45"/>
      <c r="M181" s="256"/>
      <c r="N181" s="257"/>
      <c r="O181" s="85"/>
      <c r="P181" s="85"/>
      <c r="Q181" s="85"/>
      <c r="R181" s="85"/>
      <c r="S181" s="85"/>
      <c r="T181" s="86"/>
      <c r="U181" s="39"/>
      <c r="V181" s="39"/>
      <c r="W181" s="39"/>
      <c r="X181" s="39"/>
      <c r="Y181" s="39"/>
      <c r="Z181" s="39"/>
      <c r="AA181" s="39"/>
      <c r="AB181" s="39"/>
      <c r="AC181" s="39"/>
      <c r="AD181" s="39"/>
      <c r="AE181" s="39"/>
      <c r="AT181" s="18" t="s">
        <v>174</v>
      </c>
      <c r="AU181" s="18" t="s">
        <v>151</v>
      </c>
    </row>
    <row r="182" s="13" customFormat="1">
      <c r="A182" s="13"/>
      <c r="B182" s="232"/>
      <c r="C182" s="233"/>
      <c r="D182" s="234" t="s">
        <v>153</v>
      </c>
      <c r="E182" s="235" t="s">
        <v>19</v>
      </c>
      <c r="F182" s="236" t="s">
        <v>1461</v>
      </c>
      <c r="G182" s="233"/>
      <c r="H182" s="237">
        <v>96.900000000000006</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153</v>
      </c>
      <c r="AU182" s="243" t="s">
        <v>151</v>
      </c>
      <c r="AV182" s="13" t="s">
        <v>151</v>
      </c>
      <c r="AW182" s="13" t="s">
        <v>33</v>
      </c>
      <c r="AX182" s="13" t="s">
        <v>72</v>
      </c>
      <c r="AY182" s="243" t="s">
        <v>142</v>
      </c>
    </row>
    <row r="183" s="14" customFormat="1">
      <c r="A183" s="14"/>
      <c r="B183" s="244"/>
      <c r="C183" s="245"/>
      <c r="D183" s="234" t="s">
        <v>153</v>
      </c>
      <c r="E183" s="246" t="s">
        <v>19</v>
      </c>
      <c r="F183" s="247" t="s">
        <v>156</v>
      </c>
      <c r="G183" s="245"/>
      <c r="H183" s="248">
        <v>96.900000000000006</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153</v>
      </c>
      <c r="AU183" s="254" t="s">
        <v>151</v>
      </c>
      <c r="AV183" s="14" t="s">
        <v>150</v>
      </c>
      <c r="AW183" s="14" t="s">
        <v>33</v>
      </c>
      <c r="AX183" s="14" t="s">
        <v>80</v>
      </c>
      <c r="AY183" s="254" t="s">
        <v>142</v>
      </c>
    </row>
    <row r="184" s="2" customFormat="1" ht="16.5" customHeight="1">
      <c r="A184" s="39"/>
      <c r="B184" s="40"/>
      <c r="C184" s="219" t="s">
        <v>284</v>
      </c>
      <c r="D184" s="219" t="s">
        <v>145</v>
      </c>
      <c r="E184" s="220" t="s">
        <v>1462</v>
      </c>
      <c r="F184" s="221" t="s">
        <v>1463</v>
      </c>
      <c r="G184" s="222" t="s">
        <v>185</v>
      </c>
      <c r="H184" s="223">
        <v>178.27099999999999</v>
      </c>
      <c r="I184" s="224"/>
      <c r="J184" s="225">
        <f>ROUND(I184*H184,2)</f>
        <v>0</v>
      </c>
      <c r="K184" s="221" t="s">
        <v>149</v>
      </c>
      <c r="L184" s="45"/>
      <c r="M184" s="226" t="s">
        <v>19</v>
      </c>
      <c r="N184" s="227" t="s">
        <v>44</v>
      </c>
      <c r="O184" s="85"/>
      <c r="P184" s="228">
        <f>O184*H184</f>
        <v>0</v>
      </c>
      <c r="Q184" s="228">
        <v>0.00025000000000000001</v>
      </c>
      <c r="R184" s="228">
        <f>Q184*H184</f>
        <v>0.044567749999999996</v>
      </c>
      <c r="S184" s="228">
        <v>0</v>
      </c>
      <c r="T184" s="229">
        <f>S184*H184</f>
        <v>0</v>
      </c>
      <c r="U184" s="39"/>
      <c r="V184" s="39"/>
      <c r="W184" s="39"/>
      <c r="X184" s="39"/>
      <c r="Y184" s="39"/>
      <c r="Z184" s="39"/>
      <c r="AA184" s="39"/>
      <c r="AB184" s="39"/>
      <c r="AC184" s="39"/>
      <c r="AD184" s="39"/>
      <c r="AE184" s="39"/>
      <c r="AR184" s="230" t="s">
        <v>150</v>
      </c>
      <c r="AT184" s="230" t="s">
        <v>145</v>
      </c>
      <c r="AU184" s="230" t="s">
        <v>151</v>
      </c>
      <c r="AY184" s="18" t="s">
        <v>142</v>
      </c>
      <c r="BE184" s="231">
        <f>IF(N184="základní",J184,0)</f>
        <v>0</v>
      </c>
      <c r="BF184" s="231">
        <f>IF(N184="snížená",J184,0)</f>
        <v>0</v>
      </c>
      <c r="BG184" s="231">
        <f>IF(N184="zákl. přenesená",J184,0)</f>
        <v>0</v>
      </c>
      <c r="BH184" s="231">
        <f>IF(N184="sníž. přenesená",J184,0)</f>
        <v>0</v>
      </c>
      <c r="BI184" s="231">
        <f>IF(N184="nulová",J184,0)</f>
        <v>0</v>
      </c>
      <c r="BJ184" s="18" t="s">
        <v>151</v>
      </c>
      <c r="BK184" s="231">
        <f>ROUND(I184*H184,2)</f>
        <v>0</v>
      </c>
      <c r="BL184" s="18" t="s">
        <v>150</v>
      </c>
      <c r="BM184" s="230" t="s">
        <v>1464</v>
      </c>
    </row>
    <row r="185" s="2" customFormat="1">
      <c r="A185" s="39"/>
      <c r="B185" s="40"/>
      <c r="C185" s="41"/>
      <c r="D185" s="234" t="s">
        <v>174</v>
      </c>
      <c r="E185" s="41"/>
      <c r="F185" s="255" t="s">
        <v>1374</v>
      </c>
      <c r="G185" s="41"/>
      <c r="H185" s="41"/>
      <c r="I185" s="137"/>
      <c r="J185" s="41"/>
      <c r="K185" s="41"/>
      <c r="L185" s="45"/>
      <c r="M185" s="256"/>
      <c r="N185" s="257"/>
      <c r="O185" s="85"/>
      <c r="P185" s="85"/>
      <c r="Q185" s="85"/>
      <c r="R185" s="85"/>
      <c r="S185" s="85"/>
      <c r="T185" s="86"/>
      <c r="U185" s="39"/>
      <c r="V185" s="39"/>
      <c r="W185" s="39"/>
      <c r="X185" s="39"/>
      <c r="Y185" s="39"/>
      <c r="Z185" s="39"/>
      <c r="AA185" s="39"/>
      <c r="AB185" s="39"/>
      <c r="AC185" s="39"/>
      <c r="AD185" s="39"/>
      <c r="AE185" s="39"/>
      <c r="AT185" s="18" t="s">
        <v>174</v>
      </c>
      <c r="AU185" s="18" t="s">
        <v>151</v>
      </c>
    </row>
    <row r="186" s="13" customFormat="1">
      <c r="A186" s="13"/>
      <c r="B186" s="232"/>
      <c r="C186" s="233"/>
      <c r="D186" s="234" t="s">
        <v>153</v>
      </c>
      <c r="E186" s="235" t="s">
        <v>19</v>
      </c>
      <c r="F186" s="236" t="s">
        <v>1465</v>
      </c>
      <c r="G186" s="233"/>
      <c r="H186" s="237">
        <v>178.27099999999999</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153</v>
      </c>
      <c r="AU186" s="243" t="s">
        <v>151</v>
      </c>
      <c r="AV186" s="13" t="s">
        <v>151</v>
      </c>
      <c r="AW186" s="13" t="s">
        <v>33</v>
      </c>
      <c r="AX186" s="13" t="s">
        <v>72</v>
      </c>
      <c r="AY186" s="243" t="s">
        <v>142</v>
      </c>
    </row>
    <row r="187" s="14" customFormat="1">
      <c r="A187" s="14"/>
      <c r="B187" s="244"/>
      <c r="C187" s="245"/>
      <c r="D187" s="234" t="s">
        <v>153</v>
      </c>
      <c r="E187" s="246" t="s">
        <v>19</v>
      </c>
      <c r="F187" s="247" t="s">
        <v>156</v>
      </c>
      <c r="G187" s="245"/>
      <c r="H187" s="248">
        <v>178.27099999999999</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153</v>
      </c>
      <c r="AU187" s="254" t="s">
        <v>151</v>
      </c>
      <c r="AV187" s="14" t="s">
        <v>150</v>
      </c>
      <c r="AW187" s="14" t="s">
        <v>33</v>
      </c>
      <c r="AX187" s="14" t="s">
        <v>80</v>
      </c>
      <c r="AY187" s="254" t="s">
        <v>142</v>
      </c>
    </row>
    <row r="188" s="2" customFormat="1" ht="16.5" customHeight="1">
      <c r="A188" s="39"/>
      <c r="B188" s="40"/>
      <c r="C188" s="268" t="s">
        <v>290</v>
      </c>
      <c r="D188" s="268" t="s">
        <v>264</v>
      </c>
      <c r="E188" s="269" t="s">
        <v>1396</v>
      </c>
      <c r="F188" s="270" t="s">
        <v>1397</v>
      </c>
      <c r="G188" s="271" t="s">
        <v>185</v>
      </c>
      <c r="H188" s="272">
        <v>107.41500000000001</v>
      </c>
      <c r="I188" s="273"/>
      <c r="J188" s="274">
        <f>ROUND(I188*H188,2)</f>
        <v>0</v>
      </c>
      <c r="K188" s="270" t="s">
        <v>149</v>
      </c>
      <c r="L188" s="275"/>
      <c r="M188" s="276" t="s">
        <v>19</v>
      </c>
      <c r="N188" s="277" t="s">
        <v>44</v>
      </c>
      <c r="O188" s="85"/>
      <c r="P188" s="228">
        <f>O188*H188</f>
        <v>0</v>
      </c>
      <c r="Q188" s="228">
        <v>3.0000000000000001E-05</v>
      </c>
      <c r="R188" s="228">
        <f>Q188*H188</f>
        <v>0.0032224500000000004</v>
      </c>
      <c r="S188" s="228">
        <v>0</v>
      </c>
      <c r="T188" s="229">
        <f>S188*H188</f>
        <v>0</v>
      </c>
      <c r="U188" s="39"/>
      <c r="V188" s="39"/>
      <c r="W188" s="39"/>
      <c r="X188" s="39"/>
      <c r="Y188" s="39"/>
      <c r="Z188" s="39"/>
      <c r="AA188" s="39"/>
      <c r="AB188" s="39"/>
      <c r="AC188" s="39"/>
      <c r="AD188" s="39"/>
      <c r="AE188" s="39"/>
      <c r="AR188" s="230" t="s">
        <v>200</v>
      </c>
      <c r="AT188" s="230" t="s">
        <v>264</v>
      </c>
      <c r="AU188" s="230" t="s">
        <v>151</v>
      </c>
      <c r="AY188" s="18" t="s">
        <v>142</v>
      </c>
      <c r="BE188" s="231">
        <f>IF(N188="základní",J188,0)</f>
        <v>0</v>
      </c>
      <c r="BF188" s="231">
        <f>IF(N188="snížená",J188,0)</f>
        <v>0</v>
      </c>
      <c r="BG188" s="231">
        <f>IF(N188="zákl. přenesená",J188,0)</f>
        <v>0</v>
      </c>
      <c r="BH188" s="231">
        <f>IF(N188="sníž. přenesená",J188,0)</f>
        <v>0</v>
      </c>
      <c r="BI188" s="231">
        <f>IF(N188="nulová",J188,0)</f>
        <v>0</v>
      </c>
      <c r="BJ188" s="18" t="s">
        <v>151</v>
      </c>
      <c r="BK188" s="231">
        <f>ROUND(I188*H188,2)</f>
        <v>0</v>
      </c>
      <c r="BL188" s="18" t="s">
        <v>150</v>
      </c>
      <c r="BM188" s="230" t="s">
        <v>1466</v>
      </c>
    </row>
    <row r="189" s="15" customFormat="1">
      <c r="A189" s="15"/>
      <c r="B189" s="258"/>
      <c r="C189" s="259"/>
      <c r="D189" s="234" t="s">
        <v>153</v>
      </c>
      <c r="E189" s="260" t="s">
        <v>19</v>
      </c>
      <c r="F189" s="261" t="s">
        <v>1406</v>
      </c>
      <c r="G189" s="259"/>
      <c r="H189" s="260" t="s">
        <v>19</v>
      </c>
      <c r="I189" s="262"/>
      <c r="J189" s="259"/>
      <c r="K189" s="259"/>
      <c r="L189" s="263"/>
      <c r="M189" s="264"/>
      <c r="N189" s="265"/>
      <c r="O189" s="265"/>
      <c r="P189" s="265"/>
      <c r="Q189" s="265"/>
      <c r="R189" s="265"/>
      <c r="S189" s="265"/>
      <c r="T189" s="266"/>
      <c r="U189" s="15"/>
      <c r="V189" s="15"/>
      <c r="W189" s="15"/>
      <c r="X189" s="15"/>
      <c r="Y189" s="15"/>
      <c r="Z189" s="15"/>
      <c r="AA189" s="15"/>
      <c r="AB189" s="15"/>
      <c r="AC189" s="15"/>
      <c r="AD189" s="15"/>
      <c r="AE189" s="15"/>
      <c r="AT189" s="267" t="s">
        <v>153</v>
      </c>
      <c r="AU189" s="267" t="s">
        <v>151</v>
      </c>
      <c r="AV189" s="15" t="s">
        <v>80</v>
      </c>
      <c r="AW189" s="15" t="s">
        <v>33</v>
      </c>
      <c r="AX189" s="15" t="s">
        <v>72</v>
      </c>
      <c r="AY189" s="267" t="s">
        <v>142</v>
      </c>
    </row>
    <row r="190" s="13" customFormat="1">
      <c r="A190" s="13"/>
      <c r="B190" s="232"/>
      <c r="C190" s="233"/>
      <c r="D190" s="234" t="s">
        <v>153</v>
      </c>
      <c r="E190" s="235" t="s">
        <v>19</v>
      </c>
      <c r="F190" s="236" t="s">
        <v>1467</v>
      </c>
      <c r="G190" s="233"/>
      <c r="H190" s="237">
        <v>28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153</v>
      </c>
      <c r="AU190" s="243" t="s">
        <v>151</v>
      </c>
      <c r="AV190" s="13" t="s">
        <v>151</v>
      </c>
      <c r="AW190" s="13" t="s">
        <v>33</v>
      </c>
      <c r="AX190" s="13" t="s">
        <v>72</v>
      </c>
      <c r="AY190" s="243" t="s">
        <v>142</v>
      </c>
    </row>
    <row r="191" s="13" customFormat="1">
      <c r="A191" s="13"/>
      <c r="B191" s="232"/>
      <c r="C191" s="233"/>
      <c r="D191" s="234" t="s">
        <v>153</v>
      </c>
      <c r="E191" s="235" t="s">
        <v>19</v>
      </c>
      <c r="F191" s="236" t="s">
        <v>1468</v>
      </c>
      <c r="G191" s="233"/>
      <c r="H191" s="237">
        <v>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153</v>
      </c>
      <c r="AU191" s="243" t="s">
        <v>151</v>
      </c>
      <c r="AV191" s="13" t="s">
        <v>151</v>
      </c>
      <c r="AW191" s="13" t="s">
        <v>33</v>
      </c>
      <c r="AX191" s="13" t="s">
        <v>72</v>
      </c>
      <c r="AY191" s="243" t="s">
        <v>142</v>
      </c>
    </row>
    <row r="192" s="15" customFormat="1">
      <c r="A192" s="15"/>
      <c r="B192" s="258"/>
      <c r="C192" s="259"/>
      <c r="D192" s="234" t="s">
        <v>153</v>
      </c>
      <c r="E192" s="260" t="s">
        <v>19</v>
      </c>
      <c r="F192" s="261" t="s">
        <v>1389</v>
      </c>
      <c r="G192" s="259"/>
      <c r="H192" s="260" t="s">
        <v>19</v>
      </c>
      <c r="I192" s="262"/>
      <c r="J192" s="259"/>
      <c r="K192" s="259"/>
      <c r="L192" s="263"/>
      <c r="M192" s="264"/>
      <c r="N192" s="265"/>
      <c r="O192" s="265"/>
      <c r="P192" s="265"/>
      <c r="Q192" s="265"/>
      <c r="R192" s="265"/>
      <c r="S192" s="265"/>
      <c r="T192" s="266"/>
      <c r="U192" s="15"/>
      <c r="V192" s="15"/>
      <c r="W192" s="15"/>
      <c r="X192" s="15"/>
      <c r="Y192" s="15"/>
      <c r="Z192" s="15"/>
      <c r="AA192" s="15"/>
      <c r="AB192" s="15"/>
      <c r="AC192" s="15"/>
      <c r="AD192" s="15"/>
      <c r="AE192" s="15"/>
      <c r="AT192" s="267" t="s">
        <v>153</v>
      </c>
      <c r="AU192" s="267" t="s">
        <v>151</v>
      </c>
      <c r="AV192" s="15" t="s">
        <v>80</v>
      </c>
      <c r="AW192" s="15" t="s">
        <v>33</v>
      </c>
      <c r="AX192" s="15" t="s">
        <v>72</v>
      </c>
      <c r="AY192" s="267" t="s">
        <v>142</v>
      </c>
    </row>
    <row r="193" s="13" customFormat="1">
      <c r="A193" s="13"/>
      <c r="B193" s="232"/>
      <c r="C193" s="233"/>
      <c r="D193" s="234" t="s">
        <v>153</v>
      </c>
      <c r="E193" s="235" t="s">
        <v>19</v>
      </c>
      <c r="F193" s="236" t="s">
        <v>1469</v>
      </c>
      <c r="G193" s="233"/>
      <c r="H193" s="237">
        <v>12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153</v>
      </c>
      <c r="AU193" s="243" t="s">
        <v>151</v>
      </c>
      <c r="AV193" s="13" t="s">
        <v>151</v>
      </c>
      <c r="AW193" s="13" t="s">
        <v>33</v>
      </c>
      <c r="AX193" s="13" t="s">
        <v>72</v>
      </c>
      <c r="AY193" s="243" t="s">
        <v>142</v>
      </c>
    </row>
    <row r="194" s="15" customFormat="1">
      <c r="A194" s="15"/>
      <c r="B194" s="258"/>
      <c r="C194" s="259"/>
      <c r="D194" s="234" t="s">
        <v>153</v>
      </c>
      <c r="E194" s="260" t="s">
        <v>19</v>
      </c>
      <c r="F194" s="261" t="s">
        <v>1409</v>
      </c>
      <c r="G194" s="259"/>
      <c r="H194" s="260" t="s">
        <v>19</v>
      </c>
      <c r="I194" s="262"/>
      <c r="J194" s="259"/>
      <c r="K194" s="259"/>
      <c r="L194" s="263"/>
      <c r="M194" s="264"/>
      <c r="N194" s="265"/>
      <c r="O194" s="265"/>
      <c r="P194" s="265"/>
      <c r="Q194" s="265"/>
      <c r="R194" s="265"/>
      <c r="S194" s="265"/>
      <c r="T194" s="266"/>
      <c r="U194" s="15"/>
      <c r="V194" s="15"/>
      <c r="W194" s="15"/>
      <c r="X194" s="15"/>
      <c r="Y194" s="15"/>
      <c r="Z194" s="15"/>
      <c r="AA194" s="15"/>
      <c r="AB194" s="15"/>
      <c r="AC194" s="15"/>
      <c r="AD194" s="15"/>
      <c r="AE194" s="15"/>
      <c r="AT194" s="267" t="s">
        <v>153</v>
      </c>
      <c r="AU194" s="267" t="s">
        <v>151</v>
      </c>
      <c r="AV194" s="15" t="s">
        <v>80</v>
      </c>
      <c r="AW194" s="15" t="s">
        <v>33</v>
      </c>
      <c r="AX194" s="15" t="s">
        <v>72</v>
      </c>
      <c r="AY194" s="267" t="s">
        <v>142</v>
      </c>
    </row>
    <row r="195" s="13" customFormat="1">
      <c r="A195" s="13"/>
      <c r="B195" s="232"/>
      <c r="C195" s="233"/>
      <c r="D195" s="234" t="s">
        <v>153</v>
      </c>
      <c r="E195" s="235" t="s">
        <v>19</v>
      </c>
      <c r="F195" s="236" t="s">
        <v>1470</v>
      </c>
      <c r="G195" s="233"/>
      <c r="H195" s="237">
        <v>1.8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153</v>
      </c>
      <c r="AU195" s="243" t="s">
        <v>151</v>
      </c>
      <c r="AV195" s="13" t="s">
        <v>151</v>
      </c>
      <c r="AW195" s="13" t="s">
        <v>33</v>
      </c>
      <c r="AX195" s="13" t="s">
        <v>72</v>
      </c>
      <c r="AY195" s="243" t="s">
        <v>142</v>
      </c>
    </row>
    <row r="196" s="13" customFormat="1">
      <c r="A196" s="13"/>
      <c r="B196" s="232"/>
      <c r="C196" s="233"/>
      <c r="D196" s="234" t="s">
        <v>153</v>
      </c>
      <c r="E196" s="235" t="s">
        <v>19</v>
      </c>
      <c r="F196" s="236" t="s">
        <v>1471</v>
      </c>
      <c r="G196" s="233"/>
      <c r="H196" s="237">
        <v>3.2000000000000002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153</v>
      </c>
      <c r="AU196" s="243" t="s">
        <v>151</v>
      </c>
      <c r="AV196" s="13" t="s">
        <v>151</v>
      </c>
      <c r="AW196" s="13" t="s">
        <v>33</v>
      </c>
      <c r="AX196" s="13" t="s">
        <v>72</v>
      </c>
      <c r="AY196" s="243" t="s">
        <v>142</v>
      </c>
    </row>
    <row r="197" s="13" customFormat="1">
      <c r="A197" s="13"/>
      <c r="B197" s="232"/>
      <c r="C197" s="233"/>
      <c r="D197" s="234" t="s">
        <v>153</v>
      </c>
      <c r="E197" s="235" t="s">
        <v>19</v>
      </c>
      <c r="F197" s="236" t="s">
        <v>255</v>
      </c>
      <c r="G197" s="233"/>
      <c r="H197" s="237">
        <v>4.4000000000000004</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153</v>
      </c>
      <c r="AU197" s="243" t="s">
        <v>151</v>
      </c>
      <c r="AV197" s="13" t="s">
        <v>151</v>
      </c>
      <c r="AW197" s="13" t="s">
        <v>33</v>
      </c>
      <c r="AX197" s="13" t="s">
        <v>72</v>
      </c>
      <c r="AY197" s="243" t="s">
        <v>142</v>
      </c>
    </row>
    <row r="198" s="13" customFormat="1">
      <c r="A198" s="13"/>
      <c r="B198" s="232"/>
      <c r="C198" s="233"/>
      <c r="D198" s="234" t="s">
        <v>153</v>
      </c>
      <c r="E198" s="235" t="s">
        <v>19</v>
      </c>
      <c r="F198" s="236" t="s">
        <v>256</v>
      </c>
      <c r="G198" s="233"/>
      <c r="H198" s="237">
        <v>1.6000000000000001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153</v>
      </c>
      <c r="AU198" s="243" t="s">
        <v>151</v>
      </c>
      <c r="AV198" s="13" t="s">
        <v>151</v>
      </c>
      <c r="AW198" s="13" t="s">
        <v>33</v>
      </c>
      <c r="AX198" s="13" t="s">
        <v>72</v>
      </c>
      <c r="AY198" s="243" t="s">
        <v>142</v>
      </c>
    </row>
    <row r="199" s="15" customFormat="1">
      <c r="A199" s="15"/>
      <c r="B199" s="258"/>
      <c r="C199" s="259"/>
      <c r="D199" s="234" t="s">
        <v>153</v>
      </c>
      <c r="E199" s="260" t="s">
        <v>19</v>
      </c>
      <c r="F199" s="261" t="s">
        <v>1391</v>
      </c>
      <c r="G199" s="259"/>
      <c r="H199" s="260" t="s">
        <v>19</v>
      </c>
      <c r="I199" s="262"/>
      <c r="J199" s="259"/>
      <c r="K199" s="259"/>
      <c r="L199" s="263"/>
      <c r="M199" s="264"/>
      <c r="N199" s="265"/>
      <c r="O199" s="265"/>
      <c r="P199" s="265"/>
      <c r="Q199" s="265"/>
      <c r="R199" s="265"/>
      <c r="S199" s="265"/>
      <c r="T199" s="266"/>
      <c r="U199" s="15"/>
      <c r="V199" s="15"/>
      <c r="W199" s="15"/>
      <c r="X199" s="15"/>
      <c r="Y199" s="15"/>
      <c r="Z199" s="15"/>
      <c r="AA199" s="15"/>
      <c r="AB199" s="15"/>
      <c r="AC199" s="15"/>
      <c r="AD199" s="15"/>
      <c r="AE199" s="15"/>
      <c r="AT199" s="267" t="s">
        <v>153</v>
      </c>
      <c r="AU199" s="267" t="s">
        <v>151</v>
      </c>
      <c r="AV199" s="15" t="s">
        <v>80</v>
      </c>
      <c r="AW199" s="15" t="s">
        <v>33</v>
      </c>
      <c r="AX199" s="15" t="s">
        <v>72</v>
      </c>
      <c r="AY199" s="267" t="s">
        <v>142</v>
      </c>
    </row>
    <row r="200" s="13" customFormat="1">
      <c r="A200" s="13"/>
      <c r="B200" s="232"/>
      <c r="C200" s="233"/>
      <c r="D200" s="234" t="s">
        <v>153</v>
      </c>
      <c r="E200" s="235" t="s">
        <v>19</v>
      </c>
      <c r="F200" s="236" t="s">
        <v>1472</v>
      </c>
      <c r="G200" s="233"/>
      <c r="H200" s="237">
        <v>4.7999999999999998</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153</v>
      </c>
      <c r="AU200" s="243" t="s">
        <v>151</v>
      </c>
      <c r="AV200" s="13" t="s">
        <v>151</v>
      </c>
      <c r="AW200" s="13" t="s">
        <v>33</v>
      </c>
      <c r="AX200" s="13" t="s">
        <v>72</v>
      </c>
      <c r="AY200" s="243" t="s">
        <v>142</v>
      </c>
    </row>
    <row r="201" s="13" customFormat="1">
      <c r="A201" s="13"/>
      <c r="B201" s="232"/>
      <c r="C201" s="233"/>
      <c r="D201" s="234" t="s">
        <v>153</v>
      </c>
      <c r="E201" s="235" t="s">
        <v>19</v>
      </c>
      <c r="F201" s="236" t="s">
        <v>1472</v>
      </c>
      <c r="G201" s="233"/>
      <c r="H201" s="237">
        <v>4.7999999999999998</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153</v>
      </c>
      <c r="AU201" s="243" t="s">
        <v>151</v>
      </c>
      <c r="AV201" s="13" t="s">
        <v>151</v>
      </c>
      <c r="AW201" s="13" t="s">
        <v>33</v>
      </c>
      <c r="AX201" s="13" t="s">
        <v>72</v>
      </c>
      <c r="AY201" s="243" t="s">
        <v>142</v>
      </c>
    </row>
    <row r="202" s="13" customFormat="1">
      <c r="A202" s="13"/>
      <c r="B202" s="232"/>
      <c r="C202" s="233"/>
      <c r="D202" s="234" t="s">
        <v>153</v>
      </c>
      <c r="E202" s="235" t="s">
        <v>19</v>
      </c>
      <c r="F202" s="236" t="s">
        <v>258</v>
      </c>
      <c r="G202" s="233"/>
      <c r="H202" s="237">
        <v>5.4000000000000004</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153</v>
      </c>
      <c r="AU202" s="243" t="s">
        <v>151</v>
      </c>
      <c r="AV202" s="13" t="s">
        <v>151</v>
      </c>
      <c r="AW202" s="13" t="s">
        <v>33</v>
      </c>
      <c r="AX202" s="13" t="s">
        <v>72</v>
      </c>
      <c r="AY202" s="243" t="s">
        <v>142</v>
      </c>
    </row>
    <row r="203" s="13" customFormat="1">
      <c r="A203" s="13"/>
      <c r="B203" s="232"/>
      <c r="C203" s="233"/>
      <c r="D203" s="234" t="s">
        <v>153</v>
      </c>
      <c r="E203" s="235" t="s">
        <v>19</v>
      </c>
      <c r="F203" s="236" t="s">
        <v>1473</v>
      </c>
      <c r="G203" s="233"/>
      <c r="H203" s="237">
        <v>31.600000000000001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153</v>
      </c>
      <c r="AU203" s="243" t="s">
        <v>151</v>
      </c>
      <c r="AV203" s="13" t="s">
        <v>151</v>
      </c>
      <c r="AW203" s="13" t="s">
        <v>33</v>
      </c>
      <c r="AX203" s="13" t="s">
        <v>72</v>
      </c>
      <c r="AY203" s="243" t="s">
        <v>142</v>
      </c>
    </row>
    <row r="204" s="13" customFormat="1">
      <c r="A204" s="13"/>
      <c r="B204" s="232"/>
      <c r="C204" s="233"/>
      <c r="D204" s="234" t="s">
        <v>153</v>
      </c>
      <c r="E204" s="235" t="s">
        <v>19</v>
      </c>
      <c r="F204" s="236" t="s">
        <v>1474</v>
      </c>
      <c r="G204" s="233"/>
      <c r="H204" s="237">
        <v>2.7000000000000002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153</v>
      </c>
      <c r="AU204" s="243" t="s">
        <v>151</v>
      </c>
      <c r="AV204" s="13" t="s">
        <v>151</v>
      </c>
      <c r="AW204" s="13" t="s">
        <v>33</v>
      </c>
      <c r="AX204" s="13" t="s">
        <v>72</v>
      </c>
      <c r="AY204" s="243" t="s">
        <v>142</v>
      </c>
    </row>
    <row r="205" s="14" customFormat="1">
      <c r="A205" s="14"/>
      <c r="B205" s="244"/>
      <c r="C205" s="245"/>
      <c r="D205" s="234" t="s">
        <v>153</v>
      </c>
      <c r="E205" s="246" t="s">
        <v>19</v>
      </c>
      <c r="F205" s="247" t="s">
        <v>156</v>
      </c>
      <c r="G205" s="245"/>
      <c r="H205" s="248">
        <v>102.3</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153</v>
      </c>
      <c r="AU205" s="254" t="s">
        <v>151</v>
      </c>
      <c r="AV205" s="14" t="s">
        <v>150</v>
      </c>
      <c r="AW205" s="14" t="s">
        <v>33</v>
      </c>
      <c r="AX205" s="14" t="s">
        <v>72</v>
      </c>
      <c r="AY205" s="254" t="s">
        <v>142</v>
      </c>
    </row>
    <row r="206" s="13" customFormat="1">
      <c r="A206" s="13"/>
      <c r="B206" s="232"/>
      <c r="C206" s="233"/>
      <c r="D206" s="234" t="s">
        <v>153</v>
      </c>
      <c r="E206" s="235" t="s">
        <v>19</v>
      </c>
      <c r="F206" s="236" t="s">
        <v>1475</v>
      </c>
      <c r="G206" s="233"/>
      <c r="H206" s="237">
        <v>107.41500000000001</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153</v>
      </c>
      <c r="AU206" s="243" t="s">
        <v>151</v>
      </c>
      <c r="AV206" s="13" t="s">
        <v>151</v>
      </c>
      <c r="AW206" s="13" t="s">
        <v>33</v>
      </c>
      <c r="AX206" s="13" t="s">
        <v>72</v>
      </c>
      <c r="AY206" s="243" t="s">
        <v>142</v>
      </c>
    </row>
    <row r="207" s="14" customFormat="1">
      <c r="A207" s="14"/>
      <c r="B207" s="244"/>
      <c r="C207" s="245"/>
      <c r="D207" s="234" t="s">
        <v>153</v>
      </c>
      <c r="E207" s="246" t="s">
        <v>19</v>
      </c>
      <c r="F207" s="247" t="s">
        <v>156</v>
      </c>
      <c r="G207" s="245"/>
      <c r="H207" s="248">
        <v>107.41500000000001</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153</v>
      </c>
      <c r="AU207" s="254" t="s">
        <v>151</v>
      </c>
      <c r="AV207" s="14" t="s">
        <v>150</v>
      </c>
      <c r="AW207" s="14" t="s">
        <v>33</v>
      </c>
      <c r="AX207" s="14" t="s">
        <v>80</v>
      </c>
      <c r="AY207" s="254" t="s">
        <v>142</v>
      </c>
    </row>
    <row r="208" s="2" customFormat="1" ht="16.5" customHeight="1">
      <c r="A208" s="39"/>
      <c r="B208" s="40"/>
      <c r="C208" s="268" t="s">
        <v>7</v>
      </c>
      <c r="D208" s="268" t="s">
        <v>264</v>
      </c>
      <c r="E208" s="269" t="s">
        <v>1476</v>
      </c>
      <c r="F208" s="270" t="s">
        <v>1477</v>
      </c>
      <c r="G208" s="271" t="s">
        <v>185</v>
      </c>
      <c r="H208" s="272">
        <v>65.204999999999998</v>
      </c>
      <c r="I208" s="273"/>
      <c r="J208" s="274">
        <f>ROUND(I208*H208,2)</f>
        <v>0</v>
      </c>
      <c r="K208" s="270" t="s">
        <v>149</v>
      </c>
      <c r="L208" s="275"/>
      <c r="M208" s="276" t="s">
        <v>19</v>
      </c>
      <c r="N208" s="277" t="s">
        <v>44</v>
      </c>
      <c r="O208" s="85"/>
      <c r="P208" s="228">
        <f>O208*H208</f>
        <v>0</v>
      </c>
      <c r="Q208" s="228">
        <v>0.00029999999999999997</v>
      </c>
      <c r="R208" s="228">
        <f>Q208*H208</f>
        <v>0.019561499999999999</v>
      </c>
      <c r="S208" s="228">
        <v>0</v>
      </c>
      <c r="T208" s="229">
        <f>S208*H208</f>
        <v>0</v>
      </c>
      <c r="U208" s="39"/>
      <c r="V208" s="39"/>
      <c r="W208" s="39"/>
      <c r="X208" s="39"/>
      <c r="Y208" s="39"/>
      <c r="Z208" s="39"/>
      <c r="AA208" s="39"/>
      <c r="AB208" s="39"/>
      <c r="AC208" s="39"/>
      <c r="AD208" s="39"/>
      <c r="AE208" s="39"/>
      <c r="AR208" s="230" t="s">
        <v>200</v>
      </c>
      <c r="AT208" s="230" t="s">
        <v>264</v>
      </c>
      <c r="AU208" s="230" t="s">
        <v>151</v>
      </c>
      <c r="AY208" s="18" t="s">
        <v>142</v>
      </c>
      <c r="BE208" s="231">
        <f>IF(N208="základní",J208,0)</f>
        <v>0</v>
      </c>
      <c r="BF208" s="231">
        <f>IF(N208="snížená",J208,0)</f>
        <v>0</v>
      </c>
      <c r="BG208" s="231">
        <f>IF(N208="zákl. přenesená",J208,0)</f>
        <v>0</v>
      </c>
      <c r="BH208" s="231">
        <f>IF(N208="sníž. přenesená",J208,0)</f>
        <v>0</v>
      </c>
      <c r="BI208" s="231">
        <f>IF(N208="nulová",J208,0)</f>
        <v>0</v>
      </c>
      <c r="BJ208" s="18" t="s">
        <v>151</v>
      </c>
      <c r="BK208" s="231">
        <f>ROUND(I208*H208,2)</f>
        <v>0</v>
      </c>
      <c r="BL208" s="18" t="s">
        <v>150</v>
      </c>
      <c r="BM208" s="230" t="s">
        <v>1478</v>
      </c>
    </row>
    <row r="209" s="15" customFormat="1">
      <c r="A209" s="15"/>
      <c r="B209" s="258"/>
      <c r="C209" s="259"/>
      <c r="D209" s="234" t="s">
        <v>153</v>
      </c>
      <c r="E209" s="260" t="s">
        <v>19</v>
      </c>
      <c r="F209" s="261" t="s">
        <v>1406</v>
      </c>
      <c r="G209" s="259"/>
      <c r="H209" s="260" t="s">
        <v>19</v>
      </c>
      <c r="I209" s="262"/>
      <c r="J209" s="259"/>
      <c r="K209" s="259"/>
      <c r="L209" s="263"/>
      <c r="M209" s="264"/>
      <c r="N209" s="265"/>
      <c r="O209" s="265"/>
      <c r="P209" s="265"/>
      <c r="Q209" s="265"/>
      <c r="R209" s="265"/>
      <c r="S209" s="265"/>
      <c r="T209" s="266"/>
      <c r="U209" s="15"/>
      <c r="V209" s="15"/>
      <c r="W209" s="15"/>
      <c r="X209" s="15"/>
      <c r="Y209" s="15"/>
      <c r="Z209" s="15"/>
      <c r="AA209" s="15"/>
      <c r="AB209" s="15"/>
      <c r="AC209" s="15"/>
      <c r="AD209" s="15"/>
      <c r="AE209" s="15"/>
      <c r="AT209" s="267" t="s">
        <v>153</v>
      </c>
      <c r="AU209" s="267" t="s">
        <v>151</v>
      </c>
      <c r="AV209" s="15" t="s">
        <v>80</v>
      </c>
      <c r="AW209" s="15" t="s">
        <v>33</v>
      </c>
      <c r="AX209" s="15" t="s">
        <v>72</v>
      </c>
      <c r="AY209" s="267" t="s">
        <v>142</v>
      </c>
    </row>
    <row r="210" s="13" customFormat="1">
      <c r="A210" s="13"/>
      <c r="B210" s="232"/>
      <c r="C210" s="233"/>
      <c r="D210" s="234" t="s">
        <v>153</v>
      </c>
      <c r="E210" s="235" t="s">
        <v>19</v>
      </c>
      <c r="F210" s="236" t="s">
        <v>1479</v>
      </c>
      <c r="G210" s="233"/>
      <c r="H210" s="237">
        <v>7</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153</v>
      </c>
      <c r="AU210" s="243" t="s">
        <v>151</v>
      </c>
      <c r="AV210" s="13" t="s">
        <v>151</v>
      </c>
      <c r="AW210" s="13" t="s">
        <v>33</v>
      </c>
      <c r="AX210" s="13" t="s">
        <v>72</v>
      </c>
      <c r="AY210" s="243" t="s">
        <v>142</v>
      </c>
    </row>
    <row r="211" s="13" customFormat="1">
      <c r="A211" s="13"/>
      <c r="B211" s="232"/>
      <c r="C211" s="233"/>
      <c r="D211" s="234" t="s">
        <v>153</v>
      </c>
      <c r="E211" s="235" t="s">
        <v>19</v>
      </c>
      <c r="F211" s="236" t="s">
        <v>80</v>
      </c>
      <c r="G211" s="233"/>
      <c r="H211" s="237">
        <v>1</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153</v>
      </c>
      <c r="AU211" s="243" t="s">
        <v>151</v>
      </c>
      <c r="AV211" s="13" t="s">
        <v>151</v>
      </c>
      <c r="AW211" s="13" t="s">
        <v>33</v>
      </c>
      <c r="AX211" s="13" t="s">
        <v>72</v>
      </c>
      <c r="AY211" s="243" t="s">
        <v>142</v>
      </c>
    </row>
    <row r="212" s="15" customFormat="1">
      <c r="A212" s="15"/>
      <c r="B212" s="258"/>
      <c r="C212" s="259"/>
      <c r="D212" s="234" t="s">
        <v>153</v>
      </c>
      <c r="E212" s="260" t="s">
        <v>19</v>
      </c>
      <c r="F212" s="261" t="s">
        <v>1409</v>
      </c>
      <c r="G212" s="259"/>
      <c r="H212" s="260" t="s">
        <v>19</v>
      </c>
      <c r="I212" s="262"/>
      <c r="J212" s="259"/>
      <c r="K212" s="259"/>
      <c r="L212" s="263"/>
      <c r="M212" s="264"/>
      <c r="N212" s="265"/>
      <c r="O212" s="265"/>
      <c r="P212" s="265"/>
      <c r="Q212" s="265"/>
      <c r="R212" s="265"/>
      <c r="S212" s="265"/>
      <c r="T212" s="266"/>
      <c r="U212" s="15"/>
      <c r="V212" s="15"/>
      <c r="W212" s="15"/>
      <c r="X212" s="15"/>
      <c r="Y212" s="15"/>
      <c r="Z212" s="15"/>
      <c r="AA212" s="15"/>
      <c r="AB212" s="15"/>
      <c r="AC212" s="15"/>
      <c r="AD212" s="15"/>
      <c r="AE212" s="15"/>
      <c r="AT212" s="267" t="s">
        <v>153</v>
      </c>
      <c r="AU212" s="267" t="s">
        <v>151</v>
      </c>
      <c r="AV212" s="15" t="s">
        <v>80</v>
      </c>
      <c r="AW212" s="15" t="s">
        <v>33</v>
      </c>
      <c r="AX212" s="15" t="s">
        <v>72</v>
      </c>
      <c r="AY212" s="267" t="s">
        <v>142</v>
      </c>
    </row>
    <row r="213" s="13" customFormat="1">
      <c r="A213" s="13"/>
      <c r="B213" s="232"/>
      <c r="C213" s="233"/>
      <c r="D213" s="234" t="s">
        <v>153</v>
      </c>
      <c r="E213" s="235" t="s">
        <v>19</v>
      </c>
      <c r="F213" s="236" t="s">
        <v>1480</v>
      </c>
      <c r="G213" s="233"/>
      <c r="H213" s="237">
        <v>0.90000000000000002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153</v>
      </c>
      <c r="AU213" s="243" t="s">
        <v>151</v>
      </c>
      <c r="AV213" s="13" t="s">
        <v>151</v>
      </c>
      <c r="AW213" s="13" t="s">
        <v>33</v>
      </c>
      <c r="AX213" s="13" t="s">
        <v>72</v>
      </c>
      <c r="AY213" s="243" t="s">
        <v>142</v>
      </c>
    </row>
    <row r="214" s="13" customFormat="1">
      <c r="A214" s="13"/>
      <c r="B214" s="232"/>
      <c r="C214" s="233"/>
      <c r="D214" s="234" t="s">
        <v>153</v>
      </c>
      <c r="E214" s="235" t="s">
        <v>19</v>
      </c>
      <c r="F214" s="236" t="s">
        <v>1480</v>
      </c>
      <c r="G214" s="233"/>
      <c r="H214" s="237">
        <v>0.90000000000000002</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153</v>
      </c>
      <c r="AU214" s="243" t="s">
        <v>151</v>
      </c>
      <c r="AV214" s="13" t="s">
        <v>151</v>
      </c>
      <c r="AW214" s="13" t="s">
        <v>33</v>
      </c>
      <c r="AX214" s="13" t="s">
        <v>72</v>
      </c>
      <c r="AY214" s="243" t="s">
        <v>142</v>
      </c>
    </row>
    <row r="215" s="13" customFormat="1">
      <c r="A215" s="13"/>
      <c r="B215" s="232"/>
      <c r="C215" s="233"/>
      <c r="D215" s="234" t="s">
        <v>153</v>
      </c>
      <c r="E215" s="235" t="s">
        <v>19</v>
      </c>
      <c r="F215" s="236" t="s">
        <v>1481</v>
      </c>
      <c r="G215" s="233"/>
      <c r="H215" s="237">
        <v>1.2</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153</v>
      </c>
      <c r="AU215" s="243" t="s">
        <v>151</v>
      </c>
      <c r="AV215" s="13" t="s">
        <v>151</v>
      </c>
      <c r="AW215" s="13" t="s">
        <v>33</v>
      </c>
      <c r="AX215" s="13" t="s">
        <v>72</v>
      </c>
      <c r="AY215" s="243" t="s">
        <v>142</v>
      </c>
    </row>
    <row r="216" s="13" customFormat="1">
      <c r="A216" s="13"/>
      <c r="B216" s="232"/>
      <c r="C216" s="233"/>
      <c r="D216" s="234" t="s">
        <v>153</v>
      </c>
      <c r="E216" s="235" t="s">
        <v>19</v>
      </c>
      <c r="F216" s="236" t="s">
        <v>1482</v>
      </c>
      <c r="G216" s="233"/>
      <c r="H216" s="237">
        <v>0.80000000000000004</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153</v>
      </c>
      <c r="AU216" s="243" t="s">
        <v>151</v>
      </c>
      <c r="AV216" s="13" t="s">
        <v>151</v>
      </c>
      <c r="AW216" s="13" t="s">
        <v>33</v>
      </c>
      <c r="AX216" s="13" t="s">
        <v>72</v>
      </c>
      <c r="AY216" s="243" t="s">
        <v>142</v>
      </c>
    </row>
    <row r="217" s="13" customFormat="1">
      <c r="A217" s="13"/>
      <c r="B217" s="232"/>
      <c r="C217" s="233"/>
      <c r="D217" s="234" t="s">
        <v>153</v>
      </c>
      <c r="E217" s="235" t="s">
        <v>19</v>
      </c>
      <c r="F217" s="236" t="s">
        <v>1483</v>
      </c>
      <c r="G217" s="233"/>
      <c r="H217" s="237">
        <v>48.5</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153</v>
      </c>
      <c r="AU217" s="243" t="s">
        <v>151</v>
      </c>
      <c r="AV217" s="13" t="s">
        <v>151</v>
      </c>
      <c r="AW217" s="13" t="s">
        <v>33</v>
      </c>
      <c r="AX217" s="13" t="s">
        <v>72</v>
      </c>
      <c r="AY217" s="243" t="s">
        <v>142</v>
      </c>
    </row>
    <row r="218" s="13" customFormat="1">
      <c r="A218" s="13"/>
      <c r="B218" s="232"/>
      <c r="C218" s="233"/>
      <c r="D218" s="234" t="s">
        <v>153</v>
      </c>
      <c r="E218" s="235" t="s">
        <v>19</v>
      </c>
      <c r="F218" s="236" t="s">
        <v>1484</v>
      </c>
      <c r="G218" s="233"/>
      <c r="H218" s="237">
        <v>1.8</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153</v>
      </c>
      <c r="AU218" s="243" t="s">
        <v>151</v>
      </c>
      <c r="AV218" s="13" t="s">
        <v>151</v>
      </c>
      <c r="AW218" s="13" t="s">
        <v>33</v>
      </c>
      <c r="AX218" s="13" t="s">
        <v>72</v>
      </c>
      <c r="AY218" s="243" t="s">
        <v>142</v>
      </c>
    </row>
    <row r="219" s="14" customFormat="1">
      <c r="A219" s="14"/>
      <c r="B219" s="244"/>
      <c r="C219" s="245"/>
      <c r="D219" s="234" t="s">
        <v>153</v>
      </c>
      <c r="E219" s="246" t="s">
        <v>19</v>
      </c>
      <c r="F219" s="247" t="s">
        <v>156</v>
      </c>
      <c r="G219" s="245"/>
      <c r="H219" s="248">
        <v>62.099999999999994</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153</v>
      </c>
      <c r="AU219" s="254" t="s">
        <v>151</v>
      </c>
      <c r="AV219" s="14" t="s">
        <v>150</v>
      </c>
      <c r="AW219" s="14" t="s">
        <v>33</v>
      </c>
      <c r="AX219" s="14" t="s">
        <v>72</v>
      </c>
      <c r="AY219" s="254" t="s">
        <v>142</v>
      </c>
    </row>
    <row r="220" s="13" customFormat="1">
      <c r="A220" s="13"/>
      <c r="B220" s="232"/>
      <c r="C220" s="233"/>
      <c r="D220" s="234" t="s">
        <v>153</v>
      </c>
      <c r="E220" s="235" t="s">
        <v>19</v>
      </c>
      <c r="F220" s="236" t="s">
        <v>1485</v>
      </c>
      <c r="G220" s="233"/>
      <c r="H220" s="237">
        <v>65.204999999999998</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153</v>
      </c>
      <c r="AU220" s="243" t="s">
        <v>151</v>
      </c>
      <c r="AV220" s="13" t="s">
        <v>151</v>
      </c>
      <c r="AW220" s="13" t="s">
        <v>33</v>
      </c>
      <c r="AX220" s="13" t="s">
        <v>72</v>
      </c>
      <c r="AY220" s="243" t="s">
        <v>142</v>
      </c>
    </row>
    <row r="221" s="14" customFormat="1">
      <c r="A221" s="14"/>
      <c r="B221" s="244"/>
      <c r="C221" s="245"/>
      <c r="D221" s="234" t="s">
        <v>153</v>
      </c>
      <c r="E221" s="246" t="s">
        <v>19</v>
      </c>
      <c r="F221" s="247" t="s">
        <v>156</v>
      </c>
      <c r="G221" s="245"/>
      <c r="H221" s="248">
        <v>65.204999999999998</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153</v>
      </c>
      <c r="AU221" s="254" t="s">
        <v>151</v>
      </c>
      <c r="AV221" s="14" t="s">
        <v>150</v>
      </c>
      <c r="AW221" s="14" t="s">
        <v>33</v>
      </c>
      <c r="AX221" s="14" t="s">
        <v>80</v>
      </c>
      <c r="AY221" s="254" t="s">
        <v>142</v>
      </c>
    </row>
    <row r="222" s="2" customFormat="1" ht="16.5" customHeight="1">
      <c r="A222" s="39"/>
      <c r="B222" s="40"/>
      <c r="C222" s="268" t="s">
        <v>298</v>
      </c>
      <c r="D222" s="268" t="s">
        <v>264</v>
      </c>
      <c r="E222" s="269" t="s">
        <v>1486</v>
      </c>
      <c r="F222" s="270" t="s">
        <v>1487</v>
      </c>
      <c r="G222" s="271" t="s">
        <v>185</v>
      </c>
      <c r="H222" s="272">
        <v>14.279999999999999</v>
      </c>
      <c r="I222" s="273"/>
      <c r="J222" s="274">
        <f>ROUND(I222*H222,2)</f>
        <v>0</v>
      </c>
      <c r="K222" s="270" t="s">
        <v>149</v>
      </c>
      <c r="L222" s="275"/>
      <c r="M222" s="276" t="s">
        <v>19</v>
      </c>
      <c r="N222" s="277" t="s">
        <v>44</v>
      </c>
      <c r="O222" s="85"/>
      <c r="P222" s="228">
        <f>O222*H222</f>
        <v>0</v>
      </c>
      <c r="Q222" s="228">
        <v>0.00020000000000000001</v>
      </c>
      <c r="R222" s="228">
        <f>Q222*H222</f>
        <v>0.002856</v>
      </c>
      <c r="S222" s="228">
        <v>0</v>
      </c>
      <c r="T222" s="229">
        <f>S222*H222</f>
        <v>0</v>
      </c>
      <c r="U222" s="39"/>
      <c r="V222" s="39"/>
      <c r="W222" s="39"/>
      <c r="X222" s="39"/>
      <c r="Y222" s="39"/>
      <c r="Z222" s="39"/>
      <c r="AA222" s="39"/>
      <c r="AB222" s="39"/>
      <c r="AC222" s="39"/>
      <c r="AD222" s="39"/>
      <c r="AE222" s="39"/>
      <c r="AR222" s="230" t="s">
        <v>200</v>
      </c>
      <c r="AT222" s="230" t="s">
        <v>264</v>
      </c>
      <c r="AU222" s="230" t="s">
        <v>151</v>
      </c>
      <c r="AY222" s="18" t="s">
        <v>142</v>
      </c>
      <c r="BE222" s="231">
        <f>IF(N222="základní",J222,0)</f>
        <v>0</v>
      </c>
      <c r="BF222" s="231">
        <f>IF(N222="snížená",J222,0)</f>
        <v>0</v>
      </c>
      <c r="BG222" s="231">
        <f>IF(N222="zákl. přenesená",J222,0)</f>
        <v>0</v>
      </c>
      <c r="BH222" s="231">
        <f>IF(N222="sníž. přenesená",J222,0)</f>
        <v>0</v>
      </c>
      <c r="BI222" s="231">
        <f>IF(N222="nulová",J222,0)</f>
        <v>0</v>
      </c>
      <c r="BJ222" s="18" t="s">
        <v>151</v>
      </c>
      <c r="BK222" s="231">
        <f>ROUND(I222*H222,2)</f>
        <v>0</v>
      </c>
      <c r="BL222" s="18" t="s">
        <v>150</v>
      </c>
      <c r="BM222" s="230" t="s">
        <v>1488</v>
      </c>
    </row>
    <row r="223" s="15" customFormat="1">
      <c r="A223" s="15"/>
      <c r="B223" s="258"/>
      <c r="C223" s="259"/>
      <c r="D223" s="234" t="s">
        <v>153</v>
      </c>
      <c r="E223" s="260" t="s">
        <v>19</v>
      </c>
      <c r="F223" s="261" t="s">
        <v>1406</v>
      </c>
      <c r="G223" s="259"/>
      <c r="H223" s="260" t="s">
        <v>19</v>
      </c>
      <c r="I223" s="262"/>
      <c r="J223" s="259"/>
      <c r="K223" s="259"/>
      <c r="L223" s="263"/>
      <c r="M223" s="264"/>
      <c r="N223" s="265"/>
      <c r="O223" s="265"/>
      <c r="P223" s="265"/>
      <c r="Q223" s="265"/>
      <c r="R223" s="265"/>
      <c r="S223" s="265"/>
      <c r="T223" s="266"/>
      <c r="U223" s="15"/>
      <c r="V223" s="15"/>
      <c r="W223" s="15"/>
      <c r="X223" s="15"/>
      <c r="Y223" s="15"/>
      <c r="Z223" s="15"/>
      <c r="AA223" s="15"/>
      <c r="AB223" s="15"/>
      <c r="AC223" s="15"/>
      <c r="AD223" s="15"/>
      <c r="AE223" s="15"/>
      <c r="AT223" s="267" t="s">
        <v>153</v>
      </c>
      <c r="AU223" s="267" t="s">
        <v>151</v>
      </c>
      <c r="AV223" s="15" t="s">
        <v>80</v>
      </c>
      <c r="AW223" s="15" t="s">
        <v>33</v>
      </c>
      <c r="AX223" s="15" t="s">
        <v>72</v>
      </c>
      <c r="AY223" s="267" t="s">
        <v>142</v>
      </c>
    </row>
    <row r="224" s="13" customFormat="1">
      <c r="A224" s="13"/>
      <c r="B224" s="232"/>
      <c r="C224" s="233"/>
      <c r="D224" s="234" t="s">
        <v>153</v>
      </c>
      <c r="E224" s="235" t="s">
        <v>19</v>
      </c>
      <c r="F224" s="236" t="s">
        <v>1479</v>
      </c>
      <c r="G224" s="233"/>
      <c r="H224" s="237">
        <v>7</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153</v>
      </c>
      <c r="AU224" s="243" t="s">
        <v>151</v>
      </c>
      <c r="AV224" s="13" t="s">
        <v>151</v>
      </c>
      <c r="AW224" s="13" t="s">
        <v>33</v>
      </c>
      <c r="AX224" s="13" t="s">
        <v>72</v>
      </c>
      <c r="AY224" s="243" t="s">
        <v>142</v>
      </c>
    </row>
    <row r="225" s="13" customFormat="1">
      <c r="A225" s="13"/>
      <c r="B225" s="232"/>
      <c r="C225" s="233"/>
      <c r="D225" s="234" t="s">
        <v>153</v>
      </c>
      <c r="E225" s="235" t="s">
        <v>19</v>
      </c>
      <c r="F225" s="236" t="s">
        <v>80</v>
      </c>
      <c r="G225" s="233"/>
      <c r="H225" s="237">
        <v>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153</v>
      </c>
      <c r="AU225" s="243" t="s">
        <v>151</v>
      </c>
      <c r="AV225" s="13" t="s">
        <v>151</v>
      </c>
      <c r="AW225" s="13" t="s">
        <v>33</v>
      </c>
      <c r="AX225" s="13" t="s">
        <v>72</v>
      </c>
      <c r="AY225" s="243" t="s">
        <v>142</v>
      </c>
    </row>
    <row r="226" s="15" customFormat="1">
      <c r="A226" s="15"/>
      <c r="B226" s="258"/>
      <c r="C226" s="259"/>
      <c r="D226" s="234" t="s">
        <v>153</v>
      </c>
      <c r="E226" s="260" t="s">
        <v>19</v>
      </c>
      <c r="F226" s="261" t="s">
        <v>1389</v>
      </c>
      <c r="G226" s="259"/>
      <c r="H226" s="260" t="s">
        <v>19</v>
      </c>
      <c r="I226" s="262"/>
      <c r="J226" s="259"/>
      <c r="K226" s="259"/>
      <c r="L226" s="263"/>
      <c r="M226" s="264"/>
      <c r="N226" s="265"/>
      <c r="O226" s="265"/>
      <c r="P226" s="265"/>
      <c r="Q226" s="265"/>
      <c r="R226" s="265"/>
      <c r="S226" s="265"/>
      <c r="T226" s="266"/>
      <c r="U226" s="15"/>
      <c r="V226" s="15"/>
      <c r="W226" s="15"/>
      <c r="X226" s="15"/>
      <c r="Y226" s="15"/>
      <c r="Z226" s="15"/>
      <c r="AA226" s="15"/>
      <c r="AB226" s="15"/>
      <c r="AC226" s="15"/>
      <c r="AD226" s="15"/>
      <c r="AE226" s="15"/>
      <c r="AT226" s="267" t="s">
        <v>153</v>
      </c>
      <c r="AU226" s="267" t="s">
        <v>151</v>
      </c>
      <c r="AV226" s="15" t="s">
        <v>80</v>
      </c>
      <c r="AW226" s="15" t="s">
        <v>33</v>
      </c>
      <c r="AX226" s="15" t="s">
        <v>72</v>
      </c>
      <c r="AY226" s="267" t="s">
        <v>142</v>
      </c>
    </row>
    <row r="227" s="15" customFormat="1">
      <c r="A227" s="15"/>
      <c r="B227" s="258"/>
      <c r="C227" s="259"/>
      <c r="D227" s="234" t="s">
        <v>153</v>
      </c>
      <c r="E227" s="260" t="s">
        <v>19</v>
      </c>
      <c r="F227" s="261" t="s">
        <v>1409</v>
      </c>
      <c r="G227" s="259"/>
      <c r="H227" s="260" t="s">
        <v>19</v>
      </c>
      <c r="I227" s="262"/>
      <c r="J227" s="259"/>
      <c r="K227" s="259"/>
      <c r="L227" s="263"/>
      <c r="M227" s="264"/>
      <c r="N227" s="265"/>
      <c r="O227" s="265"/>
      <c r="P227" s="265"/>
      <c r="Q227" s="265"/>
      <c r="R227" s="265"/>
      <c r="S227" s="265"/>
      <c r="T227" s="266"/>
      <c r="U227" s="15"/>
      <c r="V227" s="15"/>
      <c r="W227" s="15"/>
      <c r="X227" s="15"/>
      <c r="Y227" s="15"/>
      <c r="Z227" s="15"/>
      <c r="AA227" s="15"/>
      <c r="AB227" s="15"/>
      <c r="AC227" s="15"/>
      <c r="AD227" s="15"/>
      <c r="AE227" s="15"/>
      <c r="AT227" s="267" t="s">
        <v>153</v>
      </c>
      <c r="AU227" s="267" t="s">
        <v>151</v>
      </c>
      <c r="AV227" s="15" t="s">
        <v>80</v>
      </c>
      <c r="AW227" s="15" t="s">
        <v>33</v>
      </c>
      <c r="AX227" s="15" t="s">
        <v>72</v>
      </c>
      <c r="AY227" s="267" t="s">
        <v>142</v>
      </c>
    </row>
    <row r="228" s="13" customFormat="1">
      <c r="A228" s="13"/>
      <c r="B228" s="232"/>
      <c r="C228" s="233"/>
      <c r="D228" s="234" t="s">
        <v>153</v>
      </c>
      <c r="E228" s="235" t="s">
        <v>19</v>
      </c>
      <c r="F228" s="236" t="s">
        <v>1480</v>
      </c>
      <c r="G228" s="233"/>
      <c r="H228" s="237">
        <v>0.90000000000000002</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153</v>
      </c>
      <c r="AU228" s="243" t="s">
        <v>151</v>
      </c>
      <c r="AV228" s="13" t="s">
        <v>151</v>
      </c>
      <c r="AW228" s="13" t="s">
        <v>33</v>
      </c>
      <c r="AX228" s="13" t="s">
        <v>72</v>
      </c>
      <c r="AY228" s="243" t="s">
        <v>142</v>
      </c>
    </row>
    <row r="229" s="13" customFormat="1">
      <c r="A229" s="13"/>
      <c r="B229" s="232"/>
      <c r="C229" s="233"/>
      <c r="D229" s="234" t="s">
        <v>153</v>
      </c>
      <c r="E229" s="235" t="s">
        <v>19</v>
      </c>
      <c r="F229" s="236" t="s">
        <v>1480</v>
      </c>
      <c r="G229" s="233"/>
      <c r="H229" s="237">
        <v>0.90000000000000002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153</v>
      </c>
      <c r="AU229" s="243" t="s">
        <v>151</v>
      </c>
      <c r="AV229" s="13" t="s">
        <v>151</v>
      </c>
      <c r="AW229" s="13" t="s">
        <v>33</v>
      </c>
      <c r="AX229" s="13" t="s">
        <v>72</v>
      </c>
      <c r="AY229" s="243" t="s">
        <v>142</v>
      </c>
    </row>
    <row r="230" s="13" customFormat="1">
      <c r="A230" s="13"/>
      <c r="B230" s="232"/>
      <c r="C230" s="233"/>
      <c r="D230" s="234" t="s">
        <v>153</v>
      </c>
      <c r="E230" s="235" t="s">
        <v>19</v>
      </c>
      <c r="F230" s="236" t="s">
        <v>1481</v>
      </c>
      <c r="G230" s="233"/>
      <c r="H230" s="237">
        <v>1.2</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153</v>
      </c>
      <c r="AU230" s="243" t="s">
        <v>151</v>
      </c>
      <c r="AV230" s="13" t="s">
        <v>151</v>
      </c>
      <c r="AW230" s="13" t="s">
        <v>33</v>
      </c>
      <c r="AX230" s="13" t="s">
        <v>72</v>
      </c>
      <c r="AY230" s="243" t="s">
        <v>142</v>
      </c>
    </row>
    <row r="231" s="13" customFormat="1">
      <c r="A231" s="13"/>
      <c r="B231" s="232"/>
      <c r="C231" s="233"/>
      <c r="D231" s="234" t="s">
        <v>153</v>
      </c>
      <c r="E231" s="235" t="s">
        <v>19</v>
      </c>
      <c r="F231" s="236" t="s">
        <v>1482</v>
      </c>
      <c r="G231" s="233"/>
      <c r="H231" s="237">
        <v>0.80000000000000004</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153</v>
      </c>
      <c r="AU231" s="243" t="s">
        <v>151</v>
      </c>
      <c r="AV231" s="13" t="s">
        <v>151</v>
      </c>
      <c r="AW231" s="13" t="s">
        <v>33</v>
      </c>
      <c r="AX231" s="13" t="s">
        <v>72</v>
      </c>
      <c r="AY231" s="243" t="s">
        <v>142</v>
      </c>
    </row>
    <row r="232" s="15" customFormat="1">
      <c r="A232" s="15"/>
      <c r="B232" s="258"/>
      <c r="C232" s="259"/>
      <c r="D232" s="234" t="s">
        <v>153</v>
      </c>
      <c r="E232" s="260" t="s">
        <v>19</v>
      </c>
      <c r="F232" s="261" t="s">
        <v>1391</v>
      </c>
      <c r="G232" s="259"/>
      <c r="H232" s="260" t="s">
        <v>19</v>
      </c>
      <c r="I232" s="262"/>
      <c r="J232" s="259"/>
      <c r="K232" s="259"/>
      <c r="L232" s="263"/>
      <c r="M232" s="264"/>
      <c r="N232" s="265"/>
      <c r="O232" s="265"/>
      <c r="P232" s="265"/>
      <c r="Q232" s="265"/>
      <c r="R232" s="265"/>
      <c r="S232" s="265"/>
      <c r="T232" s="266"/>
      <c r="U232" s="15"/>
      <c r="V232" s="15"/>
      <c r="W232" s="15"/>
      <c r="X232" s="15"/>
      <c r="Y232" s="15"/>
      <c r="Z232" s="15"/>
      <c r="AA232" s="15"/>
      <c r="AB232" s="15"/>
      <c r="AC232" s="15"/>
      <c r="AD232" s="15"/>
      <c r="AE232" s="15"/>
      <c r="AT232" s="267" t="s">
        <v>153</v>
      </c>
      <c r="AU232" s="267" t="s">
        <v>151</v>
      </c>
      <c r="AV232" s="15" t="s">
        <v>80</v>
      </c>
      <c r="AW232" s="15" t="s">
        <v>33</v>
      </c>
      <c r="AX232" s="15" t="s">
        <v>72</v>
      </c>
      <c r="AY232" s="267" t="s">
        <v>142</v>
      </c>
    </row>
    <row r="233" s="13" customFormat="1">
      <c r="A233" s="13"/>
      <c r="B233" s="232"/>
      <c r="C233" s="233"/>
      <c r="D233" s="234" t="s">
        <v>153</v>
      </c>
      <c r="E233" s="235" t="s">
        <v>19</v>
      </c>
      <c r="F233" s="236" t="s">
        <v>1484</v>
      </c>
      <c r="G233" s="233"/>
      <c r="H233" s="237">
        <v>1.8</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153</v>
      </c>
      <c r="AU233" s="243" t="s">
        <v>151</v>
      </c>
      <c r="AV233" s="13" t="s">
        <v>151</v>
      </c>
      <c r="AW233" s="13" t="s">
        <v>33</v>
      </c>
      <c r="AX233" s="13" t="s">
        <v>72</v>
      </c>
      <c r="AY233" s="243" t="s">
        <v>142</v>
      </c>
    </row>
    <row r="234" s="14" customFormat="1">
      <c r="A234" s="14"/>
      <c r="B234" s="244"/>
      <c r="C234" s="245"/>
      <c r="D234" s="234" t="s">
        <v>153</v>
      </c>
      <c r="E234" s="246" t="s">
        <v>19</v>
      </c>
      <c r="F234" s="247" t="s">
        <v>156</v>
      </c>
      <c r="G234" s="245"/>
      <c r="H234" s="248">
        <v>13.600000000000001</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153</v>
      </c>
      <c r="AU234" s="254" t="s">
        <v>151</v>
      </c>
      <c r="AV234" s="14" t="s">
        <v>150</v>
      </c>
      <c r="AW234" s="14" t="s">
        <v>33</v>
      </c>
      <c r="AX234" s="14" t="s">
        <v>72</v>
      </c>
      <c r="AY234" s="254" t="s">
        <v>142</v>
      </c>
    </row>
    <row r="235" s="13" customFormat="1">
      <c r="A235" s="13"/>
      <c r="B235" s="232"/>
      <c r="C235" s="233"/>
      <c r="D235" s="234" t="s">
        <v>153</v>
      </c>
      <c r="E235" s="235" t="s">
        <v>19</v>
      </c>
      <c r="F235" s="236" t="s">
        <v>1489</v>
      </c>
      <c r="G235" s="233"/>
      <c r="H235" s="237">
        <v>14.279999999999999</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153</v>
      </c>
      <c r="AU235" s="243" t="s">
        <v>151</v>
      </c>
      <c r="AV235" s="13" t="s">
        <v>151</v>
      </c>
      <c r="AW235" s="13" t="s">
        <v>33</v>
      </c>
      <c r="AX235" s="13" t="s">
        <v>72</v>
      </c>
      <c r="AY235" s="243" t="s">
        <v>142</v>
      </c>
    </row>
    <row r="236" s="14" customFormat="1">
      <c r="A236" s="14"/>
      <c r="B236" s="244"/>
      <c r="C236" s="245"/>
      <c r="D236" s="234" t="s">
        <v>153</v>
      </c>
      <c r="E236" s="246" t="s">
        <v>19</v>
      </c>
      <c r="F236" s="247" t="s">
        <v>156</v>
      </c>
      <c r="G236" s="245"/>
      <c r="H236" s="248">
        <v>14.279999999999999</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153</v>
      </c>
      <c r="AU236" s="254" t="s">
        <v>151</v>
      </c>
      <c r="AV236" s="14" t="s">
        <v>150</v>
      </c>
      <c r="AW236" s="14" t="s">
        <v>33</v>
      </c>
      <c r="AX236" s="14" t="s">
        <v>80</v>
      </c>
      <c r="AY236" s="254" t="s">
        <v>142</v>
      </c>
    </row>
    <row r="237" s="2" customFormat="1" ht="21.75" customHeight="1">
      <c r="A237" s="39"/>
      <c r="B237" s="40"/>
      <c r="C237" s="219" t="s">
        <v>304</v>
      </c>
      <c r="D237" s="219" t="s">
        <v>145</v>
      </c>
      <c r="E237" s="220" t="s">
        <v>1490</v>
      </c>
      <c r="F237" s="221" t="s">
        <v>1491</v>
      </c>
      <c r="G237" s="222" t="s">
        <v>159</v>
      </c>
      <c r="H237" s="223">
        <v>430.14100000000002</v>
      </c>
      <c r="I237" s="224"/>
      <c r="J237" s="225">
        <f>ROUND(I237*H237,2)</f>
        <v>0</v>
      </c>
      <c r="K237" s="221" t="s">
        <v>149</v>
      </c>
      <c r="L237" s="45"/>
      <c r="M237" s="226" t="s">
        <v>19</v>
      </c>
      <c r="N237" s="227" t="s">
        <v>44</v>
      </c>
      <c r="O237" s="85"/>
      <c r="P237" s="228">
        <f>O237*H237</f>
        <v>0</v>
      </c>
      <c r="Q237" s="228">
        <v>0.029700000000000001</v>
      </c>
      <c r="R237" s="228">
        <f>Q237*H237</f>
        <v>12.7751877</v>
      </c>
      <c r="S237" s="228">
        <v>0</v>
      </c>
      <c r="T237" s="229">
        <f>S237*H237</f>
        <v>0</v>
      </c>
      <c r="U237" s="39"/>
      <c r="V237" s="39"/>
      <c r="W237" s="39"/>
      <c r="X237" s="39"/>
      <c r="Y237" s="39"/>
      <c r="Z237" s="39"/>
      <c r="AA237" s="39"/>
      <c r="AB237" s="39"/>
      <c r="AC237" s="39"/>
      <c r="AD237" s="39"/>
      <c r="AE237" s="39"/>
      <c r="AR237" s="230" t="s">
        <v>150</v>
      </c>
      <c r="AT237" s="230" t="s">
        <v>145</v>
      </c>
      <c r="AU237" s="230" t="s">
        <v>151</v>
      </c>
      <c r="AY237" s="18" t="s">
        <v>142</v>
      </c>
      <c r="BE237" s="231">
        <f>IF(N237="základní",J237,0)</f>
        <v>0</v>
      </c>
      <c r="BF237" s="231">
        <f>IF(N237="snížená",J237,0)</f>
        <v>0</v>
      </c>
      <c r="BG237" s="231">
        <f>IF(N237="zákl. přenesená",J237,0)</f>
        <v>0</v>
      </c>
      <c r="BH237" s="231">
        <f>IF(N237="sníž. přenesená",J237,0)</f>
        <v>0</v>
      </c>
      <c r="BI237" s="231">
        <f>IF(N237="nulová",J237,0)</f>
        <v>0</v>
      </c>
      <c r="BJ237" s="18" t="s">
        <v>151</v>
      </c>
      <c r="BK237" s="231">
        <f>ROUND(I237*H237,2)</f>
        <v>0</v>
      </c>
      <c r="BL237" s="18" t="s">
        <v>150</v>
      </c>
      <c r="BM237" s="230" t="s">
        <v>1492</v>
      </c>
    </row>
    <row r="238" s="2" customFormat="1" ht="21.75" customHeight="1">
      <c r="A238" s="39"/>
      <c r="B238" s="40"/>
      <c r="C238" s="219" t="s">
        <v>310</v>
      </c>
      <c r="D238" s="219" t="s">
        <v>145</v>
      </c>
      <c r="E238" s="220" t="s">
        <v>1493</v>
      </c>
      <c r="F238" s="221" t="s">
        <v>1494</v>
      </c>
      <c r="G238" s="222" t="s">
        <v>159</v>
      </c>
      <c r="H238" s="223">
        <v>353.82100000000003</v>
      </c>
      <c r="I238" s="224"/>
      <c r="J238" s="225">
        <f>ROUND(I238*H238,2)</f>
        <v>0</v>
      </c>
      <c r="K238" s="221" t="s">
        <v>149</v>
      </c>
      <c r="L238" s="45"/>
      <c r="M238" s="226" t="s">
        <v>19</v>
      </c>
      <c r="N238" s="227" t="s">
        <v>44</v>
      </c>
      <c r="O238" s="85"/>
      <c r="P238" s="228">
        <f>O238*H238</f>
        <v>0</v>
      </c>
      <c r="Q238" s="228">
        <v>0.00348</v>
      </c>
      <c r="R238" s="228">
        <f>Q238*H238</f>
        <v>1.23129708</v>
      </c>
      <c r="S238" s="228">
        <v>0</v>
      </c>
      <c r="T238" s="229">
        <f>S238*H238</f>
        <v>0</v>
      </c>
      <c r="U238" s="39"/>
      <c r="V238" s="39"/>
      <c r="W238" s="39"/>
      <c r="X238" s="39"/>
      <c r="Y238" s="39"/>
      <c r="Z238" s="39"/>
      <c r="AA238" s="39"/>
      <c r="AB238" s="39"/>
      <c r="AC238" s="39"/>
      <c r="AD238" s="39"/>
      <c r="AE238" s="39"/>
      <c r="AR238" s="230" t="s">
        <v>150</v>
      </c>
      <c r="AT238" s="230" t="s">
        <v>145</v>
      </c>
      <c r="AU238" s="230" t="s">
        <v>151</v>
      </c>
      <c r="AY238" s="18" t="s">
        <v>142</v>
      </c>
      <c r="BE238" s="231">
        <f>IF(N238="základní",J238,0)</f>
        <v>0</v>
      </c>
      <c r="BF238" s="231">
        <f>IF(N238="snížená",J238,0)</f>
        <v>0</v>
      </c>
      <c r="BG238" s="231">
        <f>IF(N238="zákl. přenesená",J238,0)</f>
        <v>0</v>
      </c>
      <c r="BH238" s="231">
        <f>IF(N238="sníž. přenesená",J238,0)</f>
        <v>0</v>
      </c>
      <c r="BI238" s="231">
        <f>IF(N238="nulová",J238,0)</f>
        <v>0</v>
      </c>
      <c r="BJ238" s="18" t="s">
        <v>151</v>
      </c>
      <c r="BK238" s="231">
        <f>ROUND(I238*H238,2)</f>
        <v>0</v>
      </c>
      <c r="BL238" s="18" t="s">
        <v>150</v>
      </c>
      <c r="BM238" s="230" t="s">
        <v>1495</v>
      </c>
    </row>
    <row r="239" s="13" customFormat="1">
      <c r="A239" s="13"/>
      <c r="B239" s="232"/>
      <c r="C239" s="233"/>
      <c r="D239" s="234" t="s">
        <v>153</v>
      </c>
      <c r="E239" s="235" t="s">
        <v>19</v>
      </c>
      <c r="F239" s="236" t="s">
        <v>1496</v>
      </c>
      <c r="G239" s="233"/>
      <c r="H239" s="237">
        <v>339.40300000000002</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153</v>
      </c>
      <c r="AU239" s="243" t="s">
        <v>151</v>
      </c>
      <c r="AV239" s="13" t="s">
        <v>151</v>
      </c>
      <c r="AW239" s="13" t="s">
        <v>33</v>
      </c>
      <c r="AX239" s="13" t="s">
        <v>72</v>
      </c>
      <c r="AY239" s="243" t="s">
        <v>142</v>
      </c>
    </row>
    <row r="240" s="13" customFormat="1">
      <c r="A240" s="13"/>
      <c r="B240" s="232"/>
      <c r="C240" s="233"/>
      <c r="D240" s="234" t="s">
        <v>153</v>
      </c>
      <c r="E240" s="235" t="s">
        <v>19</v>
      </c>
      <c r="F240" s="236" t="s">
        <v>1453</v>
      </c>
      <c r="G240" s="233"/>
      <c r="H240" s="237">
        <v>18.702000000000002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153</v>
      </c>
      <c r="AU240" s="243" t="s">
        <v>151</v>
      </c>
      <c r="AV240" s="13" t="s">
        <v>151</v>
      </c>
      <c r="AW240" s="13" t="s">
        <v>33</v>
      </c>
      <c r="AX240" s="13" t="s">
        <v>72</v>
      </c>
      <c r="AY240" s="243" t="s">
        <v>142</v>
      </c>
    </row>
    <row r="241" s="13" customFormat="1">
      <c r="A241" s="13"/>
      <c r="B241" s="232"/>
      <c r="C241" s="233"/>
      <c r="D241" s="234" t="s">
        <v>153</v>
      </c>
      <c r="E241" s="235" t="s">
        <v>19</v>
      </c>
      <c r="F241" s="236" t="s">
        <v>1497</v>
      </c>
      <c r="G241" s="233"/>
      <c r="H241" s="237">
        <v>-4.2839999999999998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153</v>
      </c>
      <c r="AU241" s="243" t="s">
        <v>151</v>
      </c>
      <c r="AV241" s="13" t="s">
        <v>151</v>
      </c>
      <c r="AW241" s="13" t="s">
        <v>33</v>
      </c>
      <c r="AX241" s="13" t="s">
        <v>72</v>
      </c>
      <c r="AY241" s="243" t="s">
        <v>142</v>
      </c>
    </row>
    <row r="242" s="14" customFormat="1">
      <c r="A242" s="14"/>
      <c r="B242" s="244"/>
      <c r="C242" s="245"/>
      <c r="D242" s="234" t="s">
        <v>153</v>
      </c>
      <c r="E242" s="246" t="s">
        <v>19</v>
      </c>
      <c r="F242" s="247" t="s">
        <v>156</v>
      </c>
      <c r="G242" s="245"/>
      <c r="H242" s="248">
        <v>353.82100000000003</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153</v>
      </c>
      <c r="AU242" s="254" t="s">
        <v>151</v>
      </c>
      <c r="AV242" s="14" t="s">
        <v>150</v>
      </c>
      <c r="AW242" s="14" t="s">
        <v>33</v>
      </c>
      <c r="AX242" s="14" t="s">
        <v>80</v>
      </c>
      <c r="AY242" s="254" t="s">
        <v>142</v>
      </c>
    </row>
    <row r="243" s="2" customFormat="1" ht="21.75" customHeight="1">
      <c r="A243" s="39"/>
      <c r="B243" s="40"/>
      <c r="C243" s="219" t="s">
        <v>315</v>
      </c>
      <c r="D243" s="219" t="s">
        <v>145</v>
      </c>
      <c r="E243" s="220" t="s">
        <v>1498</v>
      </c>
      <c r="F243" s="221" t="s">
        <v>1499</v>
      </c>
      <c r="G243" s="222" t="s">
        <v>159</v>
      </c>
      <c r="H243" s="223">
        <v>38.390000000000001</v>
      </c>
      <c r="I243" s="224"/>
      <c r="J243" s="225">
        <f>ROUND(I243*H243,2)</f>
        <v>0</v>
      </c>
      <c r="K243" s="221" t="s">
        <v>149</v>
      </c>
      <c r="L243" s="45"/>
      <c r="M243" s="226" t="s">
        <v>19</v>
      </c>
      <c r="N243" s="227" t="s">
        <v>44</v>
      </c>
      <c r="O243" s="85"/>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150</v>
      </c>
      <c r="AT243" s="230" t="s">
        <v>145</v>
      </c>
      <c r="AU243" s="230" t="s">
        <v>151</v>
      </c>
      <c r="AY243" s="18" t="s">
        <v>142</v>
      </c>
      <c r="BE243" s="231">
        <f>IF(N243="základní",J243,0)</f>
        <v>0</v>
      </c>
      <c r="BF243" s="231">
        <f>IF(N243="snížená",J243,0)</f>
        <v>0</v>
      </c>
      <c r="BG243" s="231">
        <f>IF(N243="zákl. přenesená",J243,0)</f>
        <v>0</v>
      </c>
      <c r="BH243" s="231">
        <f>IF(N243="sníž. přenesená",J243,0)</f>
        <v>0</v>
      </c>
      <c r="BI243" s="231">
        <f>IF(N243="nulová",J243,0)</f>
        <v>0</v>
      </c>
      <c r="BJ243" s="18" t="s">
        <v>151</v>
      </c>
      <c r="BK243" s="231">
        <f>ROUND(I243*H243,2)</f>
        <v>0</v>
      </c>
      <c r="BL243" s="18" t="s">
        <v>150</v>
      </c>
      <c r="BM243" s="230" t="s">
        <v>1500</v>
      </c>
    </row>
    <row r="244" s="2" customFormat="1">
      <c r="A244" s="39"/>
      <c r="B244" s="40"/>
      <c r="C244" s="41"/>
      <c r="D244" s="234" t="s">
        <v>174</v>
      </c>
      <c r="E244" s="41"/>
      <c r="F244" s="255" t="s">
        <v>273</v>
      </c>
      <c r="G244" s="41"/>
      <c r="H244" s="41"/>
      <c r="I244" s="137"/>
      <c r="J244" s="41"/>
      <c r="K244" s="41"/>
      <c r="L244" s="45"/>
      <c r="M244" s="256"/>
      <c r="N244" s="257"/>
      <c r="O244" s="85"/>
      <c r="P244" s="85"/>
      <c r="Q244" s="85"/>
      <c r="R244" s="85"/>
      <c r="S244" s="85"/>
      <c r="T244" s="86"/>
      <c r="U244" s="39"/>
      <c r="V244" s="39"/>
      <c r="W244" s="39"/>
      <c r="X244" s="39"/>
      <c r="Y244" s="39"/>
      <c r="Z244" s="39"/>
      <c r="AA244" s="39"/>
      <c r="AB244" s="39"/>
      <c r="AC244" s="39"/>
      <c r="AD244" s="39"/>
      <c r="AE244" s="39"/>
      <c r="AT244" s="18" t="s">
        <v>174</v>
      </c>
      <c r="AU244" s="18" t="s">
        <v>151</v>
      </c>
    </row>
    <row r="245" s="15" customFormat="1">
      <c r="A245" s="15"/>
      <c r="B245" s="258"/>
      <c r="C245" s="259"/>
      <c r="D245" s="234" t="s">
        <v>153</v>
      </c>
      <c r="E245" s="260" t="s">
        <v>19</v>
      </c>
      <c r="F245" s="261" t="s">
        <v>1406</v>
      </c>
      <c r="G245" s="259"/>
      <c r="H245" s="260" t="s">
        <v>19</v>
      </c>
      <c r="I245" s="262"/>
      <c r="J245" s="259"/>
      <c r="K245" s="259"/>
      <c r="L245" s="263"/>
      <c r="M245" s="264"/>
      <c r="N245" s="265"/>
      <c r="O245" s="265"/>
      <c r="P245" s="265"/>
      <c r="Q245" s="265"/>
      <c r="R245" s="265"/>
      <c r="S245" s="265"/>
      <c r="T245" s="266"/>
      <c r="U245" s="15"/>
      <c r="V245" s="15"/>
      <c r="W245" s="15"/>
      <c r="X245" s="15"/>
      <c r="Y245" s="15"/>
      <c r="Z245" s="15"/>
      <c r="AA245" s="15"/>
      <c r="AB245" s="15"/>
      <c r="AC245" s="15"/>
      <c r="AD245" s="15"/>
      <c r="AE245" s="15"/>
      <c r="AT245" s="267" t="s">
        <v>153</v>
      </c>
      <c r="AU245" s="267" t="s">
        <v>151</v>
      </c>
      <c r="AV245" s="15" t="s">
        <v>80</v>
      </c>
      <c r="AW245" s="15" t="s">
        <v>33</v>
      </c>
      <c r="AX245" s="15" t="s">
        <v>72</v>
      </c>
      <c r="AY245" s="267" t="s">
        <v>142</v>
      </c>
    </row>
    <row r="246" s="13" customFormat="1">
      <c r="A246" s="13"/>
      <c r="B246" s="232"/>
      <c r="C246" s="233"/>
      <c r="D246" s="234" t="s">
        <v>153</v>
      </c>
      <c r="E246" s="235" t="s">
        <v>19</v>
      </c>
      <c r="F246" s="236" t="s">
        <v>1501</v>
      </c>
      <c r="G246" s="233"/>
      <c r="H246" s="237">
        <v>14</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153</v>
      </c>
      <c r="AU246" s="243" t="s">
        <v>151</v>
      </c>
      <c r="AV246" s="13" t="s">
        <v>151</v>
      </c>
      <c r="AW246" s="13" t="s">
        <v>33</v>
      </c>
      <c r="AX246" s="13" t="s">
        <v>72</v>
      </c>
      <c r="AY246" s="243" t="s">
        <v>142</v>
      </c>
    </row>
    <row r="247" s="13" customFormat="1">
      <c r="A247" s="13"/>
      <c r="B247" s="232"/>
      <c r="C247" s="233"/>
      <c r="D247" s="234" t="s">
        <v>153</v>
      </c>
      <c r="E247" s="235" t="s">
        <v>19</v>
      </c>
      <c r="F247" s="236" t="s">
        <v>1502</v>
      </c>
      <c r="G247" s="233"/>
      <c r="H247" s="237">
        <v>1</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153</v>
      </c>
      <c r="AU247" s="243" t="s">
        <v>151</v>
      </c>
      <c r="AV247" s="13" t="s">
        <v>151</v>
      </c>
      <c r="AW247" s="13" t="s">
        <v>33</v>
      </c>
      <c r="AX247" s="13" t="s">
        <v>72</v>
      </c>
      <c r="AY247" s="243" t="s">
        <v>142</v>
      </c>
    </row>
    <row r="248" s="15" customFormat="1">
      <c r="A248" s="15"/>
      <c r="B248" s="258"/>
      <c r="C248" s="259"/>
      <c r="D248" s="234" t="s">
        <v>153</v>
      </c>
      <c r="E248" s="260" t="s">
        <v>19</v>
      </c>
      <c r="F248" s="261" t="s">
        <v>1389</v>
      </c>
      <c r="G248" s="259"/>
      <c r="H248" s="260" t="s">
        <v>19</v>
      </c>
      <c r="I248" s="262"/>
      <c r="J248" s="259"/>
      <c r="K248" s="259"/>
      <c r="L248" s="263"/>
      <c r="M248" s="264"/>
      <c r="N248" s="265"/>
      <c r="O248" s="265"/>
      <c r="P248" s="265"/>
      <c r="Q248" s="265"/>
      <c r="R248" s="265"/>
      <c r="S248" s="265"/>
      <c r="T248" s="266"/>
      <c r="U248" s="15"/>
      <c r="V248" s="15"/>
      <c r="W248" s="15"/>
      <c r="X248" s="15"/>
      <c r="Y248" s="15"/>
      <c r="Z248" s="15"/>
      <c r="AA248" s="15"/>
      <c r="AB248" s="15"/>
      <c r="AC248" s="15"/>
      <c r="AD248" s="15"/>
      <c r="AE248" s="15"/>
      <c r="AT248" s="267" t="s">
        <v>153</v>
      </c>
      <c r="AU248" s="267" t="s">
        <v>151</v>
      </c>
      <c r="AV248" s="15" t="s">
        <v>80</v>
      </c>
      <c r="AW248" s="15" t="s">
        <v>33</v>
      </c>
      <c r="AX248" s="15" t="s">
        <v>72</v>
      </c>
      <c r="AY248" s="267" t="s">
        <v>142</v>
      </c>
    </row>
    <row r="249" s="13" customFormat="1">
      <c r="A249" s="13"/>
      <c r="B249" s="232"/>
      <c r="C249" s="233"/>
      <c r="D249" s="234" t="s">
        <v>153</v>
      </c>
      <c r="E249" s="235" t="s">
        <v>19</v>
      </c>
      <c r="F249" s="236" t="s">
        <v>1503</v>
      </c>
      <c r="G249" s="233"/>
      <c r="H249" s="237">
        <v>6</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153</v>
      </c>
      <c r="AU249" s="243" t="s">
        <v>151</v>
      </c>
      <c r="AV249" s="13" t="s">
        <v>151</v>
      </c>
      <c r="AW249" s="13" t="s">
        <v>33</v>
      </c>
      <c r="AX249" s="13" t="s">
        <v>72</v>
      </c>
      <c r="AY249" s="243" t="s">
        <v>142</v>
      </c>
    </row>
    <row r="250" s="15" customFormat="1">
      <c r="A250" s="15"/>
      <c r="B250" s="258"/>
      <c r="C250" s="259"/>
      <c r="D250" s="234" t="s">
        <v>153</v>
      </c>
      <c r="E250" s="260" t="s">
        <v>19</v>
      </c>
      <c r="F250" s="261" t="s">
        <v>1409</v>
      </c>
      <c r="G250" s="259"/>
      <c r="H250" s="260" t="s">
        <v>19</v>
      </c>
      <c r="I250" s="262"/>
      <c r="J250" s="259"/>
      <c r="K250" s="259"/>
      <c r="L250" s="263"/>
      <c r="M250" s="264"/>
      <c r="N250" s="265"/>
      <c r="O250" s="265"/>
      <c r="P250" s="265"/>
      <c r="Q250" s="265"/>
      <c r="R250" s="265"/>
      <c r="S250" s="265"/>
      <c r="T250" s="266"/>
      <c r="U250" s="15"/>
      <c r="V250" s="15"/>
      <c r="W250" s="15"/>
      <c r="X250" s="15"/>
      <c r="Y250" s="15"/>
      <c r="Z250" s="15"/>
      <c r="AA250" s="15"/>
      <c r="AB250" s="15"/>
      <c r="AC250" s="15"/>
      <c r="AD250" s="15"/>
      <c r="AE250" s="15"/>
      <c r="AT250" s="267" t="s">
        <v>153</v>
      </c>
      <c r="AU250" s="267" t="s">
        <v>151</v>
      </c>
      <c r="AV250" s="15" t="s">
        <v>80</v>
      </c>
      <c r="AW250" s="15" t="s">
        <v>33</v>
      </c>
      <c r="AX250" s="15" t="s">
        <v>72</v>
      </c>
      <c r="AY250" s="267" t="s">
        <v>142</v>
      </c>
    </row>
    <row r="251" s="13" customFormat="1">
      <c r="A251" s="13"/>
      <c r="B251" s="232"/>
      <c r="C251" s="233"/>
      <c r="D251" s="234" t="s">
        <v>153</v>
      </c>
      <c r="E251" s="235" t="s">
        <v>19</v>
      </c>
      <c r="F251" s="236" t="s">
        <v>1504</v>
      </c>
      <c r="G251" s="233"/>
      <c r="H251" s="237">
        <v>0.81000000000000005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153</v>
      </c>
      <c r="AU251" s="243" t="s">
        <v>151</v>
      </c>
      <c r="AV251" s="13" t="s">
        <v>151</v>
      </c>
      <c r="AW251" s="13" t="s">
        <v>33</v>
      </c>
      <c r="AX251" s="13" t="s">
        <v>72</v>
      </c>
      <c r="AY251" s="243" t="s">
        <v>142</v>
      </c>
    </row>
    <row r="252" s="13" customFormat="1">
      <c r="A252" s="13"/>
      <c r="B252" s="232"/>
      <c r="C252" s="233"/>
      <c r="D252" s="234" t="s">
        <v>153</v>
      </c>
      <c r="E252" s="235" t="s">
        <v>19</v>
      </c>
      <c r="F252" s="236" t="s">
        <v>1505</v>
      </c>
      <c r="G252" s="233"/>
      <c r="H252" s="237">
        <v>1.44</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153</v>
      </c>
      <c r="AU252" s="243" t="s">
        <v>151</v>
      </c>
      <c r="AV252" s="13" t="s">
        <v>151</v>
      </c>
      <c r="AW252" s="13" t="s">
        <v>33</v>
      </c>
      <c r="AX252" s="13" t="s">
        <v>72</v>
      </c>
      <c r="AY252" s="243" t="s">
        <v>142</v>
      </c>
    </row>
    <row r="253" s="13" customFormat="1">
      <c r="A253" s="13"/>
      <c r="B253" s="232"/>
      <c r="C253" s="233"/>
      <c r="D253" s="234" t="s">
        <v>153</v>
      </c>
      <c r="E253" s="235" t="s">
        <v>19</v>
      </c>
      <c r="F253" s="236" t="s">
        <v>1506</v>
      </c>
      <c r="G253" s="233"/>
      <c r="H253" s="237">
        <v>2.6400000000000001</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153</v>
      </c>
      <c r="AU253" s="243" t="s">
        <v>151</v>
      </c>
      <c r="AV253" s="13" t="s">
        <v>151</v>
      </c>
      <c r="AW253" s="13" t="s">
        <v>33</v>
      </c>
      <c r="AX253" s="13" t="s">
        <v>72</v>
      </c>
      <c r="AY253" s="243" t="s">
        <v>142</v>
      </c>
    </row>
    <row r="254" s="13" customFormat="1">
      <c r="A254" s="13"/>
      <c r="B254" s="232"/>
      <c r="C254" s="233"/>
      <c r="D254" s="234" t="s">
        <v>153</v>
      </c>
      <c r="E254" s="235" t="s">
        <v>19</v>
      </c>
      <c r="F254" s="236" t="s">
        <v>1507</v>
      </c>
      <c r="G254" s="233"/>
      <c r="H254" s="237">
        <v>0.80000000000000004</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153</v>
      </c>
      <c r="AU254" s="243" t="s">
        <v>151</v>
      </c>
      <c r="AV254" s="13" t="s">
        <v>151</v>
      </c>
      <c r="AW254" s="13" t="s">
        <v>33</v>
      </c>
      <c r="AX254" s="13" t="s">
        <v>72</v>
      </c>
      <c r="AY254" s="243" t="s">
        <v>142</v>
      </c>
    </row>
    <row r="255" s="15" customFormat="1">
      <c r="A255" s="15"/>
      <c r="B255" s="258"/>
      <c r="C255" s="259"/>
      <c r="D255" s="234" t="s">
        <v>153</v>
      </c>
      <c r="E255" s="260" t="s">
        <v>19</v>
      </c>
      <c r="F255" s="261" t="s">
        <v>1391</v>
      </c>
      <c r="G255" s="259"/>
      <c r="H255" s="260" t="s">
        <v>19</v>
      </c>
      <c r="I255" s="262"/>
      <c r="J255" s="259"/>
      <c r="K255" s="259"/>
      <c r="L255" s="263"/>
      <c r="M255" s="264"/>
      <c r="N255" s="265"/>
      <c r="O255" s="265"/>
      <c r="P255" s="265"/>
      <c r="Q255" s="265"/>
      <c r="R255" s="265"/>
      <c r="S255" s="265"/>
      <c r="T255" s="266"/>
      <c r="U255" s="15"/>
      <c r="V255" s="15"/>
      <c r="W255" s="15"/>
      <c r="X255" s="15"/>
      <c r="Y255" s="15"/>
      <c r="Z255" s="15"/>
      <c r="AA255" s="15"/>
      <c r="AB255" s="15"/>
      <c r="AC255" s="15"/>
      <c r="AD255" s="15"/>
      <c r="AE255" s="15"/>
      <c r="AT255" s="267" t="s">
        <v>153</v>
      </c>
      <c r="AU255" s="267" t="s">
        <v>151</v>
      </c>
      <c r="AV255" s="15" t="s">
        <v>80</v>
      </c>
      <c r="AW255" s="15" t="s">
        <v>33</v>
      </c>
      <c r="AX255" s="15" t="s">
        <v>72</v>
      </c>
      <c r="AY255" s="267" t="s">
        <v>142</v>
      </c>
    </row>
    <row r="256" s="13" customFormat="1">
      <c r="A256" s="13"/>
      <c r="B256" s="232"/>
      <c r="C256" s="233"/>
      <c r="D256" s="234" t="s">
        <v>153</v>
      </c>
      <c r="E256" s="235" t="s">
        <v>19</v>
      </c>
      <c r="F256" s="236" t="s">
        <v>1508</v>
      </c>
      <c r="G256" s="233"/>
      <c r="H256" s="237">
        <v>3.1200000000000001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153</v>
      </c>
      <c r="AU256" s="243" t="s">
        <v>151</v>
      </c>
      <c r="AV256" s="13" t="s">
        <v>151</v>
      </c>
      <c r="AW256" s="13" t="s">
        <v>33</v>
      </c>
      <c r="AX256" s="13" t="s">
        <v>72</v>
      </c>
      <c r="AY256" s="243" t="s">
        <v>142</v>
      </c>
    </row>
    <row r="257" s="13" customFormat="1">
      <c r="A257" s="13"/>
      <c r="B257" s="232"/>
      <c r="C257" s="233"/>
      <c r="D257" s="234" t="s">
        <v>153</v>
      </c>
      <c r="E257" s="235" t="s">
        <v>19</v>
      </c>
      <c r="F257" s="236" t="s">
        <v>1509</v>
      </c>
      <c r="G257" s="233"/>
      <c r="H257" s="237">
        <v>2.6400000000000001</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153</v>
      </c>
      <c r="AU257" s="243" t="s">
        <v>151</v>
      </c>
      <c r="AV257" s="13" t="s">
        <v>151</v>
      </c>
      <c r="AW257" s="13" t="s">
        <v>33</v>
      </c>
      <c r="AX257" s="13" t="s">
        <v>72</v>
      </c>
      <c r="AY257" s="243" t="s">
        <v>142</v>
      </c>
    </row>
    <row r="258" s="13" customFormat="1">
      <c r="A258" s="13"/>
      <c r="B258" s="232"/>
      <c r="C258" s="233"/>
      <c r="D258" s="234" t="s">
        <v>153</v>
      </c>
      <c r="E258" s="235" t="s">
        <v>19</v>
      </c>
      <c r="F258" s="236" t="s">
        <v>1510</v>
      </c>
      <c r="G258" s="233"/>
      <c r="H258" s="237">
        <v>3.5099999999999998</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153</v>
      </c>
      <c r="AU258" s="243" t="s">
        <v>151</v>
      </c>
      <c r="AV258" s="13" t="s">
        <v>151</v>
      </c>
      <c r="AW258" s="13" t="s">
        <v>33</v>
      </c>
      <c r="AX258" s="13" t="s">
        <v>72</v>
      </c>
      <c r="AY258" s="243" t="s">
        <v>142</v>
      </c>
    </row>
    <row r="259" s="13" customFormat="1">
      <c r="A259" s="13"/>
      <c r="B259" s="232"/>
      <c r="C259" s="233"/>
      <c r="D259" s="234" t="s">
        <v>153</v>
      </c>
      <c r="E259" s="235" t="s">
        <v>19</v>
      </c>
      <c r="F259" s="236" t="s">
        <v>1511</v>
      </c>
      <c r="G259" s="233"/>
      <c r="H259" s="237">
        <v>2.4300000000000002</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153</v>
      </c>
      <c r="AU259" s="243" t="s">
        <v>151</v>
      </c>
      <c r="AV259" s="13" t="s">
        <v>151</v>
      </c>
      <c r="AW259" s="13" t="s">
        <v>33</v>
      </c>
      <c r="AX259" s="13" t="s">
        <v>72</v>
      </c>
      <c r="AY259" s="243" t="s">
        <v>142</v>
      </c>
    </row>
    <row r="260" s="14" customFormat="1">
      <c r="A260" s="14"/>
      <c r="B260" s="244"/>
      <c r="C260" s="245"/>
      <c r="D260" s="234" t="s">
        <v>153</v>
      </c>
      <c r="E260" s="246" t="s">
        <v>19</v>
      </c>
      <c r="F260" s="247" t="s">
        <v>156</v>
      </c>
      <c r="G260" s="245"/>
      <c r="H260" s="248">
        <v>38.390000000000001</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153</v>
      </c>
      <c r="AU260" s="254" t="s">
        <v>151</v>
      </c>
      <c r="AV260" s="14" t="s">
        <v>150</v>
      </c>
      <c r="AW260" s="14" t="s">
        <v>33</v>
      </c>
      <c r="AX260" s="14" t="s">
        <v>80</v>
      </c>
      <c r="AY260" s="254" t="s">
        <v>142</v>
      </c>
    </row>
    <row r="261" s="12" customFormat="1" ht="22.8" customHeight="1">
      <c r="A261" s="12"/>
      <c r="B261" s="203"/>
      <c r="C261" s="204"/>
      <c r="D261" s="205" t="s">
        <v>71</v>
      </c>
      <c r="E261" s="217" t="s">
        <v>204</v>
      </c>
      <c r="F261" s="217" t="s">
        <v>339</v>
      </c>
      <c r="G261" s="204"/>
      <c r="H261" s="204"/>
      <c r="I261" s="207"/>
      <c r="J261" s="218">
        <f>BK261</f>
        <v>0</v>
      </c>
      <c r="K261" s="204"/>
      <c r="L261" s="209"/>
      <c r="M261" s="210"/>
      <c r="N261" s="211"/>
      <c r="O261" s="211"/>
      <c r="P261" s="212">
        <f>SUM(P262:P282)</f>
        <v>0</v>
      </c>
      <c r="Q261" s="211"/>
      <c r="R261" s="212">
        <f>SUM(R262:R282)</f>
        <v>0</v>
      </c>
      <c r="S261" s="211"/>
      <c r="T261" s="213">
        <f>SUM(T262:T282)</f>
        <v>0</v>
      </c>
      <c r="U261" s="12"/>
      <c r="V261" s="12"/>
      <c r="W261" s="12"/>
      <c r="X261" s="12"/>
      <c r="Y261" s="12"/>
      <c r="Z261" s="12"/>
      <c r="AA261" s="12"/>
      <c r="AB261" s="12"/>
      <c r="AC261" s="12"/>
      <c r="AD261" s="12"/>
      <c r="AE261" s="12"/>
      <c r="AR261" s="214" t="s">
        <v>80</v>
      </c>
      <c r="AT261" s="215" t="s">
        <v>71</v>
      </c>
      <c r="AU261" s="215" t="s">
        <v>80</v>
      </c>
      <c r="AY261" s="214" t="s">
        <v>142</v>
      </c>
      <c r="BK261" s="216">
        <f>SUM(BK262:BK282)</f>
        <v>0</v>
      </c>
    </row>
    <row r="262" s="2" customFormat="1" ht="21.75" customHeight="1">
      <c r="A262" s="39"/>
      <c r="B262" s="40"/>
      <c r="C262" s="219" t="s">
        <v>320</v>
      </c>
      <c r="D262" s="219" t="s">
        <v>145</v>
      </c>
      <c r="E262" s="220" t="s">
        <v>1512</v>
      </c>
      <c r="F262" s="221" t="s">
        <v>1513</v>
      </c>
      <c r="G262" s="222" t="s">
        <v>159</v>
      </c>
      <c r="H262" s="223">
        <v>490.18099999999998</v>
      </c>
      <c r="I262" s="224"/>
      <c r="J262" s="225">
        <f>ROUND(I262*H262,2)</f>
        <v>0</v>
      </c>
      <c r="K262" s="221" t="s">
        <v>149</v>
      </c>
      <c r="L262" s="45"/>
      <c r="M262" s="226" t="s">
        <v>19</v>
      </c>
      <c r="N262" s="227" t="s">
        <v>44</v>
      </c>
      <c r="O262" s="85"/>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150</v>
      </c>
      <c r="AT262" s="230" t="s">
        <v>145</v>
      </c>
      <c r="AU262" s="230" t="s">
        <v>151</v>
      </c>
      <c r="AY262" s="18" t="s">
        <v>142</v>
      </c>
      <c r="BE262" s="231">
        <f>IF(N262="základní",J262,0)</f>
        <v>0</v>
      </c>
      <c r="BF262" s="231">
        <f>IF(N262="snížená",J262,0)</f>
        <v>0</v>
      </c>
      <c r="BG262" s="231">
        <f>IF(N262="zákl. přenesená",J262,0)</f>
        <v>0</v>
      </c>
      <c r="BH262" s="231">
        <f>IF(N262="sníž. přenesená",J262,0)</f>
        <v>0</v>
      </c>
      <c r="BI262" s="231">
        <f>IF(N262="nulová",J262,0)</f>
        <v>0</v>
      </c>
      <c r="BJ262" s="18" t="s">
        <v>151</v>
      </c>
      <c r="BK262" s="231">
        <f>ROUND(I262*H262,2)</f>
        <v>0</v>
      </c>
      <c r="BL262" s="18" t="s">
        <v>150</v>
      </c>
      <c r="BM262" s="230" t="s">
        <v>1514</v>
      </c>
    </row>
    <row r="263" s="2" customFormat="1">
      <c r="A263" s="39"/>
      <c r="B263" s="40"/>
      <c r="C263" s="41"/>
      <c r="D263" s="234" t="s">
        <v>174</v>
      </c>
      <c r="E263" s="41"/>
      <c r="F263" s="255" t="s">
        <v>1515</v>
      </c>
      <c r="G263" s="41"/>
      <c r="H263" s="41"/>
      <c r="I263" s="137"/>
      <c r="J263" s="41"/>
      <c r="K263" s="41"/>
      <c r="L263" s="45"/>
      <c r="M263" s="256"/>
      <c r="N263" s="257"/>
      <c r="O263" s="85"/>
      <c r="P263" s="85"/>
      <c r="Q263" s="85"/>
      <c r="R263" s="85"/>
      <c r="S263" s="85"/>
      <c r="T263" s="86"/>
      <c r="U263" s="39"/>
      <c r="V263" s="39"/>
      <c r="W263" s="39"/>
      <c r="X263" s="39"/>
      <c r="Y263" s="39"/>
      <c r="Z263" s="39"/>
      <c r="AA263" s="39"/>
      <c r="AB263" s="39"/>
      <c r="AC263" s="39"/>
      <c r="AD263" s="39"/>
      <c r="AE263" s="39"/>
      <c r="AT263" s="18" t="s">
        <v>174</v>
      </c>
      <c r="AU263" s="18" t="s">
        <v>151</v>
      </c>
    </row>
    <row r="264" s="13" customFormat="1">
      <c r="A264" s="13"/>
      <c r="B264" s="232"/>
      <c r="C264" s="233"/>
      <c r="D264" s="234" t="s">
        <v>153</v>
      </c>
      <c r="E264" s="235" t="s">
        <v>19</v>
      </c>
      <c r="F264" s="236" t="s">
        <v>1516</v>
      </c>
      <c r="G264" s="233"/>
      <c r="H264" s="237">
        <v>105.925</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153</v>
      </c>
      <c r="AU264" s="243" t="s">
        <v>151</v>
      </c>
      <c r="AV264" s="13" t="s">
        <v>151</v>
      </c>
      <c r="AW264" s="13" t="s">
        <v>33</v>
      </c>
      <c r="AX264" s="13" t="s">
        <v>72</v>
      </c>
      <c r="AY264" s="243" t="s">
        <v>142</v>
      </c>
    </row>
    <row r="265" s="13" customFormat="1">
      <c r="A265" s="13"/>
      <c r="B265" s="232"/>
      <c r="C265" s="233"/>
      <c r="D265" s="234" t="s">
        <v>153</v>
      </c>
      <c r="E265" s="235" t="s">
        <v>19</v>
      </c>
      <c r="F265" s="236" t="s">
        <v>1517</v>
      </c>
      <c r="G265" s="233"/>
      <c r="H265" s="237">
        <v>308.10000000000002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153</v>
      </c>
      <c r="AU265" s="243" t="s">
        <v>151</v>
      </c>
      <c r="AV265" s="13" t="s">
        <v>151</v>
      </c>
      <c r="AW265" s="13" t="s">
        <v>33</v>
      </c>
      <c r="AX265" s="13" t="s">
        <v>72</v>
      </c>
      <c r="AY265" s="243" t="s">
        <v>142</v>
      </c>
    </row>
    <row r="266" s="13" customFormat="1">
      <c r="A266" s="13"/>
      <c r="B266" s="232"/>
      <c r="C266" s="233"/>
      <c r="D266" s="234" t="s">
        <v>153</v>
      </c>
      <c r="E266" s="235" t="s">
        <v>19</v>
      </c>
      <c r="F266" s="236" t="s">
        <v>1518</v>
      </c>
      <c r="G266" s="233"/>
      <c r="H266" s="237">
        <v>76.156000000000006</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153</v>
      </c>
      <c r="AU266" s="243" t="s">
        <v>151</v>
      </c>
      <c r="AV266" s="13" t="s">
        <v>151</v>
      </c>
      <c r="AW266" s="13" t="s">
        <v>33</v>
      </c>
      <c r="AX266" s="13" t="s">
        <v>72</v>
      </c>
      <c r="AY266" s="243" t="s">
        <v>142</v>
      </c>
    </row>
    <row r="267" s="14" customFormat="1">
      <c r="A267" s="14"/>
      <c r="B267" s="244"/>
      <c r="C267" s="245"/>
      <c r="D267" s="234" t="s">
        <v>153</v>
      </c>
      <c r="E267" s="246" t="s">
        <v>19</v>
      </c>
      <c r="F267" s="247" t="s">
        <v>156</v>
      </c>
      <c r="G267" s="245"/>
      <c r="H267" s="248">
        <v>490.18100000000004</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153</v>
      </c>
      <c r="AU267" s="254" t="s">
        <v>151</v>
      </c>
      <c r="AV267" s="14" t="s">
        <v>150</v>
      </c>
      <c r="AW267" s="14" t="s">
        <v>33</v>
      </c>
      <c r="AX267" s="14" t="s">
        <v>80</v>
      </c>
      <c r="AY267" s="254" t="s">
        <v>142</v>
      </c>
    </row>
    <row r="268" s="2" customFormat="1" ht="21.75" customHeight="1">
      <c r="A268" s="39"/>
      <c r="B268" s="40"/>
      <c r="C268" s="219" t="s">
        <v>324</v>
      </c>
      <c r="D268" s="219" t="s">
        <v>145</v>
      </c>
      <c r="E268" s="220" t="s">
        <v>1519</v>
      </c>
      <c r="F268" s="221" t="s">
        <v>1520</v>
      </c>
      <c r="G268" s="222" t="s">
        <v>159</v>
      </c>
      <c r="H268" s="223">
        <v>29410.860000000001</v>
      </c>
      <c r="I268" s="224"/>
      <c r="J268" s="225">
        <f>ROUND(I268*H268,2)</f>
        <v>0</v>
      </c>
      <c r="K268" s="221" t="s">
        <v>149</v>
      </c>
      <c r="L268" s="45"/>
      <c r="M268" s="226" t="s">
        <v>19</v>
      </c>
      <c r="N268" s="227" t="s">
        <v>44</v>
      </c>
      <c r="O268" s="85"/>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150</v>
      </c>
      <c r="AT268" s="230" t="s">
        <v>145</v>
      </c>
      <c r="AU268" s="230" t="s">
        <v>151</v>
      </c>
      <c r="AY268" s="18" t="s">
        <v>142</v>
      </c>
      <c r="BE268" s="231">
        <f>IF(N268="základní",J268,0)</f>
        <v>0</v>
      </c>
      <c r="BF268" s="231">
        <f>IF(N268="snížená",J268,0)</f>
        <v>0</v>
      </c>
      <c r="BG268" s="231">
        <f>IF(N268="zákl. přenesená",J268,0)</f>
        <v>0</v>
      </c>
      <c r="BH268" s="231">
        <f>IF(N268="sníž. přenesená",J268,0)</f>
        <v>0</v>
      </c>
      <c r="BI268" s="231">
        <f>IF(N268="nulová",J268,0)</f>
        <v>0</v>
      </c>
      <c r="BJ268" s="18" t="s">
        <v>151</v>
      </c>
      <c r="BK268" s="231">
        <f>ROUND(I268*H268,2)</f>
        <v>0</v>
      </c>
      <c r="BL268" s="18" t="s">
        <v>150</v>
      </c>
      <c r="BM268" s="230" t="s">
        <v>1521</v>
      </c>
    </row>
    <row r="269" s="2" customFormat="1">
      <c r="A269" s="39"/>
      <c r="B269" s="40"/>
      <c r="C269" s="41"/>
      <c r="D269" s="234" t="s">
        <v>174</v>
      </c>
      <c r="E269" s="41"/>
      <c r="F269" s="255" t="s">
        <v>1515</v>
      </c>
      <c r="G269" s="41"/>
      <c r="H269" s="41"/>
      <c r="I269" s="137"/>
      <c r="J269" s="41"/>
      <c r="K269" s="41"/>
      <c r="L269" s="45"/>
      <c r="M269" s="256"/>
      <c r="N269" s="257"/>
      <c r="O269" s="85"/>
      <c r="P269" s="85"/>
      <c r="Q269" s="85"/>
      <c r="R269" s="85"/>
      <c r="S269" s="85"/>
      <c r="T269" s="86"/>
      <c r="U269" s="39"/>
      <c r="V269" s="39"/>
      <c r="W269" s="39"/>
      <c r="X269" s="39"/>
      <c r="Y269" s="39"/>
      <c r="Z269" s="39"/>
      <c r="AA269" s="39"/>
      <c r="AB269" s="39"/>
      <c r="AC269" s="39"/>
      <c r="AD269" s="39"/>
      <c r="AE269" s="39"/>
      <c r="AT269" s="18" t="s">
        <v>174</v>
      </c>
      <c r="AU269" s="18" t="s">
        <v>151</v>
      </c>
    </row>
    <row r="270" s="13" customFormat="1">
      <c r="A270" s="13"/>
      <c r="B270" s="232"/>
      <c r="C270" s="233"/>
      <c r="D270" s="234" t="s">
        <v>153</v>
      </c>
      <c r="E270" s="235" t="s">
        <v>19</v>
      </c>
      <c r="F270" s="236" t="s">
        <v>1522</v>
      </c>
      <c r="G270" s="233"/>
      <c r="H270" s="237">
        <v>29410.860000000001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153</v>
      </c>
      <c r="AU270" s="243" t="s">
        <v>151</v>
      </c>
      <c r="AV270" s="13" t="s">
        <v>151</v>
      </c>
      <c r="AW270" s="13" t="s">
        <v>33</v>
      </c>
      <c r="AX270" s="13" t="s">
        <v>72</v>
      </c>
      <c r="AY270" s="243" t="s">
        <v>142</v>
      </c>
    </row>
    <row r="271" s="14" customFormat="1">
      <c r="A271" s="14"/>
      <c r="B271" s="244"/>
      <c r="C271" s="245"/>
      <c r="D271" s="234" t="s">
        <v>153</v>
      </c>
      <c r="E271" s="246" t="s">
        <v>19</v>
      </c>
      <c r="F271" s="247" t="s">
        <v>156</v>
      </c>
      <c r="G271" s="245"/>
      <c r="H271" s="248">
        <v>29410.860000000001</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153</v>
      </c>
      <c r="AU271" s="254" t="s">
        <v>151</v>
      </c>
      <c r="AV271" s="14" t="s">
        <v>150</v>
      </c>
      <c r="AW271" s="14" t="s">
        <v>33</v>
      </c>
      <c r="AX271" s="14" t="s">
        <v>80</v>
      </c>
      <c r="AY271" s="254" t="s">
        <v>142</v>
      </c>
    </row>
    <row r="272" s="2" customFormat="1" ht="21.75" customHeight="1">
      <c r="A272" s="39"/>
      <c r="B272" s="40"/>
      <c r="C272" s="219" t="s">
        <v>328</v>
      </c>
      <c r="D272" s="219" t="s">
        <v>145</v>
      </c>
      <c r="E272" s="220" t="s">
        <v>1523</v>
      </c>
      <c r="F272" s="221" t="s">
        <v>1524</v>
      </c>
      <c r="G272" s="222" t="s">
        <v>159</v>
      </c>
      <c r="H272" s="223">
        <v>490.18099999999998</v>
      </c>
      <c r="I272" s="224"/>
      <c r="J272" s="225">
        <f>ROUND(I272*H272,2)</f>
        <v>0</v>
      </c>
      <c r="K272" s="221" t="s">
        <v>149</v>
      </c>
      <c r="L272" s="45"/>
      <c r="M272" s="226" t="s">
        <v>19</v>
      </c>
      <c r="N272" s="227" t="s">
        <v>44</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150</v>
      </c>
      <c r="AT272" s="230" t="s">
        <v>145</v>
      </c>
      <c r="AU272" s="230" t="s">
        <v>151</v>
      </c>
      <c r="AY272" s="18" t="s">
        <v>142</v>
      </c>
      <c r="BE272" s="231">
        <f>IF(N272="základní",J272,0)</f>
        <v>0</v>
      </c>
      <c r="BF272" s="231">
        <f>IF(N272="snížená",J272,0)</f>
        <v>0</v>
      </c>
      <c r="BG272" s="231">
        <f>IF(N272="zákl. přenesená",J272,0)</f>
        <v>0</v>
      </c>
      <c r="BH272" s="231">
        <f>IF(N272="sníž. přenesená",J272,0)</f>
        <v>0</v>
      </c>
      <c r="BI272" s="231">
        <f>IF(N272="nulová",J272,0)</f>
        <v>0</v>
      </c>
      <c r="BJ272" s="18" t="s">
        <v>151</v>
      </c>
      <c r="BK272" s="231">
        <f>ROUND(I272*H272,2)</f>
        <v>0</v>
      </c>
      <c r="BL272" s="18" t="s">
        <v>150</v>
      </c>
      <c r="BM272" s="230" t="s">
        <v>1525</v>
      </c>
    </row>
    <row r="273" s="2" customFormat="1">
      <c r="A273" s="39"/>
      <c r="B273" s="40"/>
      <c r="C273" s="41"/>
      <c r="D273" s="234" t="s">
        <v>174</v>
      </c>
      <c r="E273" s="41"/>
      <c r="F273" s="255" t="s">
        <v>1526</v>
      </c>
      <c r="G273" s="41"/>
      <c r="H273" s="41"/>
      <c r="I273" s="137"/>
      <c r="J273" s="41"/>
      <c r="K273" s="41"/>
      <c r="L273" s="45"/>
      <c r="M273" s="256"/>
      <c r="N273" s="257"/>
      <c r="O273" s="85"/>
      <c r="P273" s="85"/>
      <c r="Q273" s="85"/>
      <c r="R273" s="85"/>
      <c r="S273" s="85"/>
      <c r="T273" s="86"/>
      <c r="U273" s="39"/>
      <c r="V273" s="39"/>
      <c r="W273" s="39"/>
      <c r="X273" s="39"/>
      <c r="Y273" s="39"/>
      <c r="Z273" s="39"/>
      <c r="AA273" s="39"/>
      <c r="AB273" s="39"/>
      <c r="AC273" s="39"/>
      <c r="AD273" s="39"/>
      <c r="AE273" s="39"/>
      <c r="AT273" s="18" t="s">
        <v>174</v>
      </c>
      <c r="AU273" s="18" t="s">
        <v>151</v>
      </c>
    </row>
    <row r="274" s="2" customFormat="1" ht="16.5" customHeight="1">
      <c r="A274" s="39"/>
      <c r="B274" s="40"/>
      <c r="C274" s="219" t="s">
        <v>332</v>
      </c>
      <c r="D274" s="219" t="s">
        <v>145</v>
      </c>
      <c r="E274" s="220" t="s">
        <v>1527</v>
      </c>
      <c r="F274" s="221" t="s">
        <v>1528</v>
      </c>
      <c r="G274" s="222" t="s">
        <v>159</v>
      </c>
      <c r="H274" s="223">
        <v>490.18099999999998</v>
      </c>
      <c r="I274" s="224"/>
      <c r="J274" s="225">
        <f>ROUND(I274*H274,2)</f>
        <v>0</v>
      </c>
      <c r="K274" s="221" t="s">
        <v>149</v>
      </c>
      <c r="L274" s="45"/>
      <c r="M274" s="226" t="s">
        <v>19</v>
      </c>
      <c r="N274" s="227" t="s">
        <v>44</v>
      </c>
      <c r="O274" s="85"/>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150</v>
      </c>
      <c r="AT274" s="230" t="s">
        <v>145</v>
      </c>
      <c r="AU274" s="230" t="s">
        <v>151</v>
      </c>
      <c r="AY274" s="18" t="s">
        <v>142</v>
      </c>
      <c r="BE274" s="231">
        <f>IF(N274="základní",J274,0)</f>
        <v>0</v>
      </c>
      <c r="BF274" s="231">
        <f>IF(N274="snížená",J274,0)</f>
        <v>0</v>
      </c>
      <c r="BG274" s="231">
        <f>IF(N274="zákl. přenesená",J274,0)</f>
        <v>0</v>
      </c>
      <c r="BH274" s="231">
        <f>IF(N274="sníž. přenesená",J274,0)</f>
        <v>0</v>
      </c>
      <c r="BI274" s="231">
        <f>IF(N274="nulová",J274,0)</f>
        <v>0</v>
      </c>
      <c r="BJ274" s="18" t="s">
        <v>151</v>
      </c>
      <c r="BK274" s="231">
        <f>ROUND(I274*H274,2)</f>
        <v>0</v>
      </c>
      <c r="BL274" s="18" t="s">
        <v>150</v>
      </c>
      <c r="BM274" s="230" t="s">
        <v>1529</v>
      </c>
    </row>
    <row r="275" s="2" customFormat="1">
      <c r="A275" s="39"/>
      <c r="B275" s="40"/>
      <c r="C275" s="41"/>
      <c r="D275" s="234" t="s">
        <v>174</v>
      </c>
      <c r="E275" s="41"/>
      <c r="F275" s="255" t="s">
        <v>1530</v>
      </c>
      <c r="G275" s="41"/>
      <c r="H275" s="41"/>
      <c r="I275" s="137"/>
      <c r="J275" s="41"/>
      <c r="K275" s="41"/>
      <c r="L275" s="45"/>
      <c r="M275" s="256"/>
      <c r="N275" s="257"/>
      <c r="O275" s="85"/>
      <c r="P275" s="85"/>
      <c r="Q275" s="85"/>
      <c r="R275" s="85"/>
      <c r="S275" s="85"/>
      <c r="T275" s="86"/>
      <c r="U275" s="39"/>
      <c r="V275" s="39"/>
      <c r="W275" s="39"/>
      <c r="X275" s="39"/>
      <c r="Y275" s="39"/>
      <c r="Z275" s="39"/>
      <c r="AA275" s="39"/>
      <c r="AB275" s="39"/>
      <c r="AC275" s="39"/>
      <c r="AD275" s="39"/>
      <c r="AE275" s="39"/>
      <c r="AT275" s="18" t="s">
        <v>174</v>
      </c>
      <c r="AU275" s="18" t="s">
        <v>151</v>
      </c>
    </row>
    <row r="276" s="2" customFormat="1" ht="16.5" customHeight="1">
      <c r="A276" s="39"/>
      <c r="B276" s="40"/>
      <c r="C276" s="219" t="s">
        <v>340</v>
      </c>
      <c r="D276" s="219" t="s">
        <v>145</v>
      </c>
      <c r="E276" s="220" t="s">
        <v>1531</v>
      </c>
      <c r="F276" s="221" t="s">
        <v>1532</v>
      </c>
      <c r="G276" s="222" t="s">
        <v>159</v>
      </c>
      <c r="H276" s="223">
        <v>29410.860000000001</v>
      </c>
      <c r="I276" s="224"/>
      <c r="J276" s="225">
        <f>ROUND(I276*H276,2)</f>
        <v>0</v>
      </c>
      <c r="K276" s="221" t="s">
        <v>149</v>
      </c>
      <c r="L276" s="45"/>
      <c r="M276" s="226" t="s">
        <v>19</v>
      </c>
      <c r="N276" s="227" t="s">
        <v>44</v>
      </c>
      <c r="O276" s="85"/>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150</v>
      </c>
      <c r="AT276" s="230" t="s">
        <v>145</v>
      </c>
      <c r="AU276" s="230" t="s">
        <v>151</v>
      </c>
      <c r="AY276" s="18" t="s">
        <v>142</v>
      </c>
      <c r="BE276" s="231">
        <f>IF(N276="základní",J276,0)</f>
        <v>0</v>
      </c>
      <c r="BF276" s="231">
        <f>IF(N276="snížená",J276,0)</f>
        <v>0</v>
      </c>
      <c r="BG276" s="231">
        <f>IF(N276="zákl. přenesená",J276,0)</f>
        <v>0</v>
      </c>
      <c r="BH276" s="231">
        <f>IF(N276="sníž. přenesená",J276,0)</f>
        <v>0</v>
      </c>
      <c r="BI276" s="231">
        <f>IF(N276="nulová",J276,0)</f>
        <v>0</v>
      </c>
      <c r="BJ276" s="18" t="s">
        <v>151</v>
      </c>
      <c r="BK276" s="231">
        <f>ROUND(I276*H276,2)</f>
        <v>0</v>
      </c>
      <c r="BL276" s="18" t="s">
        <v>150</v>
      </c>
      <c r="BM276" s="230" t="s">
        <v>1533</v>
      </c>
    </row>
    <row r="277" s="2" customFormat="1">
      <c r="A277" s="39"/>
      <c r="B277" s="40"/>
      <c r="C277" s="41"/>
      <c r="D277" s="234" t="s">
        <v>174</v>
      </c>
      <c r="E277" s="41"/>
      <c r="F277" s="255" t="s">
        <v>1530</v>
      </c>
      <c r="G277" s="41"/>
      <c r="H277" s="41"/>
      <c r="I277" s="137"/>
      <c r="J277" s="41"/>
      <c r="K277" s="41"/>
      <c r="L277" s="45"/>
      <c r="M277" s="256"/>
      <c r="N277" s="257"/>
      <c r="O277" s="85"/>
      <c r="P277" s="85"/>
      <c r="Q277" s="85"/>
      <c r="R277" s="85"/>
      <c r="S277" s="85"/>
      <c r="T277" s="86"/>
      <c r="U277" s="39"/>
      <c r="V277" s="39"/>
      <c r="W277" s="39"/>
      <c r="X277" s="39"/>
      <c r="Y277" s="39"/>
      <c r="Z277" s="39"/>
      <c r="AA277" s="39"/>
      <c r="AB277" s="39"/>
      <c r="AC277" s="39"/>
      <c r="AD277" s="39"/>
      <c r="AE277" s="39"/>
      <c r="AT277" s="18" t="s">
        <v>174</v>
      </c>
      <c r="AU277" s="18" t="s">
        <v>151</v>
      </c>
    </row>
    <row r="278" s="2" customFormat="1" ht="16.5" customHeight="1">
      <c r="A278" s="39"/>
      <c r="B278" s="40"/>
      <c r="C278" s="219" t="s">
        <v>345</v>
      </c>
      <c r="D278" s="219" t="s">
        <v>145</v>
      </c>
      <c r="E278" s="220" t="s">
        <v>1534</v>
      </c>
      <c r="F278" s="221" t="s">
        <v>1535</v>
      </c>
      <c r="G278" s="222" t="s">
        <v>159</v>
      </c>
      <c r="H278" s="223">
        <v>490.18099999999998</v>
      </c>
      <c r="I278" s="224"/>
      <c r="J278" s="225">
        <f>ROUND(I278*H278,2)</f>
        <v>0</v>
      </c>
      <c r="K278" s="221" t="s">
        <v>149</v>
      </c>
      <c r="L278" s="45"/>
      <c r="M278" s="226" t="s">
        <v>19</v>
      </c>
      <c r="N278" s="227" t="s">
        <v>44</v>
      </c>
      <c r="O278" s="85"/>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150</v>
      </c>
      <c r="AT278" s="230" t="s">
        <v>145</v>
      </c>
      <c r="AU278" s="230" t="s">
        <v>151</v>
      </c>
      <c r="AY278" s="18" t="s">
        <v>142</v>
      </c>
      <c r="BE278" s="231">
        <f>IF(N278="základní",J278,0)</f>
        <v>0</v>
      </c>
      <c r="BF278" s="231">
        <f>IF(N278="snížená",J278,0)</f>
        <v>0</v>
      </c>
      <c r="BG278" s="231">
        <f>IF(N278="zákl. přenesená",J278,0)</f>
        <v>0</v>
      </c>
      <c r="BH278" s="231">
        <f>IF(N278="sníž. přenesená",J278,0)</f>
        <v>0</v>
      </c>
      <c r="BI278" s="231">
        <f>IF(N278="nulová",J278,0)</f>
        <v>0</v>
      </c>
      <c r="BJ278" s="18" t="s">
        <v>151</v>
      </c>
      <c r="BK278" s="231">
        <f>ROUND(I278*H278,2)</f>
        <v>0</v>
      </c>
      <c r="BL278" s="18" t="s">
        <v>150</v>
      </c>
      <c r="BM278" s="230" t="s">
        <v>1536</v>
      </c>
    </row>
    <row r="279" s="2" customFormat="1" ht="16.5" customHeight="1">
      <c r="A279" s="39"/>
      <c r="B279" s="40"/>
      <c r="C279" s="219" t="s">
        <v>351</v>
      </c>
      <c r="D279" s="219" t="s">
        <v>145</v>
      </c>
      <c r="E279" s="220" t="s">
        <v>1537</v>
      </c>
      <c r="F279" s="221" t="s">
        <v>1538</v>
      </c>
      <c r="G279" s="222" t="s">
        <v>159</v>
      </c>
      <c r="H279" s="223">
        <v>129.042</v>
      </c>
      <c r="I279" s="224"/>
      <c r="J279" s="225">
        <f>ROUND(I279*H279,2)</f>
        <v>0</v>
      </c>
      <c r="K279" s="221" t="s">
        <v>149</v>
      </c>
      <c r="L279" s="45"/>
      <c r="M279" s="226" t="s">
        <v>19</v>
      </c>
      <c r="N279" s="227" t="s">
        <v>44</v>
      </c>
      <c r="O279" s="85"/>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150</v>
      </c>
      <c r="AT279" s="230" t="s">
        <v>145</v>
      </c>
      <c r="AU279" s="230" t="s">
        <v>151</v>
      </c>
      <c r="AY279" s="18" t="s">
        <v>142</v>
      </c>
      <c r="BE279" s="231">
        <f>IF(N279="základní",J279,0)</f>
        <v>0</v>
      </c>
      <c r="BF279" s="231">
        <f>IF(N279="snížená",J279,0)</f>
        <v>0</v>
      </c>
      <c r="BG279" s="231">
        <f>IF(N279="zákl. přenesená",J279,0)</f>
        <v>0</v>
      </c>
      <c r="BH279" s="231">
        <f>IF(N279="sníž. přenesená",J279,0)</f>
        <v>0</v>
      </c>
      <c r="BI279" s="231">
        <f>IF(N279="nulová",J279,0)</f>
        <v>0</v>
      </c>
      <c r="BJ279" s="18" t="s">
        <v>151</v>
      </c>
      <c r="BK279" s="231">
        <f>ROUND(I279*H279,2)</f>
        <v>0</v>
      </c>
      <c r="BL279" s="18" t="s">
        <v>150</v>
      </c>
      <c r="BM279" s="230" t="s">
        <v>1539</v>
      </c>
    </row>
    <row r="280" s="2" customFormat="1">
      <c r="A280" s="39"/>
      <c r="B280" s="40"/>
      <c r="C280" s="41"/>
      <c r="D280" s="234" t="s">
        <v>174</v>
      </c>
      <c r="E280" s="41"/>
      <c r="F280" s="255" t="s">
        <v>1540</v>
      </c>
      <c r="G280" s="41"/>
      <c r="H280" s="41"/>
      <c r="I280" s="137"/>
      <c r="J280" s="41"/>
      <c r="K280" s="41"/>
      <c r="L280" s="45"/>
      <c r="M280" s="256"/>
      <c r="N280" s="257"/>
      <c r="O280" s="85"/>
      <c r="P280" s="85"/>
      <c r="Q280" s="85"/>
      <c r="R280" s="85"/>
      <c r="S280" s="85"/>
      <c r="T280" s="86"/>
      <c r="U280" s="39"/>
      <c r="V280" s="39"/>
      <c r="W280" s="39"/>
      <c r="X280" s="39"/>
      <c r="Y280" s="39"/>
      <c r="Z280" s="39"/>
      <c r="AA280" s="39"/>
      <c r="AB280" s="39"/>
      <c r="AC280" s="39"/>
      <c r="AD280" s="39"/>
      <c r="AE280" s="39"/>
      <c r="AT280" s="18" t="s">
        <v>174</v>
      </c>
      <c r="AU280" s="18" t="s">
        <v>151</v>
      </c>
    </row>
    <row r="281" s="13" customFormat="1">
      <c r="A281" s="13"/>
      <c r="B281" s="232"/>
      <c r="C281" s="233"/>
      <c r="D281" s="234" t="s">
        <v>153</v>
      </c>
      <c r="E281" s="235" t="s">
        <v>19</v>
      </c>
      <c r="F281" s="236" t="s">
        <v>1366</v>
      </c>
      <c r="G281" s="233"/>
      <c r="H281" s="237">
        <v>129.042</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153</v>
      </c>
      <c r="AU281" s="243" t="s">
        <v>151</v>
      </c>
      <c r="AV281" s="13" t="s">
        <v>151</v>
      </c>
      <c r="AW281" s="13" t="s">
        <v>33</v>
      </c>
      <c r="AX281" s="13" t="s">
        <v>72</v>
      </c>
      <c r="AY281" s="243" t="s">
        <v>142</v>
      </c>
    </row>
    <row r="282" s="14" customFormat="1">
      <c r="A282" s="14"/>
      <c r="B282" s="244"/>
      <c r="C282" s="245"/>
      <c r="D282" s="234" t="s">
        <v>153</v>
      </c>
      <c r="E282" s="246" t="s">
        <v>19</v>
      </c>
      <c r="F282" s="247" t="s">
        <v>156</v>
      </c>
      <c r="G282" s="245"/>
      <c r="H282" s="248">
        <v>129.042</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153</v>
      </c>
      <c r="AU282" s="254" t="s">
        <v>151</v>
      </c>
      <c r="AV282" s="14" t="s">
        <v>150</v>
      </c>
      <c r="AW282" s="14" t="s">
        <v>33</v>
      </c>
      <c r="AX282" s="14" t="s">
        <v>80</v>
      </c>
      <c r="AY282" s="254" t="s">
        <v>142</v>
      </c>
    </row>
    <row r="283" s="12" customFormat="1" ht="22.8" customHeight="1">
      <c r="A283" s="12"/>
      <c r="B283" s="203"/>
      <c r="C283" s="204"/>
      <c r="D283" s="205" t="s">
        <v>71</v>
      </c>
      <c r="E283" s="217" t="s">
        <v>397</v>
      </c>
      <c r="F283" s="217" t="s">
        <v>398</v>
      </c>
      <c r="G283" s="204"/>
      <c r="H283" s="204"/>
      <c r="I283" s="207"/>
      <c r="J283" s="218">
        <f>BK283</f>
        <v>0</v>
      </c>
      <c r="K283" s="204"/>
      <c r="L283" s="209"/>
      <c r="M283" s="210"/>
      <c r="N283" s="211"/>
      <c r="O283" s="211"/>
      <c r="P283" s="212">
        <f>SUM(P284:P285)</f>
        <v>0</v>
      </c>
      <c r="Q283" s="211"/>
      <c r="R283" s="212">
        <f>SUM(R284:R285)</f>
        <v>0</v>
      </c>
      <c r="S283" s="211"/>
      <c r="T283" s="213">
        <f>SUM(T284:T285)</f>
        <v>0</v>
      </c>
      <c r="U283" s="12"/>
      <c r="V283" s="12"/>
      <c r="W283" s="12"/>
      <c r="X283" s="12"/>
      <c r="Y283" s="12"/>
      <c r="Z283" s="12"/>
      <c r="AA283" s="12"/>
      <c r="AB283" s="12"/>
      <c r="AC283" s="12"/>
      <c r="AD283" s="12"/>
      <c r="AE283" s="12"/>
      <c r="AR283" s="214" t="s">
        <v>80</v>
      </c>
      <c r="AT283" s="215" t="s">
        <v>71</v>
      </c>
      <c r="AU283" s="215" t="s">
        <v>80</v>
      </c>
      <c r="AY283" s="214" t="s">
        <v>142</v>
      </c>
      <c r="BK283" s="216">
        <f>SUM(BK284:BK285)</f>
        <v>0</v>
      </c>
    </row>
    <row r="284" s="2" customFormat="1" ht="21.75" customHeight="1">
      <c r="A284" s="39"/>
      <c r="B284" s="40"/>
      <c r="C284" s="219" t="s">
        <v>356</v>
      </c>
      <c r="D284" s="219" t="s">
        <v>145</v>
      </c>
      <c r="E284" s="220" t="s">
        <v>400</v>
      </c>
      <c r="F284" s="221" t="s">
        <v>401</v>
      </c>
      <c r="G284" s="222" t="s">
        <v>301</v>
      </c>
      <c r="H284" s="223">
        <v>20.797000000000001</v>
      </c>
      <c r="I284" s="224"/>
      <c r="J284" s="225">
        <f>ROUND(I284*H284,2)</f>
        <v>0</v>
      </c>
      <c r="K284" s="221" t="s">
        <v>149</v>
      </c>
      <c r="L284" s="45"/>
      <c r="M284" s="226" t="s">
        <v>19</v>
      </c>
      <c r="N284" s="227" t="s">
        <v>44</v>
      </c>
      <c r="O284" s="85"/>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150</v>
      </c>
      <c r="AT284" s="230" t="s">
        <v>145</v>
      </c>
      <c r="AU284" s="230" t="s">
        <v>151</v>
      </c>
      <c r="AY284" s="18" t="s">
        <v>142</v>
      </c>
      <c r="BE284" s="231">
        <f>IF(N284="základní",J284,0)</f>
        <v>0</v>
      </c>
      <c r="BF284" s="231">
        <f>IF(N284="snížená",J284,0)</f>
        <v>0</v>
      </c>
      <c r="BG284" s="231">
        <f>IF(N284="zákl. přenesená",J284,0)</f>
        <v>0</v>
      </c>
      <c r="BH284" s="231">
        <f>IF(N284="sníž. přenesená",J284,0)</f>
        <v>0</v>
      </c>
      <c r="BI284" s="231">
        <f>IF(N284="nulová",J284,0)</f>
        <v>0</v>
      </c>
      <c r="BJ284" s="18" t="s">
        <v>151</v>
      </c>
      <c r="BK284" s="231">
        <f>ROUND(I284*H284,2)</f>
        <v>0</v>
      </c>
      <c r="BL284" s="18" t="s">
        <v>150</v>
      </c>
      <c r="BM284" s="230" t="s">
        <v>1541</v>
      </c>
    </row>
    <row r="285" s="2" customFormat="1">
      <c r="A285" s="39"/>
      <c r="B285" s="40"/>
      <c r="C285" s="41"/>
      <c r="D285" s="234" t="s">
        <v>174</v>
      </c>
      <c r="E285" s="41"/>
      <c r="F285" s="255" t="s">
        <v>403</v>
      </c>
      <c r="G285" s="41"/>
      <c r="H285" s="41"/>
      <c r="I285" s="137"/>
      <c r="J285" s="41"/>
      <c r="K285" s="41"/>
      <c r="L285" s="45"/>
      <c r="M285" s="256"/>
      <c r="N285" s="257"/>
      <c r="O285" s="85"/>
      <c r="P285" s="85"/>
      <c r="Q285" s="85"/>
      <c r="R285" s="85"/>
      <c r="S285" s="85"/>
      <c r="T285" s="86"/>
      <c r="U285" s="39"/>
      <c r="V285" s="39"/>
      <c r="W285" s="39"/>
      <c r="X285" s="39"/>
      <c r="Y285" s="39"/>
      <c r="Z285" s="39"/>
      <c r="AA285" s="39"/>
      <c r="AB285" s="39"/>
      <c r="AC285" s="39"/>
      <c r="AD285" s="39"/>
      <c r="AE285" s="39"/>
      <c r="AT285" s="18" t="s">
        <v>174</v>
      </c>
      <c r="AU285" s="18" t="s">
        <v>151</v>
      </c>
    </row>
    <row r="286" s="12" customFormat="1" ht="25.92" customHeight="1">
      <c r="A286" s="12"/>
      <c r="B286" s="203"/>
      <c r="C286" s="204"/>
      <c r="D286" s="205" t="s">
        <v>71</v>
      </c>
      <c r="E286" s="206" t="s">
        <v>404</v>
      </c>
      <c r="F286" s="206" t="s">
        <v>405</v>
      </c>
      <c r="G286" s="204"/>
      <c r="H286" s="204"/>
      <c r="I286" s="207"/>
      <c r="J286" s="208">
        <f>BK286</f>
        <v>0</v>
      </c>
      <c r="K286" s="204"/>
      <c r="L286" s="209"/>
      <c r="M286" s="210"/>
      <c r="N286" s="211"/>
      <c r="O286" s="211"/>
      <c r="P286" s="212">
        <f>P287+P290+P293</f>
        <v>0</v>
      </c>
      <c r="Q286" s="211"/>
      <c r="R286" s="212">
        <f>R287+R290+R293</f>
        <v>0.31084259999999997</v>
      </c>
      <c r="S286" s="211"/>
      <c r="T286" s="213">
        <f>T287+T290+T293</f>
        <v>0.36718800000000001</v>
      </c>
      <c r="U286" s="12"/>
      <c r="V286" s="12"/>
      <c r="W286" s="12"/>
      <c r="X286" s="12"/>
      <c r="Y286" s="12"/>
      <c r="Z286" s="12"/>
      <c r="AA286" s="12"/>
      <c r="AB286" s="12"/>
      <c r="AC286" s="12"/>
      <c r="AD286" s="12"/>
      <c r="AE286" s="12"/>
      <c r="AR286" s="214" t="s">
        <v>151</v>
      </c>
      <c r="AT286" s="215" t="s">
        <v>71</v>
      </c>
      <c r="AU286" s="215" t="s">
        <v>72</v>
      </c>
      <c r="AY286" s="214" t="s">
        <v>142</v>
      </c>
      <c r="BK286" s="216">
        <f>BK287+BK290+BK293</f>
        <v>0</v>
      </c>
    </row>
    <row r="287" s="12" customFormat="1" ht="22.8" customHeight="1">
      <c r="A287" s="12"/>
      <c r="B287" s="203"/>
      <c r="C287" s="204"/>
      <c r="D287" s="205" t="s">
        <v>71</v>
      </c>
      <c r="E287" s="217" t="s">
        <v>659</v>
      </c>
      <c r="F287" s="217" t="s">
        <v>660</v>
      </c>
      <c r="G287" s="204"/>
      <c r="H287" s="204"/>
      <c r="I287" s="207"/>
      <c r="J287" s="218">
        <f>BK287</f>
        <v>0</v>
      </c>
      <c r="K287" s="204"/>
      <c r="L287" s="209"/>
      <c r="M287" s="210"/>
      <c r="N287" s="211"/>
      <c r="O287" s="211"/>
      <c r="P287" s="212">
        <f>SUM(P288:P289)</f>
        <v>0</v>
      </c>
      <c r="Q287" s="211"/>
      <c r="R287" s="212">
        <f>SUM(R288:R289)</f>
        <v>0.078609600000000002</v>
      </c>
      <c r="S287" s="211"/>
      <c r="T287" s="213">
        <f>SUM(T288:T289)</f>
        <v>0</v>
      </c>
      <c r="U287" s="12"/>
      <c r="V287" s="12"/>
      <c r="W287" s="12"/>
      <c r="X287" s="12"/>
      <c r="Y287" s="12"/>
      <c r="Z287" s="12"/>
      <c r="AA287" s="12"/>
      <c r="AB287" s="12"/>
      <c r="AC287" s="12"/>
      <c r="AD287" s="12"/>
      <c r="AE287" s="12"/>
      <c r="AR287" s="214" t="s">
        <v>151</v>
      </c>
      <c r="AT287" s="215" t="s">
        <v>71</v>
      </c>
      <c r="AU287" s="215" t="s">
        <v>80</v>
      </c>
      <c r="AY287" s="214" t="s">
        <v>142</v>
      </c>
      <c r="BK287" s="216">
        <f>SUM(BK288:BK289)</f>
        <v>0</v>
      </c>
    </row>
    <row r="288" s="2" customFormat="1" ht="21.75" customHeight="1">
      <c r="A288" s="39"/>
      <c r="B288" s="40"/>
      <c r="C288" s="219" t="s">
        <v>360</v>
      </c>
      <c r="D288" s="219" t="s">
        <v>145</v>
      </c>
      <c r="E288" s="220" t="s">
        <v>1542</v>
      </c>
      <c r="F288" s="221" t="s">
        <v>1543</v>
      </c>
      <c r="G288" s="222" t="s">
        <v>159</v>
      </c>
      <c r="H288" s="223">
        <v>76.319999999999993</v>
      </c>
      <c r="I288" s="224"/>
      <c r="J288" s="225">
        <f>ROUND(I288*H288,2)</f>
        <v>0</v>
      </c>
      <c r="K288" s="221" t="s">
        <v>149</v>
      </c>
      <c r="L288" s="45"/>
      <c r="M288" s="226" t="s">
        <v>19</v>
      </c>
      <c r="N288" s="227" t="s">
        <v>44</v>
      </c>
      <c r="O288" s="85"/>
      <c r="P288" s="228">
        <f>O288*H288</f>
        <v>0</v>
      </c>
      <c r="Q288" s="228">
        <v>0.00020000000000000001</v>
      </c>
      <c r="R288" s="228">
        <f>Q288*H288</f>
        <v>0.015264</v>
      </c>
      <c r="S288" s="228">
        <v>0</v>
      </c>
      <c r="T288" s="229">
        <f>S288*H288</f>
        <v>0</v>
      </c>
      <c r="U288" s="39"/>
      <c r="V288" s="39"/>
      <c r="W288" s="39"/>
      <c r="X288" s="39"/>
      <c r="Y288" s="39"/>
      <c r="Z288" s="39"/>
      <c r="AA288" s="39"/>
      <c r="AB288" s="39"/>
      <c r="AC288" s="39"/>
      <c r="AD288" s="39"/>
      <c r="AE288" s="39"/>
      <c r="AR288" s="230" t="s">
        <v>269</v>
      </c>
      <c r="AT288" s="230" t="s">
        <v>145</v>
      </c>
      <c r="AU288" s="230" t="s">
        <v>151</v>
      </c>
      <c r="AY288" s="18" t="s">
        <v>142</v>
      </c>
      <c r="BE288" s="231">
        <f>IF(N288="základní",J288,0)</f>
        <v>0</v>
      </c>
      <c r="BF288" s="231">
        <f>IF(N288="snížená",J288,0)</f>
        <v>0</v>
      </c>
      <c r="BG288" s="231">
        <f>IF(N288="zákl. přenesená",J288,0)</f>
        <v>0</v>
      </c>
      <c r="BH288" s="231">
        <f>IF(N288="sníž. přenesená",J288,0)</f>
        <v>0</v>
      </c>
      <c r="BI288" s="231">
        <f>IF(N288="nulová",J288,0)</f>
        <v>0</v>
      </c>
      <c r="BJ288" s="18" t="s">
        <v>151</v>
      </c>
      <c r="BK288" s="231">
        <f>ROUND(I288*H288,2)</f>
        <v>0</v>
      </c>
      <c r="BL288" s="18" t="s">
        <v>269</v>
      </c>
      <c r="BM288" s="230" t="s">
        <v>1544</v>
      </c>
    </row>
    <row r="289" s="2" customFormat="1" ht="21.75" customHeight="1">
      <c r="A289" s="39"/>
      <c r="B289" s="40"/>
      <c r="C289" s="219" t="s">
        <v>367</v>
      </c>
      <c r="D289" s="219" t="s">
        <v>145</v>
      </c>
      <c r="E289" s="220" t="s">
        <v>1545</v>
      </c>
      <c r="F289" s="221" t="s">
        <v>1546</v>
      </c>
      <c r="G289" s="222" t="s">
        <v>159</v>
      </c>
      <c r="H289" s="223">
        <v>76.319999999999993</v>
      </c>
      <c r="I289" s="224"/>
      <c r="J289" s="225">
        <f>ROUND(I289*H289,2)</f>
        <v>0</v>
      </c>
      <c r="K289" s="221" t="s">
        <v>149</v>
      </c>
      <c r="L289" s="45"/>
      <c r="M289" s="226" t="s">
        <v>19</v>
      </c>
      <c r="N289" s="227" t="s">
        <v>44</v>
      </c>
      <c r="O289" s="85"/>
      <c r="P289" s="228">
        <f>O289*H289</f>
        <v>0</v>
      </c>
      <c r="Q289" s="228">
        <v>0.00083000000000000001</v>
      </c>
      <c r="R289" s="228">
        <f>Q289*H289</f>
        <v>0.063345600000000002</v>
      </c>
      <c r="S289" s="228">
        <v>0</v>
      </c>
      <c r="T289" s="229">
        <f>S289*H289</f>
        <v>0</v>
      </c>
      <c r="U289" s="39"/>
      <c r="V289" s="39"/>
      <c r="W289" s="39"/>
      <c r="X289" s="39"/>
      <c r="Y289" s="39"/>
      <c r="Z289" s="39"/>
      <c r="AA289" s="39"/>
      <c r="AB289" s="39"/>
      <c r="AC289" s="39"/>
      <c r="AD289" s="39"/>
      <c r="AE289" s="39"/>
      <c r="AR289" s="230" t="s">
        <v>269</v>
      </c>
      <c r="AT289" s="230" t="s">
        <v>145</v>
      </c>
      <c r="AU289" s="230" t="s">
        <v>151</v>
      </c>
      <c r="AY289" s="18" t="s">
        <v>142</v>
      </c>
      <c r="BE289" s="231">
        <f>IF(N289="základní",J289,0)</f>
        <v>0</v>
      </c>
      <c r="BF289" s="231">
        <f>IF(N289="snížená",J289,0)</f>
        <v>0</v>
      </c>
      <c r="BG289" s="231">
        <f>IF(N289="zákl. přenesená",J289,0)</f>
        <v>0</v>
      </c>
      <c r="BH289" s="231">
        <f>IF(N289="sníž. přenesená",J289,0)</f>
        <v>0</v>
      </c>
      <c r="BI289" s="231">
        <f>IF(N289="nulová",J289,0)</f>
        <v>0</v>
      </c>
      <c r="BJ289" s="18" t="s">
        <v>151</v>
      </c>
      <c r="BK289" s="231">
        <f>ROUND(I289*H289,2)</f>
        <v>0</v>
      </c>
      <c r="BL289" s="18" t="s">
        <v>269</v>
      </c>
      <c r="BM289" s="230" t="s">
        <v>1547</v>
      </c>
    </row>
    <row r="290" s="12" customFormat="1" ht="22.8" customHeight="1">
      <c r="A290" s="12"/>
      <c r="B290" s="203"/>
      <c r="C290" s="204"/>
      <c r="D290" s="205" t="s">
        <v>71</v>
      </c>
      <c r="E290" s="217" t="s">
        <v>1548</v>
      </c>
      <c r="F290" s="217" t="s">
        <v>1549</v>
      </c>
      <c r="G290" s="204"/>
      <c r="H290" s="204"/>
      <c r="I290" s="207"/>
      <c r="J290" s="218">
        <f>BK290</f>
        <v>0</v>
      </c>
      <c r="K290" s="204"/>
      <c r="L290" s="209"/>
      <c r="M290" s="210"/>
      <c r="N290" s="211"/>
      <c r="O290" s="211"/>
      <c r="P290" s="212">
        <f>SUM(P291:P292)</f>
        <v>0</v>
      </c>
      <c r="Q290" s="211"/>
      <c r="R290" s="212">
        <f>SUM(R291:R292)</f>
        <v>0.0060000000000000001</v>
      </c>
      <c r="S290" s="211"/>
      <c r="T290" s="213">
        <f>SUM(T291:T292)</f>
        <v>0.084519999999999998</v>
      </c>
      <c r="U290" s="12"/>
      <c r="V290" s="12"/>
      <c r="W290" s="12"/>
      <c r="X290" s="12"/>
      <c r="Y290" s="12"/>
      <c r="Z290" s="12"/>
      <c r="AA290" s="12"/>
      <c r="AB290" s="12"/>
      <c r="AC290" s="12"/>
      <c r="AD290" s="12"/>
      <c r="AE290" s="12"/>
      <c r="AR290" s="214" t="s">
        <v>151</v>
      </c>
      <c r="AT290" s="215" t="s">
        <v>71</v>
      </c>
      <c r="AU290" s="215" t="s">
        <v>80</v>
      </c>
      <c r="AY290" s="214" t="s">
        <v>142</v>
      </c>
      <c r="BK290" s="216">
        <f>SUM(BK291:BK292)</f>
        <v>0</v>
      </c>
    </row>
    <row r="291" s="2" customFormat="1" ht="16.5" customHeight="1">
      <c r="A291" s="39"/>
      <c r="B291" s="40"/>
      <c r="C291" s="219" t="s">
        <v>373</v>
      </c>
      <c r="D291" s="219" t="s">
        <v>145</v>
      </c>
      <c r="E291" s="220" t="s">
        <v>1550</v>
      </c>
      <c r="F291" s="221" t="s">
        <v>1551</v>
      </c>
      <c r="G291" s="222" t="s">
        <v>179</v>
      </c>
      <c r="H291" s="223">
        <v>4</v>
      </c>
      <c r="I291" s="224"/>
      <c r="J291" s="225">
        <f>ROUND(I291*H291,2)</f>
        <v>0</v>
      </c>
      <c r="K291" s="221" t="s">
        <v>149</v>
      </c>
      <c r="L291" s="45"/>
      <c r="M291" s="226" t="s">
        <v>19</v>
      </c>
      <c r="N291" s="227" t="s">
        <v>44</v>
      </c>
      <c r="O291" s="85"/>
      <c r="P291" s="228">
        <f>O291*H291</f>
        <v>0</v>
      </c>
      <c r="Q291" s="228">
        <v>0.0015</v>
      </c>
      <c r="R291" s="228">
        <f>Q291*H291</f>
        <v>0.0060000000000000001</v>
      </c>
      <c r="S291" s="228">
        <v>0</v>
      </c>
      <c r="T291" s="229">
        <f>S291*H291</f>
        <v>0</v>
      </c>
      <c r="U291" s="39"/>
      <c r="V291" s="39"/>
      <c r="W291" s="39"/>
      <c r="X291" s="39"/>
      <c r="Y291" s="39"/>
      <c r="Z291" s="39"/>
      <c r="AA291" s="39"/>
      <c r="AB291" s="39"/>
      <c r="AC291" s="39"/>
      <c r="AD291" s="39"/>
      <c r="AE291" s="39"/>
      <c r="AR291" s="230" t="s">
        <v>269</v>
      </c>
      <c r="AT291" s="230" t="s">
        <v>145</v>
      </c>
      <c r="AU291" s="230" t="s">
        <v>151</v>
      </c>
      <c r="AY291" s="18" t="s">
        <v>142</v>
      </c>
      <c r="BE291" s="231">
        <f>IF(N291="základní",J291,0)</f>
        <v>0</v>
      </c>
      <c r="BF291" s="231">
        <f>IF(N291="snížená",J291,0)</f>
        <v>0</v>
      </c>
      <c r="BG291" s="231">
        <f>IF(N291="zákl. přenesená",J291,0)</f>
        <v>0</v>
      </c>
      <c r="BH291" s="231">
        <f>IF(N291="sníž. přenesená",J291,0)</f>
        <v>0</v>
      </c>
      <c r="BI291" s="231">
        <f>IF(N291="nulová",J291,0)</f>
        <v>0</v>
      </c>
      <c r="BJ291" s="18" t="s">
        <v>151</v>
      </c>
      <c r="BK291" s="231">
        <f>ROUND(I291*H291,2)</f>
        <v>0</v>
      </c>
      <c r="BL291" s="18" t="s">
        <v>269</v>
      </c>
      <c r="BM291" s="230" t="s">
        <v>1552</v>
      </c>
    </row>
    <row r="292" s="2" customFormat="1" ht="16.5" customHeight="1">
      <c r="A292" s="39"/>
      <c r="B292" s="40"/>
      <c r="C292" s="219" t="s">
        <v>378</v>
      </c>
      <c r="D292" s="219" t="s">
        <v>145</v>
      </c>
      <c r="E292" s="220" t="s">
        <v>1553</v>
      </c>
      <c r="F292" s="221" t="s">
        <v>1554</v>
      </c>
      <c r="G292" s="222" t="s">
        <v>179</v>
      </c>
      <c r="H292" s="223">
        <v>4</v>
      </c>
      <c r="I292" s="224"/>
      <c r="J292" s="225">
        <f>ROUND(I292*H292,2)</f>
        <v>0</v>
      </c>
      <c r="K292" s="221" t="s">
        <v>149</v>
      </c>
      <c r="L292" s="45"/>
      <c r="M292" s="226" t="s">
        <v>19</v>
      </c>
      <c r="N292" s="227" t="s">
        <v>44</v>
      </c>
      <c r="O292" s="85"/>
      <c r="P292" s="228">
        <f>O292*H292</f>
        <v>0</v>
      </c>
      <c r="Q292" s="228">
        <v>0</v>
      </c>
      <c r="R292" s="228">
        <f>Q292*H292</f>
        <v>0</v>
      </c>
      <c r="S292" s="228">
        <v>0.021129999999999999</v>
      </c>
      <c r="T292" s="229">
        <f>S292*H292</f>
        <v>0.084519999999999998</v>
      </c>
      <c r="U292" s="39"/>
      <c r="V292" s="39"/>
      <c r="W292" s="39"/>
      <c r="X292" s="39"/>
      <c r="Y292" s="39"/>
      <c r="Z292" s="39"/>
      <c r="AA292" s="39"/>
      <c r="AB292" s="39"/>
      <c r="AC292" s="39"/>
      <c r="AD292" s="39"/>
      <c r="AE292" s="39"/>
      <c r="AR292" s="230" t="s">
        <v>269</v>
      </c>
      <c r="AT292" s="230" t="s">
        <v>145</v>
      </c>
      <c r="AU292" s="230" t="s">
        <v>151</v>
      </c>
      <c r="AY292" s="18" t="s">
        <v>142</v>
      </c>
      <c r="BE292" s="231">
        <f>IF(N292="základní",J292,0)</f>
        <v>0</v>
      </c>
      <c r="BF292" s="231">
        <f>IF(N292="snížená",J292,0)</f>
        <v>0</v>
      </c>
      <c r="BG292" s="231">
        <f>IF(N292="zákl. přenesená",J292,0)</f>
        <v>0</v>
      </c>
      <c r="BH292" s="231">
        <f>IF(N292="sníž. přenesená",J292,0)</f>
        <v>0</v>
      </c>
      <c r="BI292" s="231">
        <f>IF(N292="nulová",J292,0)</f>
        <v>0</v>
      </c>
      <c r="BJ292" s="18" t="s">
        <v>151</v>
      </c>
      <c r="BK292" s="231">
        <f>ROUND(I292*H292,2)</f>
        <v>0</v>
      </c>
      <c r="BL292" s="18" t="s">
        <v>269</v>
      </c>
      <c r="BM292" s="230" t="s">
        <v>1555</v>
      </c>
    </row>
    <row r="293" s="12" customFormat="1" ht="22.8" customHeight="1">
      <c r="A293" s="12"/>
      <c r="B293" s="203"/>
      <c r="C293" s="204"/>
      <c r="D293" s="205" t="s">
        <v>71</v>
      </c>
      <c r="E293" s="217" t="s">
        <v>1556</v>
      </c>
      <c r="F293" s="217" t="s">
        <v>1557</v>
      </c>
      <c r="G293" s="204"/>
      <c r="H293" s="204"/>
      <c r="I293" s="207"/>
      <c r="J293" s="218">
        <f>BK293</f>
        <v>0</v>
      </c>
      <c r="K293" s="204"/>
      <c r="L293" s="209"/>
      <c r="M293" s="210"/>
      <c r="N293" s="211"/>
      <c r="O293" s="211"/>
      <c r="P293" s="212">
        <f>SUM(P294:P322)</f>
        <v>0</v>
      </c>
      <c r="Q293" s="211"/>
      <c r="R293" s="212">
        <f>SUM(R294:R322)</f>
        <v>0.22623299999999999</v>
      </c>
      <c r="S293" s="211"/>
      <c r="T293" s="213">
        <f>SUM(T294:T322)</f>
        <v>0.28266800000000003</v>
      </c>
      <c r="U293" s="12"/>
      <c r="V293" s="12"/>
      <c r="W293" s="12"/>
      <c r="X293" s="12"/>
      <c r="Y293" s="12"/>
      <c r="Z293" s="12"/>
      <c r="AA293" s="12"/>
      <c r="AB293" s="12"/>
      <c r="AC293" s="12"/>
      <c r="AD293" s="12"/>
      <c r="AE293" s="12"/>
      <c r="AR293" s="214" t="s">
        <v>151</v>
      </c>
      <c r="AT293" s="215" t="s">
        <v>71</v>
      </c>
      <c r="AU293" s="215" t="s">
        <v>80</v>
      </c>
      <c r="AY293" s="214" t="s">
        <v>142</v>
      </c>
      <c r="BK293" s="216">
        <f>SUM(BK294:BK322)</f>
        <v>0</v>
      </c>
    </row>
    <row r="294" s="2" customFormat="1" ht="16.5" customHeight="1">
      <c r="A294" s="39"/>
      <c r="B294" s="40"/>
      <c r="C294" s="219" t="s">
        <v>382</v>
      </c>
      <c r="D294" s="219" t="s">
        <v>145</v>
      </c>
      <c r="E294" s="220" t="s">
        <v>1558</v>
      </c>
      <c r="F294" s="221" t="s">
        <v>1559</v>
      </c>
      <c r="G294" s="222" t="s">
        <v>185</v>
      </c>
      <c r="H294" s="223">
        <v>19.199999999999999</v>
      </c>
      <c r="I294" s="224"/>
      <c r="J294" s="225">
        <f>ROUND(I294*H294,2)</f>
        <v>0</v>
      </c>
      <c r="K294" s="221" t="s">
        <v>149</v>
      </c>
      <c r="L294" s="45"/>
      <c r="M294" s="226" t="s">
        <v>19</v>
      </c>
      <c r="N294" s="227" t="s">
        <v>44</v>
      </c>
      <c r="O294" s="85"/>
      <c r="P294" s="228">
        <f>O294*H294</f>
        <v>0</v>
      </c>
      <c r="Q294" s="228">
        <v>0</v>
      </c>
      <c r="R294" s="228">
        <f>Q294*H294</f>
        <v>0</v>
      </c>
      <c r="S294" s="228">
        <v>0.00167</v>
      </c>
      <c r="T294" s="229">
        <f>S294*H294</f>
        <v>0.032064000000000002</v>
      </c>
      <c r="U294" s="39"/>
      <c r="V294" s="39"/>
      <c r="W294" s="39"/>
      <c r="X294" s="39"/>
      <c r="Y294" s="39"/>
      <c r="Z294" s="39"/>
      <c r="AA294" s="39"/>
      <c r="AB294" s="39"/>
      <c r="AC294" s="39"/>
      <c r="AD294" s="39"/>
      <c r="AE294" s="39"/>
      <c r="AR294" s="230" t="s">
        <v>269</v>
      </c>
      <c r="AT294" s="230" t="s">
        <v>145</v>
      </c>
      <c r="AU294" s="230" t="s">
        <v>151</v>
      </c>
      <c r="AY294" s="18" t="s">
        <v>142</v>
      </c>
      <c r="BE294" s="231">
        <f>IF(N294="základní",J294,0)</f>
        <v>0</v>
      </c>
      <c r="BF294" s="231">
        <f>IF(N294="snížená",J294,0)</f>
        <v>0</v>
      </c>
      <c r="BG294" s="231">
        <f>IF(N294="zákl. přenesená",J294,0)</f>
        <v>0</v>
      </c>
      <c r="BH294" s="231">
        <f>IF(N294="sníž. přenesená",J294,0)</f>
        <v>0</v>
      </c>
      <c r="BI294" s="231">
        <f>IF(N294="nulová",J294,0)</f>
        <v>0</v>
      </c>
      <c r="BJ294" s="18" t="s">
        <v>151</v>
      </c>
      <c r="BK294" s="231">
        <f>ROUND(I294*H294,2)</f>
        <v>0</v>
      </c>
      <c r="BL294" s="18" t="s">
        <v>269</v>
      </c>
      <c r="BM294" s="230" t="s">
        <v>1560</v>
      </c>
    </row>
    <row r="295" s="2" customFormat="1" ht="16.5" customHeight="1">
      <c r="A295" s="39"/>
      <c r="B295" s="40"/>
      <c r="C295" s="219" t="s">
        <v>387</v>
      </c>
      <c r="D295" s="219" t="s">
        <v>145</v>
      </c>
      <c r="E295" s="220" t="s">
        <v>1561</v>
      </c>
      <c r="F295" s="221" t="s">
        <v>1562</v>
      </c>
      <c r="G295" s="222" t="s">
        <v>185</v>
      </c>
      <c r="H295" s="223">
        <v>48.5</v>
      </c>
      <c r="I295" s="224"/>
      <c r="J295" s="225">
        <f>ROUND(I295*H295,2)</f>
        <v>0</v>
      </c>
      <c r="K295" s="221" t="s">
        <v>149</v>
      </c>
      <c r="L295" s="45"/>
      <c r="M295" s="226" t="s">
        <v>19</v>
      </c>
      <c r="N295" s="227" t="s">
        <v>44</v>
      </c>
      <c r="O295" s="85"/>
      <c r="P295" s="228">
        <f>O295*H295</f>
        <v>0</v>
      </c>
      <c r="Q295" s="228">
        <v>0</v>
      </c>
      <c r="R295" s="228">
        <f>Q295*H295</f>
        <v>0</v>
      </c>
      <c r="S295" s="228">
        <v>0.0025999999999999999</v>
      </c>
      <c r="T295" s="229">
        <f>S295*H295</f>
        <v>0.12609999999999999</v>
      </c>
      <c r="U295" s="39"/>
      <c r="V295" s="39"/>
      <c r="W295" s="39"/>
      <c r="X295" s="39"/>
      <c r="Y295" s="39"/>
      <c r="Z295" s="39"/>
      <c r="AA295" s="39"/>
      <c r="AB295" s="39"/>
      <c r="AC295" s="39"/>
      <c r="AD295" s="39"/>
      <c r="AE295" s="39"/>
      <c r="AR295" s="230" t="s">
        <v>269</v>
      </c>
      <c r="AT295" s="230" t="s">
        <v>145</v>
      </c>
      <c r="AU295" s="230" t="s">
        <v>151</v>
      </c>
      <c r="AY295" s="18" t="s">
        <v>142</v>
      </c>
      <c r="BE295" s="231">
        <f>IF(N295="základní",J295,0)</f>
        <v>0</v>
      </c>
      <c r="BF295" s="231">
        <f>IF(N295="snížená",J295,0)</f>
        <v>0</v>
      </c>
      <c r="BG295" s="231">
        <f>IF(N295="zákl. přenesená",J295,0)</f>
        <v>0</v>
      </c>
      <c r="BH295" s="231">
        <f>IF(N295="sníž. přenesená",J295,0)</f>
        <v>0</v>
      </c>
      <c r="BI295" s="231">
        <f>IF(N295="nulová",J295,0)</f>
        <v>0</v>
      </c>
      <c r="BJ295" s="18" t="s">
        <v>151</v>
      </c>
      <c r="BK295" s="231">
        <f>ROUND(I295*H295,2)</f>
        <v>0</v>
      </c>
      <c r="BL295" s="18" t="s">
        <v>269</v>
      </c>
      <c r="BM295" s="230" t="s">
        <v>1563</v>
      </c>
    </row>
    <row r="296" s="13" customFormat="1">
      <c r="A296" s="13"/>
      <c r="B296" s="232"/>
      <c r="C296" s="233"/>
      <c r="D296" s="234" t="s">
        <v>153</v>
      </c>
      <c r="E296" s="235" t="s">
        <v>19</v>
      </c>
      <c r="F296" s="236" t="s">
        <v>1564</v>
      </c>
      <c r="G296" s="233"/>
      <c r="H296" s="237">
        <v>48.5</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153</v>
      </c>
      <c r="AU296" s="243" t="s">
        <v>151</v>
      </c>
      <c r="AV296" s="13" t="s">
        <v>151</v>
      </c>
      <c r="AW296" s="13" t="s">
        <v>33</v>
      </c>
      <c r="AX296" s="13" t="s">
        <v>72</v>
      </c>
      <c r="AY296" s="243" t="s">
        <v>142</v>
      </c>
    </row>
    <row r="297" s="14" customFormat="1">
      <c r="A297" s="14"/>
      <c r="B297" s="244"/>
      <c r="C297" s="245"/>
      <c r="D297" s="234" t="s">
        <v>153</v>
      </c>
      <c r="E297" s="246" t="s">
        <v>19</v>
      </c>
      <c r="F297" s="247" t="s">
        <v>156</v>
      </c>
      <c r="G297" s="245"/>
      <c r="H297" s="248">
        <v>48.5</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153</v>
      </c>
      <c r="AU297" s="254" t="s">
        <v>151</v>
      </c>
      <c r="AV297" s="14" t="s">
        <v>150</v>
      </c>
      <c r="AW297" s="14" t="s">
        <v>33</v>
      </c>
      <c r="AX297" s="14" t="s">
        <v>80</v>
      </c>
      <c r="AY297" s="254" t="s">
        <v>142</v>
      </c>
    </row>
    <row r="298" s="2" customFormat="1" ht="16.5" customHeight="1">
      <c r="A298" s="39"/>
      <c r="B298" s="40"/>
      <c r="C298" s="219" t="s">
        <v>392</v>
      </c>
      <c r="D298" s="219" t="s">
        <v>145</v>
      </c>
      <c r="E298" s="220" t="s">
        <v>1565</v>
      </c>
      <c r="F298" s="221" t="s">
        <v>1566</v>
      </c>
      <c r="G298" s="222" t="s">
        <v>185</v>
      </c>
      <c r="H298" s="223">
        <v>31.600000000000001</v>
      </c>
      <c r="I298" s="224"/>
      <c r="J298" s="225">
        <f>ROUND(I298*H298,2)</f>
        <v>0</v>
      </c>
      <c r="K298" s="221" t="s">
        <v>149</v>
      </c>
      <c r="L298" s="45"/>
      <c r="M298" s="226" t="s">
        <v>19</v>
      </c>
      <c r="N298" s="227" t="s">
        <v>44</v>
      </c>
      <c r="O298" s="85"/>
      <c r="P298" s="228">
        <f>O298*H298</f>
        <v>0</v>
      </c>
      <c r="Q298" s="228">
        <v>0</v>
      </c>
      <c r="R298" s="228">
        <f>Q298*H298</f>
        <v>0</v>
      </c>
      <c r="S298" s="228">
        <v>0.0039399999999999999</v>
      </c>
      <c r="T298" s="229">
        <f>S298*H298</f>
        <v>0.124504</v>
      </c>
      <c r="U298" s="39"/>
      <c r="V298" s="39"/>
      <c r="W298" s="39"/>
      <c r="X298" s="39"/>
      <c r="Y298" s="39"/>
      <c r="Z298" s="39"/>
      <c r="AA298" s="39"/>
      <c r="AB298" s="39"/>
      <c r="AC298" s="39"/>
      <c r="AD298" s="39"/>
      <c r="AE298" s="39"/>
      <c r="AR298" s="230" t="s">
        <v>269</v>
      </c>
      <c r="AT298" s="230" t="s">
        <v>145</v>
      </c>
      <c r="AU298" s="230" t="s">
        <v>151</v>
      </c>
      <c r="AY298" s="18" t="s">
        <v>142</v>
      </c>
      <c r="BE298" s="231">
        <f>IF(N298="základní",J298,0)</f>
        <v>0</v>
      </c>
      <c r="BF298" s="231">
        <f>IF(N298="snížená",J298,0)</f>
        <v>0</v>
      </c>
      <c r="BG298" s="231">
        <f>IF(N298="zákl. přenesená",J298,0)</f>
        <v>0</v>
      </c>
      <c r="BH298" s="231">
        <f>IF(N298="sníž. přenesená",J298,0)</f>
        <v>0</v>
      </c>
      <c r="BI298" s="231">
        <f>IF(N298="nulová",J298,0)</f>
        <v>0</v>
      </c>
      <c r="BJ298" s="18" t="s">
        <v>151</v>
      </c>
      <c r="BK298" s="231">
        <f>ROUND(I298*H298,2)</f>
        <v>0</v>
      </c>
      <c r="BL298" s="18" t="s">
        <v>269</v>
      </c>
      <c r="BM298" s="230" t="s">
        <v>1567</v>
      </c>
    </row>
    <row r="299" s="13" customFormat="1">
      <c r="A299" s="13"/>
      <c r="B299" s="232"/>
      <c r="C299" s="233"/>
      <c r="D299" s="234" t="s">
        <v>153</v>
      </c>
      <c r="E299" s="235" t="s">
        <v>19</v>
      </c>
      <c r="F299" s="236" t="s">
        <v>1473</v>
      </c>
      <c r="G299" s="233"/>
      <c r="H299" s="237">
        <v>31.600000000000001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153</v>
      </c>
      <c r="AU299" s="243" t="s">
        <v>151</v>
      </c>
      <c r="AV299" s="13" t="s">
        <v>151</v>
      </c>
      <c r="AW299" s="13" t="s">
        <v>33</v>
      </c>
      <c r="AX299" s="13" t="s">
        <v>72</v>
      </c>
      <c r="AY299" s="243" t="s">
        <v>142</v>
      </c>
    </row>
    <row r="300" s="14" customFormat="1">
      <c r="A300" s="14"/>
      <c r="B300" s="244"/>
      <c r="C300" s="245"/>
      <c r="D300" s="234" t="s">
        <v>153</v>
      </c>
      <c r="E300" s="246" t="s">
        <v>19</v>
      </c>
      <c r="F300" s="247" t="s">
        <v>156</v>
      </c>
      <c r="G300" s="245"/>
      <c r="H300" s="248">
        <v>31.600000000000001</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153</v>
      </c>
      <c r="AU300" s="254" t="s">
        <v>151</v>
      </c>
      <c r="AV300" s="14" t="s">
        <v>150</v>
      </c>
      <c r="AW300" s="14" t="s">
        <v>33</v>
      </c>
      <c r="AX300" s="14" t="s">
        <v>80</v>
      </c>
      <c r="AY300" s="254" t="s">
        <v>142</v>
      </c>
    </row>
    <row r="301" s="2" customFormat="1" ht="16.5" customHeight="1">
      <c r="A301" s="39"/>
      <c r="B301" s="40"/>
      <c r="C301" s="219" t="s">
        <v>399</v>
      </c>
      <c r="D301" s="219" t="s">
        <v>145</v>
      </c>
      <c r="E301" s="220" t="s">
        <v>1568</v>
      </c>
      <c r="F301" s="221" t="s">
        <v>1569</v>
      </c>
      <c r="G301" s="222" t="s">
        <v>185</v>
      </c>
      <c r="H301" s="223">
        <v>19.199999999999999</v>
      </c>
      <c r="I301" s="224"/>
      <c r="J301" s="225">
        <f>ROUND(I301*H301,2)</f>
        <v>0</v>
      </c>
      <c r="K301" s="221" t="s">
        <v>149</v>
      </c>
      <c r="L301" s="45"/>
      <c r="M301" s="226" t="s">
        <v>19</v>
      </c>
      <c r="N301" s="227" t="s">
        <v>44</v>
      </c>
      <c r="O301" s="85"/>
      <c r="P301" s="228">
        <f>O301*H301</f>
        <v>0</v>
      </c>
      <c r="Q301" s="228">
        <v>0.0017099999999999999</v>
      </c>
      <c r="R301" s="228">
        <f>Q301*H301</f>
        <v>0.032832</v>
      </c>
      <c r="S301" s="228">
        <v>0</v>
      </c>
      <c r="T301" s="229">
        <f>S301*H301</f>
        <v>0</v>
      </c>
      <c r="U301" s="39"/>
      <c r="V301" s="39"/>
      <c r="W301" s="39"/>
      <c r="X301" s="39"/>
      <c r="Y301" s="39"/>
      <c r="Z301" s="39"/>
      <c r="AA301" s="39"/>
      <c r="AB301" s="39"/>
      <c r="AC301" s="39"/>
      <c r="AD301" s="39"/>
      <c r="AE301" s="39"/>
      <c r="AR301" s="230" t="s">
        <v>269</v>
      </c>
      <c r="AT301" s="230" t="s">
        <v>145</v>
      </c>
      <c r="AU301" s="230" t="s">
        <v>151</v>
      </c>
      <c r="AY301" s="18" t="s">
        <v>142</v>
      </c>
      <c r="BE301" s="231">
        <f>IF(N301="základní",J301,0)</f>
        <v>0</v>
      </c>
      <c r="BF301" s="231">
        <f>IF(N301="snížená",J301,0)</f>
        <v>0</v>
      </c>
      <c r="BG301" s="231">
        <f>IF(N301="zákl. přenesená",J301,0)</f>
        <v>0</v>
      </c>
      <c r="BH301" s="231">
        <f>IF(N301="sníž. přenesená",J301,0)</f>
        <v>0</v>
      </c>
      <c r="BI301" s="231">
        <f>IF(N301="nulová",J301,0)</f>
        <v>0</v>
      </c>
      <c r="BJ301" s="18" t="s">
        <v>151</v>
      </c>
      <c r="BK301" s="231">
        <f>ROUND(I301*H301,2)</f>
        <v>0</v>
      </c>
      <c r="BL301" s="18" t="s">
        <v>269</v>
      </c>
      <c r="BM301" s="230" t="s">
        <v>1570</v>
      </c>
    </row>
    <row r="302" s="15" customFormat="1">
      <c r="A302" s="15"/>
      <c r="B302" s="258"/>
      <c r="C302" s="259"/>
      <c r="D302" s="234" t="s">
        <v>153</v>
      </c>
      <c r="E302" s="260" t="s">
        <v>19</v>
      </c>
      <c r="F302" s="261" t="s">
        <v>1406</v>
      </c>
      <c r="G302" s="259"/>
      <c r="H302" s="260" t="s">
        <v>19</v>
      </c>
      <c r="I302" s="262"/>
      <c r="J302" s="259"/>
      <c r="K302" s="259"/>
      <c r="L302" s="263"/>
      <c r="M302" s="264"/>
      <c r="N302" s="265"/>
      <c r="O302" s="265"/>
      <c r="P302" s="265"/>
      <c r="Q302" s="265"/>
      <c r="R302" s="265"/>
      <c r="S302" s="265"/>
      <c r="T302" s="266"/>
      <c r="U302" s="15"/>
      <c r="V302" s="15"/>
      <c r="W302" s="15"/>
      <c r="X302" s="15"/>
      <c r="Y302" s="15"/>
      <c r="Z302" s="15"/>
      <c r="AA302" s="15"/>
      <c r="AB302" s="15"/>
      <c r="AC302" s="15"/>
      <c r="AD302" s="15"/>
      <c r="AE302" s="15"/>
      <c r="AT302" s="267" t="s">
        <v>153</v>
      </c>
      <c r="AU302" s="267" t="s">
        <v>151</v>
      </c>
      <c r="AV302" s="15" t="s">
        <v>80</v>
      </c>
      <c r="AW302" s="15" t="s">
        <v>33</v>
      </c>
      <c r="AX302" s="15" t="s">
        <v>72</v>
      </c>
      <c r="AY302" s="267" t="s">
        <v>142</v>
      </c>
    </row>
    <row r="303" s="13" customFormat="1">
      <c r="A303" s="13"/>
      <c r="B303" s="232"/>
      <c r="C303" s="233"/>
      <c r="D303" s="234" t="s">
        <v>153</v>
      </c>
      <c r="E303" s="235" t="s">
        <v>19</v>
      </c>
      <c r="F303" s="236" t="s">
        <v>1479</v>
      </c>
      <c r="G303" s="233"/>
      <c r="H303" s="237">
        <v>7</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153</v>
      </c>
      <c r="AU303" s="243" t="s">
        <v>151</v>
      </c>
      <c r="AV303" s="13" t="s">
        <v>151</v>
      </c>
      <c r="AW303" s="13" t="s">
        <v>33</v>
      </c>
      <c r="AX303" s="13" t="s">
        <v>72</v>
      </c>
      <c r="AY303" s="243" t="s">
        <v>142</v>
      </c>
    </row>
    <row r="304" s="13" customFormat="1">
      <c r="A304" s="13"/>
      <c r="B304" s="232"/>
      <c r="C304" s="233"/>
      <c r="D304" s="234" t="s">
        <v>153</v>
      </c>
      <c r="E304" s="235" t="s">
        <v>19</v>
      </c>
      <c r="F304" s="236" t="s">
        <v>80</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153</v>
      </c>
      <c r="AU304" s="243" t="s">
        <v>151</v>
      </c>
      <c r="AV304" s="13" t="s">
        <v>151</v>
      </c>
      <c r="AW304" s="13" t="s">
        <v>33</v>
      </c>
      <c r="AX304" s="13" t="s">
        <v>72</v>
      </c>
      <c r="AY304" s="243" t="s">
        <v>142</v>
      </c>
    </row>
    <row r="305" s="15" customFormat="1">
      <c r="A305" s="15"/>
      <c r="B305" s="258"/>
      <c r="C305" s="259"/>
      <c r="D305" s="234" t="s">
        <v>153</v>
      </c>
      <c r="E305" s="260" t="s">
        <v>19</v>
      </c>
      <c r="F305" s="261" t="s">
        <v>1389</v>
      </c>
      <c r="G305" s="259"/>
      <c r="H305" s="260" t="s">
        <v>19</v>
      </c>
      <c r="I305" s="262"/>
      <c r="J305" s="259"/>
      <c r="K305" s="259"/>
      <c r="L305" s="263"/>
      <c r="M305" s="264"/>
      <c r="N305" s="265"/>
      <c r="O305" s="265"/>
      <c r="P305" s="265"/>
      <c r="Q305" s="265"/>
      <c r="R305" s="265"/>
      <c r="S305" s="265"/>
      <c r="T305" s="266"/>
      <c r="U305" s="15"/>
      <c r="V305" s="15"/>
      <c r="W305" s="15"/>
      <c r="X305" s="15"/>
      <c r="Y305" s="15"/>
      <c r="Z305" s="15"/>
      <c r="AA305" s="15"/>
      <c r="AB305" s="15"/>
      <c r="AC305" s="15"/>
      <c r="AD305" s="15"/>
      <c r="AE305" s="15"/>
      <c r="AT305" s="267" t="s">
        <v>153</v>
      </c>
      <c r="AU305" s="267" t="s">
        <v>151</v>
      </c>
      <c r="AV305" s="15" t="s">
        <v>80</v>
      </c>
      <c r="AW305" s="15" t="s">
        <v>33</v>
      </c>
      <c r="AX305" s="15" t="s">
        <v>72</v>
      </c>
      <c r="AY305" s="267" t="s">
        <v>142</v>
      </c>
    </row>
    <row r="306" s="13" customFormat="1">
      <c r="A306" s="13"/>
      <c r="B306" s="232"/>
      <c r="C306" s="233"/>
      <c r="D306" s="234" t="s">
        <v>153</v>
      </c>
      <c r="E306" s="235" t="s">
        <v>19</v>
      </c>
      <c r="F306" s="236" t="s">
        <v>1408</v>
      </c>
      <c r="G306" s="233"/>
      <c r="H306" s="237">
        <v>3</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153</v>
      </c>
      <c r="AU306" s="243" t="s">
        <v>151</v>
      </c>
      <c r="AV306" s="13" t="s">
        <v>151</v>
      </c>
      <c r="AW306" s="13" t="s">
        <v>33</v>
      </c>
      <c r="AX306" s="13" t="s">
        <v>72</v>
      </c>
      <c r="AY306" s="243" t="s">
        <v>142</v>
      </c>
    </row>
    <row r="307" s="15" customFormat="1">
      <c r="A307" s="15"/>
      <c r="B307" s="258"/>
      <c r="C307" s="259"/>
      <c r="D307" s="234" t="s">
        <v>153</v>
      </c>
      <c r="E307" s="260" t="s">
        <v>19</v>
      </c>
      <c r="F307" s="261" t="s">
        <v>1409</v>
      </c>
      <c r="G307" s="259"/>
      <c r="H307" s="260" t="s">
        <v>19</v>
      </c>
      <c r="I307" s="262"/>
      <c r="J307" s="259"/>
      <c r="K307" s="259"/>
      <c r="L307" s="263"/>
      <c r="M307" s="264"/>
      <c r="N307" s="265"/>
      <c r="O307" s="265"/>
      <c r="P307" s="265"/>
      <c r="Q307" s="265"/>
      <c r="R307" s="265"/>
      <c r="S307" s="265"/>
      <c r="T307" s="266"/>
      <c r="U307" s="15"/>
      <c r="V307" s="15"/>
      <c r="W307" s="15"/>
      <c r="X307" s="15"/>
      <c r="Y307" s="15"/>
      <c r="Z307" s="15"/>
      <c r="AA307" s="15"/>
      <c r="AB307" s="15"/>
      <c r="AC307" s="15"/>
      <c r="AD307" s="15"/>
      <c r="AE307" s="15"/>
      <c r="AT307" s="267" t="s">
        <v>153</v>
      </c>
      <c r="AU307" s="267" t="s">
        <v>151</v>
      </c>
      <c r="AV307" s="15" t="s">
        <v>80</v>
      </c>
      <c r="AW307" s="15" t="s">
        <v>33</v>
      </c>
      <c r="AX307" s="15" t="s">
        <v>72</v>
      </c>
      <c r="AY307" s="267" t="s">
        <v>142</v>
      </c>
    </row>
    <row r="308" s="13" customFormat="1">
      <c r="A308" s="13"/>
      <c r="B308" s="232"/>
      <c r="C308" s="233"/>
      <c r="D308" s="234" t="s">
        <v>153</v>
      </c>
      <c r="E308" s="235" t="s">
        <v>19</v>
      </c>
      <c r="F308" s="236" t="s">
        <v>1480</v>
      </c>
      <c r="G308" s="233"/>
      <c r="H308" s="237">
        <v>0.90000000000000002</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153</v>
      </c>
      <c r="AU308" s="243" t="s">
        <v>151</v>
      </c>
      <c r="AV308" s="13" t="s">
        <v>151</v>
      </c>
      <c r="AW308" s="13" t="s">
        <v>33</v>
      </c>
      <c r="AX308" s="13" t="s">
        <v>72</v>
      </c>
      <c r="AY308" s="243" t="s">
        <v>142</v>
      </c>
    </row>
    <row r="309" s="13" customFormat="1">
      <c r="A309" s="13"/>
      <c r="B309" s="232"/>
      <c r="C309" s="233"/>
      <c r="D309" s="234" t="s">
        <v>153</v>
      </c>
      <c r="E309" s="235" t="s">
        <v>19</v>
      </c>
      <c r="F309" s="236" t="s">
        <v>1480</v>
      </c>
      <c r="G309" s="233"/>
      <c r="H309" s="237">
        <v>0.90000000000000002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153</v>
      </c>
      <c r="AU309" s="243" t="s">
        <v>151</v>
      </c>
      <c r="AV309" s="13" t="s">
        <v>151</v>
      </c>
      <c r="AW309" s="13" t="s">
        <v>33</v>
      </c>
      <c r="AX309" s="13" t="s">
        <v>72</v>
      </c>
      <c r="AY309" s="243" t="s">
        <v>142</v>
      </c>
    </row>
    <row r="310" s="13" customFormat="1">
      <c r="A310" s="13"/>
      <c r="B310" s="232"/>
      <c r="C310" s="233"/>
      <c r="D310" s="234" t="s">
        <v>153</v>
      </c>
      <c r="E310" s="235" t="s">
        <v>19</v>
      </c>
      <c r="F310" s="236" t="s">
        <v>1481</v>
      </c>
      <c r="G310" s="233"/>
      <c r="H310" s="237">
        <v>1.2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153</v>
      </c>
      <c r="AU310" s="243" t="s">
        <v>151</v>
      </c>
      <c r="AV310" s="13" t="s">
        <v>151</v>
      </c>
      <c r="AW310" s="13" t="s">
        <v>33</v>
      </c>
      <c r="AX310" s="13" t="s">
        <v>72</v>
      </c>
      <c r="AY310" s="243" t="s">
        <v>142</v>
      </c>
    </row>
    <row r="311" s="13" customFormat="1">
      <c r="A311" s="13"/>
      <c r="B311" s="232"/>
      <c r="C311" s="233"/>
      <c r="D311" s="234" t="s">
        <v>153</v>
      </c>
      <c r="E311" s="235" t="s">
        <v>19</v>
      </c>
      <c r="F311" s="236" t="s">
        <v>80</v>
      </c>
      <c r="G311" s="233"/>
      <c r="H311" s="237">
        <v>1</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153</v>
      </c>
      <c r="AU311" s="243" t="s">
        <v>151</v>
      </c>
      <c r="AV311" s="13" t="s">
        <v>151</v>
      </c>
      <c r="AW311" s="13" t="s">
        <v>33</v>
      </c>
      <c r="AX311" s="13" t="s">
        <v>72</v>
      </c>
      <c r="AY311" s="243" t="s">
        <v>142</v>
      </c>
    </row>
    <row r="312" s="15" customFormat="1">
      <c r="A312" s="15"/>
      <c r="B312" s="258"/>
      <c r="C312" s="259"/>
      <c r="D312" s="234" t="s">
        <v>153</v>
      </c>
      <c r="E312" s="260" t="s">
        <v>19</v>
      </c>
      <c r="F312" s="261" t="s">
        <v>1391</v>
      </c>
      <c r="G312" s="259"/>
      <c r="H312" s="260" t="s">
        <v>19</v>
      </c>
      <c r="I312" s="262"/>
      <c r="J312" s="259"/>
      <c r="K312" s="259"/>
      <c r="L312" s="263"/>
      <c r="M312" s="264"/>
      <c r="N312" s="265"/>
      <c r="O312" s="265"/>
      <c r="P312" s="265"/>
      <c r="Q312" s="265"/>
      <c r="R312" s="265"/>
      <c r="S312" s="265"/>
      <c r="T312" s="266"/>
      <c r="U312" s="15"/>
      <c r="V312" s="15"/>
      <c r="W312" s="15"/>
      <c r="X312" s="15"/>
      <c r="Y312" s="15"/>
      <c r="Z312" s="15"/>
      <c r="AA312" s="15"/>
      <c r="AB312" s="15"/>
      <c r="AC312" s="15"/>
      <c r="AD312" s="15"/>
      <c r="AE312" s="15"/>
      <c r="AT312" s="267" t="s">
        <v>153</v>
      </c>
      <c r="AU312" s="267" t="s">
        <v>151</v>
      </c>
      <c r="AV312" s="15" t="s">
        <v>80</v>
      </c>
      <c r="AW312" s="15" t="s">
        <v>33</v>
      </c>
      <c r="AX312" s="15" t="s">
        <v>72</v>
      </c>
      <c r="AY312" s="267" t="s">
        <v>142</v>
      </c>
    </row>
    <row r="313" s="13" customFormat="1">
      <c r="A313" s="13"/>
      <c r="B313" s="232"/>
      <c r="C313" s="233"/>
      <c r="D313" s="234" t="s">
        <v>153</v>
      </c>
      <c r="E313" s="235" t="s">
        <v>19</v>
      </c>
      <c r="F313" s="236" t="s">
        <v>1571</v>
      </c>
      <c r="G313" s="233"/>
      <c r="H313" s="237">
        <v>1.3</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153</v>
      </c>
      <c r="AU313" s="243" t="s">
        <v>151</v>
      </c>
      <c r="AV313" s="13" t="s">
        <v>151</v>
      </c>
      <c r="AW313" s="13" t="s">
        <v>33</v>
      </c>
      <c r="AX313" s="13" t="s">
        <v>72</v>
      </c>
      <c r="AY313" s="243" t="s">
        <v>142</v>
      </c>
    </row>
    <row r="314" s="13" customFormat="1">
      <c r="A314" s="13"/>
      <c r="B314" s="232"/>
      <c r="C314" s="233"/>
      <c r="D314" s="234" t="s">
        <v>153</v>
      </c>
      <c r="E314" s="235" t="s">
        <v>19</v>
      </c>
      <c r="F314" s="236" t="s">
        <v>1572</v>
      </c>
      <c r="G314" s="233"/>
      <c r="H314" s="237">
        <v>1.1000000000000001</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153</v>
      </c>
      <c r="AU314" s="243" t="s">
        <v>151</v>
      </c>
      <c r="AV314" s="13" t="s">
        <v>151</v>
      </c>
      <c r="AW314" s="13" t="s">
        <v>33</v>
      </c>
      <c r="AX314" s="13" t="s">
        <v>72</v>
      </c>
      <c r="AY314" s="243" t="s">
        <v>142</v>
      </c>
    </row>
    <row r="315" s="13" customFormat="1">
      <c r="A315" s="13"/>
      <c r="B315" s="232"/>
      <c r="C315" s="233"/>
      <c r="D315" s="234" t="s">
        <v>153</v>
      </c>
      <c r="E315" s="235" t="s">
        <v>19</v>
      </c>
      <c r="F315" s="236" t="s">
        <v>1484</v>
      </c>
      <c r="G315" s="233"/>
      <c r="H315" s="237">
        <v>1.8</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153</v>
      </c>
      <c r="AU315" s="243" t="s">
        <v>151</v>
      </c>
      <c r="AV315" s="13" t="s">
        <v>151</v>
      </c>
      <c r="AW315" s="13" t="s">
        <v>33</v>
      </c>
      <c r="AX315" s="13" t="s">
        <v>72</v>
      </c>
      <c r="AY315" s="243" t="s">
        <v>142</v>
      </c>
    </row>
    <row r="316" s="14" customFormat="1">
      <c r="A316" s="14"/>
      <c r="B316" s="244"/>
      <c r="C316" s="245"/>
      <c r="D316" s="234" t="s">
        <v>153</v>
      </c>
      <c r="E316" s="246" t="s">
        <v>19</v>
      </c>
      <c r="F316" s="247" t="s">
        <v>156</v>
      </c>
      <c r="G316" s="245"/>
      <c r="H316" s="248">
        <v>19.200000000000003</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153</v>
      </c>
      <c r="AU316" s="254" t="s">
        <v>151</v>
      </c>
      <c r="AV316" s="14" t="s">
        <v>150</v>
      </c>
      <c r="AW316" s="14" t="s">
        <v>33</v>
      </c>
      <c r="AX316" s="14" t="s">
        <v>80</v>
      </c>
      <c r="AY316" s="254" t="s">
        <v>142</v>
      </c>
    </row>
    <row r="317" s="2" customFormat="1" ht="16.5" customHeight="1">
      <c r="A317" s="39"/>
      <c r="B317" s="40"/>
      <c r="C317" s="219" t="s">
        <v>408</v>
      </c>
      <c r="D317" s="219" t="s">
        <v>145</v>
      </c>
      <c r="E317" s="220" t="s">
        <v>1573</v>
      </c>
      <c r="F317" s="221" t="s">
        <v>1574</v>
      </c>
      <c r="G317" s="222" t="s">
        <v>185</v>
      </c>
      <c r="H317" s="223">
        <v>48.5</v>
      </c>
      <c r="I317" s="224"/>
      <c r="J317" s="225">
        <f>ROUND(I317*H317,2)</f>
        <v>0</v>
      </c>
      <c r="K317" s="221" t="s">
        <v>149</v>
      </c>
      <c r="L317" s="45"/>
      <c r="M317" s="226" t="s">
        <v>19</v>
      </c>
      <c r="N317" s="227" t="s">
        <v>44</v>
      </c>
      <c r="O317" s="85"/>
      <c r="P317" s="228">
        <f>O317*H317</f>
        <v>0</v>
      </c>
      <c r="Q317" s="228">
        <v>0.0024499999999999999</v>
      </c>
      <c r="R317" s="228">
        <f>Q317*H317</f>
        <v>0.118825</v>
      </c>
      <c r="S317" s="228">
        <v>0</v>
      </c>
      <c r="T317" s="229">
        <f>S317*H317</f>
        <v>0</v>
      </c>
      <c r="U317" s="39"/>
      <c r="V317" s="39"/>
      <c r="W317" s="39"/>
      <c r="X317" s="39"/>
      <c r="Y317" s="39"/>
      <c r="Z317" s="39"/>
      <c r="AA317" s="39"/>
      <c r="AB317" s="39"/>
      <c r="AC317" s="39"/>
      <c r="AD317" s="39"/>
      <c r="AE317" s="39"/>
      <c r="AR317" s="230" t="s">
        <v>269</v>
      </c>
      <c r="AT317" s="230" t="s">
        <v>145</v>
      </c>
      <c r="AU317" s="230" t="s">
        <v>151</v>
      </c>
      <c r="AY317" s="18" t="s">
        <v>142</v>
      </c>
      <c r="BE317" s="231">
        <f>IF(N317="základní",J317,0)</f>
        <v>0</v>
      </c>
      <c r="BF317" s="231">
        <f>IF(N317="snížená",J317,0)</f>
        <v>0</v>
      </c>
      <c r="BG317" s="231">
        <f>IF(N317="zákl. přenesená",J317,0)</f>
        <v>0</v>
      </c>
      <c r="BH317" s="231">
        <f>IF(N317="sníž. přenesená",J317,0)</f>
        <v>0</v>
      </c>
      <c r="BI317" s="231">
        <f>IF(N317="nulová",J317,0)</f>
        <v>0</v>
      </c>
      <c r="BJ317" s="18" t="s">
        <v>151</v>
      </c>
      <c r="BK317" s="231">
        <f>ROUND(I317*H317,2)</f>
        <v>0</v>
      </c>
      <c r="BL317" s="18" t="s">
        <v>269</v>
      </c>
      <c r="BM317" s="230" t="s">
        <v>1575</v>
      </c>
    </row>
    <row r="318" s="2" customFormat="1" ht="16.5" customHeight="1">
      <c r="A318" s="39"/>
      <c r="B318" s="40"/>
      <c r="C318" s="219" t="s">
        <v>414</v>
      </c>
      <c r="D318" s="219" t="s">
        <v>145</v>
      </c>
      <c r="E318" s="220" t="s">
        <v>1576</v>
      </c>
      <c r="F318" s="221" t="s">
        <v>1577</v>
      </c>
      <c r="G318" s="222" t="s">
        <v>185</v>
      </c>
      <c r="H318" s="223">
        <v>31.600000000000001</v>
      </c>
      <c r="I318" s="224"/>
      <c r="J318" s="225">
        <f>ROUND(I318*H318,2)</f>
        <v>0</v>
      </c>
      <c r="K318" s="221" t="s">
        <v>149</v>
      </c>
      <c r="L318" s="45"/>
      <c r="M318" s="226" t="s">
        <v>19</v>
      </c>
      <c r="N318" s="227" t="s">
        <v>44</v>
      </c>
      <c r="O318" s="85"/>
      <c r="P318" s="228">
        <f>O318*H318</f>
        <v>0</v>
      </c>
      <c r="Q318" s="228">
        <v>0.0023600000000000001</v>
      </c>
      <c r="R318" s="228">
        <f>Q318*H318</f>
        <v>0.074576000000000003</v>
      </c>
      <c r="S318" s="228">
        <v>0</v>
      </c>
      <c r="T318" s="229">
        <f>S318*H318</f>
        <v>0</v>
      </c>
      <c r="U318" s="39"/>
      <c r="V318" s="39"/>
      <c r="W318" s="39"/>
      <c r="X318" s="39"/>
      <c r="Y318" s="39"/>
      <c r="Z318" s="39"/>
      <c r="AA318" s="39"/>
      <c r="AB318" s="39"/>
      <c r="AC318" s="39"/>
      <c r="AD318" s="39"/>
      <c r="AE318" s="39"/>
      <c r="AR318" s="230" t="s">
        <v>269</v>
      </c>
      <c r="AT318" s="230" t="s">
        <v>145</v>
      </c>
      <c r="AU318" s="230" t="s">
        <v>151</v>
      </c>
      <c r="AY318" s="18" t="s">
        <v>142</v>
      </c>
      <c r="BE318" s="231">
        <f>IF(N318="základní",J318,0)</f>
        <v>0</v>
      </c>
      <c r="BF318" s="231">
        <f>IF(N318="snížená",J318,0)</f>
        <v>0</v>
      </c>
      <c r="BG318" s="231">
        <f>IF(N318="zákl. přenesená",J318,0)</f>
        <v>0</v>
      </c>
      <c r="BH318" s="231">
        <f>IF(N318="sníž. přenesená",J318,0)</f>
        <v>0</v>
      </c>
      <c r="BI318" s="231">
        <f>IF(N318="nulová",J318,0)</f>
        <v>0</v>
      </c>
      <c r="BJ318" s="18" t="s">
        <v>151</v>
      </c>
      <c r="BK318" s="231">
        <f>ROUND(I318*H318,2)</f>
        <v>0</v>
      </c>
      <c r="BL318" s="18" t="s">
        <v>269</v>
      </c>
      <c r="BM318" s="230" t="s">
        <v>1578</v>
      </c>
    </row>
    <row r="319" s="2" customFormat="1" ht="21.75" customHeight="1">
      <c r="A319" s="39"/>
      <c r="B319" s="40"/>
      <c r="C319" s="219" t="s">
        <v>419</v>
      </c>
      <c r="D319" s="219" t="s">
        <v>145</v>
      </c>
      <c r="E319" s="220" t="s">
        <v>1579</v>
      </c>
      <c r="F319" s="221" t="s">
        <v>1580</v>
      </c>
      <c r="G319" s="222" t="s">
        <v>301</v>
      </c>
      <c r="H319" s="223">
        <v>0.22600000000000001</v>
      </c>
      <c r="I319" s="224"/>
      <c r="J319" s="225">
        <f>ROUND(I319*H319,2)</f>
        <v>0</v>
      </c>
      <c r="K319" s="221" t="s">
        <v>149</v>
      </c>
      <c r="L319" s="45"/>
      <c r="M319" s="226" t="s">
        <v>19</v>
      </c>
      <c r="N319" s="227" t="s">
        <v>44</v>
      </c>
      <c r="O319" s="85"/>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269</v>
      </c>
      <c r="AT319" s="230" t="s">
        <v>145</v>
      </c>
      <c r="AU319" s="230" t="s">
        <v>151</v>
      </c>
      <c r="AY319" s="18" t="s">
        <v>142</v>
      </c>
      <c r="BE319" s="231">
        <f>IF(N319="základní",J319,0)</f>
        <v>0</v>
      </c>
      <c r="BF319" s="231">
        <f>IF(N319="snížená",J319,0)</f>
        <v>0</v>
      </c>
      <c r="BG319" s="231">
        <f>IF(N319="zákl. přenesená",J319,0)</f>
        <v>0</v>
      </c>
      <c r="BH319" s="231">
        <f>IF(N319="sníž. přenesená",J319,0)</f>
        <v>0</v>
      </c>
      <c r="BI319" s="231">
        <f>IF(N319="nulová",J319,0)</f>
        <v>0</v>
      </c>
      <c r="BJ319" s="18" t="s">
        <v>151</v>
      </c>
      <c r="BK319" s="231">
        <f>ROUND(I319*H319,2)</f>
        <v>0</v>
      </c>
      <c r="BL319" s="18" t="s">
        <v>269</v>
      </c>
      <c r="BM319" s="230" t="s">
        <v>1581</v>
      </c>
    </row>
    <row r="320" s="2" customFormat="1">
      <c r="A320" s="39"/>
      <c r="B320" s="40"/>
      <c r="C320" s="41"/>
      <c r="D320" s="234" t="s">
        <v>174</v>
      </c>
      <c r="E320" s="41"/>
      <c r="F320" s="255" t="s">
        <v>1582</v>
      </c>
      <c r="G320" s="41"/>
      <c r="H320" s="41"/>
      <c r="I320" s="137"/>
      <c r="J320" s="41"/>
      <c r="K320" s="41"/>
      <c r="L320" s="45"/>
      <c r="M320" s="256"/>
      <c r="N320" s="257"/>
      <c r="O320" s="85"/>
      <c r="P320" s="85"/>
      <c r="Q320" s="85"/>
      <c r="R320" s="85"/>
      <c r="S320" s="85"/>
      <c r="T320" s="86"/>
      <c r="U320" s="39"/>
      <c r="V320" s="39"/>
      <c r="W320" s="39"/>
      <c r="X320" s="39"/>
      <c r="Y320" s="39"/>
      <c r="Z320" s="39"/>
      <c r="AA320" s="39"/>
      <c r="AB320" s="39"/>
      <c r="AC320" s="39"/>
      <c r="AD320" s="39"/>
      <c r="AE320" s="39"/>
      <c r="AT320" s="18" t="s">
        <v>174</v>
      </c>
      <c r="AU320" s="18" t="s">
        <v>151</v>
      </c>
    </row>
    <row r="321" s="2" customFormat="1" ht="21.75" customHeight="1">
      <c r="A321" s="39"/>
      <c r="B321" s="40"/>
      <c r="C321" s="219" t="s">
        <v>424</v>
      </c>
      <c r="D321" s="219" t="s">
        <v>145</v>
      </c>
      <c r="E321" s="220" t="s">
        <v>1583</v>
      </c>
      <c r="F321" s="221" t="s">
        <v>1584</v>
      </c>
      <c r="G321" s="222" t="s">
        <v>301</v>
      </c>
      <c r="H321" s="223">
        <v>0.22600000000000001</v>
      </c>
      <c r="I321" s="224"/>
      <c r="J321" s="225">
        <f>ROUND(I321*H321,2)</f>
        <v>0</v>
      </c>
      <c r="K321" s="221" t="s">
        <v>149</v>
      </c>
      <c r="L321" s="45"/>
      <c r="M321" s="226" t="s">
        <v>19</v>
      </c>
      <c r="N321" s="227" t="s">
        <v>44</v>
      </c>
      <c r="O321" s="85"/>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269</v>
      </c>
      <c r="AT321" s="230" t="s">
        <v>145</v>
      </c>
      <c r="AU321" s="230" t="s">
        <v>151</v>
      </c>
      <c r="AY321" s="18" t="s">
        <v>142</v>
      </c>
      <c r="BE321" s="231">
        <f>IF(N321="základní",J321,0)</f>
        <v>0</v>
      </c>
      <c r="BF321" s="231">
        <f>IF(N321="snížená",J321,0)</f>
        <v>0</v>
      </c>
      <c r="BG321" s="231">
        <f>IF(N321="zákl. přenesená",J321,0)</f>
        <v>0</v>
      </c>
      <c r="BH321" s="231">
        <f>IF(N321="sníž. přenesená",J321,0)</f>
        <v>0</v>
      </c>
      <c r="BI321" s="231">
        <f>IF(N321="nulová",J321,0)</f>
        <v>0</v>
      </c>
      <c r="BJ321" s="18" t="s">
        <v>151</v>
      </c>
      <c r="BK321" s="231">
        <f>ROUND(I321*H321,2)</f>
        <v>0</v>
      </c>
      <c r="BL321" s="18" t="s">
        <v>269</v>
      </c>
      <c r="BM321" s="230" t="s">
        <v>1585</v>
      </c>
    </row>
    <row r="322" s="2" customFormat="1">
      <c r="A322" s="39"/>
      <c r="B322" s="40"/>
      <c r="C322" s="41"/>
      <c r="D322" s="234" t="s">
        <v>174</v>
      </c>
      <c r="E322" s="41"/>
      <c r="F322" s="255" t="s">
        <v>1582</v>
      </c>
      <c r="G322" s="41"/>
      <c r="H322" s="41"/>
      <c r="I322" s="137"/>
      <c r="J322" s="41"/>
      <c r="K322" s="41"/>
      <c r="L322" s="45"/>
      <c r="M322" s="286"/>
      <c r="N322" s="287"/>
      <c r="O322" s="283"/>
      <c r="P322" s="283"/>
      <c r="Q322" s="283"/>
      <c r="R322" s="283"/>
      <c r="S322" s="283"/>
      <c r="T322" s="288"/>
      <c r="U322" s="39"/>
      <c r="V322" s="39"/>
      <c r="W322" s="39"/>
      <c r="X322" s="39"/>
      <c r="Y322" s="39"/>
      <c r="Z322" s="39"/>
      <c r="AA322" s="39"/>
      <c r="AB322" s="39"/>
      <c r="AC322" s="39"/>
      <c r="AD322" s="39"/>
      <c r="AE322" s="39"/>
      <c r="AT322" s="18" t="s">
        <v>174</v>
      </c>
      <c r="AU322" s="18" t="s">
        <v>151</v>
      </c>
    </row>
    <row r="323" s="2" customFormat="1" ht="6.96" customHeight="1">
      <c r="A323" s="39"/>
      <c r="B323" s="60"/>
      <c r="C323" s="61"/>
      <c r="D323" s="61"/>
      <c r="E323" s="61"/>
      <c r="F323" s="61"/>
      <c r="G323" s="61"/>
      <c r="H323" s="61"/>
      <c r="I323" s="167"/>
      <c r="J323" s="61"/>
      <c r="K323" s="61"/>
      <c r="L323" s="45"/>
      <c r="M323" s="39"/>
      <c r="O323" s="39"/>
      <c r="P323" s="39"/>
      <c r="Q323" s="39"/>
      <c r="R323" s="39"/>
      <c r="S323" s="39"/>
      <c r="T323" s="39"/>
      <c r="U323" s="39"/>
      <c r="V323" s="39"/>
      <c r="W323" s="39"/>
      <c r="X323" s="39"/>
      <c r="Y323" s="39"/>
      <c r="Z323" s="39"/>
      <c r="AA323" s="39"/>
      <c r="AB323" s="39"/>
      <c r="AC323" s="39"/>
      <c r="AD323" s="39"/>
      <c r="AE323" s="39"/>
    </row>
  </sheetData>
  <sheetProtection sheet="1" autoFilter="0" formatColumns="0" formatRows="0" objects="1" scenarios="1" spinCount="100000" saltValue="/aFijg2xzup4Igrz6IFtCMSide2psxboxNtXoO3aMtw0DITYfqm+/5ZxR4uwX1QKJqEy4huxRHxiTJtbbuluyg==" hashValue="4fO8d32JhNTtEsTde6qPbz15MtYQbWJi9JiAePOTZedxePsMHmr4hpSRtU7Hg5rHkSmrRixjjv2JLlD1cNaBbQ==" algorithmName="SHA-512" password="CC35"/>
  <autoFilter ref="C86:K32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93</v>
      </c>
    </row>
    <row r="3" s="1" customFormat="1" ht="6.96" customHeight="1">
      <c r="B3" s="130"/>
      <c r="C3" s="131"/>
      <c r="D3" s="131"/>
      <c r="E3" s="131"/>
      <c r="F3" s="131"/>
      <c r="G3" s="131"/>
      <c r="H3" s="131"/>
      <c r="I3" s="132"/>
      <c r="J3" s="131"/>
      <c r="K3" s="131"/>
      <c r="L3" s="21"/>
      <c r="AT3" s="18" t="s">
        <v>80</v>
      </c>
    </row>
    <row r="4" s="1" customFormat="1" ht="24.96" customHeight="1">
      <c r="B4" s="21"/>
      <c r="D4" s="133" t="s">
        <v>103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Polyfunkční dům Hrob č.p. 3_revize</v>
      </c>
      <c r="F7" s="135"/>
      <c r="G7" s="135"/>
      <c r="H7" s="135"/>
      <c r="I7" s="129"/>
      <c r="L7" s="21"/>
    </row>
    <row r="8" s="2" customFormat="1" ht="12" customHeight="1">
      <c r="A8" s="39"/>
      <c r="B8" s="45"/>
      <c r="C8" s="39"/>
      <c r="D8" s="135" t="s">
        <v>104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1586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zakázky'!AN8</f>
        <v>12. 12. 2019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28</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ROUND((SUM(BE89:BE213)),  2)</f>
        <v>0</v>
      </c>
      <c r="G33" s="39"/>
      <c r="H33" s="39"/>
      <c r="I33" s="156">
        <v>0.20999999999999999</v>
      </c>
      <c r="J33" s="155">
        <f>ROUND(((SUM(BE89:BE213))*I33),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ROUND((SUM(BF89:BF213)),  2)</f>
        <v>0</v>
      </c>
      <c r="G34" s="39"/>
      <c r="H34" s="39"/>
      <c r="I34" s="156">
        <v>0.14999999999999999</v>
      </c>
      <c r="J34" s="155">
        <f>ROUND(((SUM(BF89:BF213))*I34),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ROUND((SUM(BG89:BG213)),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ROUND((SUM(BH89:BH213)),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ROUND((SUM(BI89:BI213)),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Polyfunkční dům Hrob č.p. 3_revize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05 - Drenáž</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Hrob</v>
      </c>
      <c r="G52" s="41"/>
      <c r="H52" s="41"/>
      <c r="I52" s="141" t="s">
        <v>23</v>
      </c>
      <c r="J52" s="73" t="str">
        <f>IF(J12="","",J12)</f>
        <v>12. 12. 2019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Důstojné bydlení z.s.</v>
      </c>
      <c r="G54" s="41"/>
      <c r="H54" s="41"/>
      <c r="I54" s="141" t="s">
        <v>31</v>
      </c>
      <c r="J54" s="37" t="str">
        <f>E21</f>
        <v>HUBAX</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Lukáš Hykyš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107</v>
      </c>
      <c r="D57" s="173"/>
      <c r="E57" s="173"/>
      <c r="F57" s="173"/>
      <c r="G57" s="173"/>
      <c r="H57" s="173"/>
      <c r="I57" s="174"/>
      <c r="J57" s="175" t="s">
        <v>108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J89</f>
        <v>0</v>
      </c>
      <c r="K59" s="41"/>
      <c r="L59" s="138"/>
      <c r="S59" s="39"/>
      <c r="T59" s="39"/>
      <c r="U59" s="39"/>
      <c r="V59" s="39"/>
      <c r="W59" s="39"/>
      <c r="X59" s="39"/>
      <c r="Y59" s="39"/>
      <c r="Z59" s="39"/>
      <c r="AA59" s="39"/>
      <c r="AB59" s="39"/>
      <c r="AC59" s="39"/>
      <c r="AD59" s="39"/>
      <c r="AE59" s="39"/>
      <c r="AU59" s="18" t="s">
        <v>109</v>
      </c>
    </row>
    <row r="60" s="9" customFormat="1" ht="24.96" customHeight="1">
      <c r="A60" s="9"/>
      <c r="B60" s="177"/>
      <c r="C60" s="178"/>
      <c r="D60" s="179" t="s">
        <v>110</v>
      </c>
      <c r="E60" s="180"/>
      <c r="F60" s="180"/>
      <c r="G60" s="180"/>
      <c r="H60" s="180"/>
      <c r="I60" s="181"/>
      <c r="J60" s="182">
        <f>J90</f>
        <v>0</v>
      </c>
      <c r="K60" s="178"/>
      <c r="L60" s="183"/>
      <c r="S60" s="9"/>
      <c r="T60" s="9"/>
      <c r="U60" s="9"/>
      <c r="V60" s="9"/>
      <c r="W60" s="9"/>
      <c r="X60" s="9"/>
      <c r="Y60" s="9"/>
      <c r="Z60" s="9"/>
      <c r="AA60" s="9"/>
      <c r="AB60" s="9"/>
      <c r="AC60" s="9"/>
      <c r="AD60" s="9"/>
      <c r="AE60" s="9"/>
    </row>
    <row r="61" s="10" customFormat="1" ht="19.92" customHeight="1">
      <c r="A61" s="10"/>
      <c r="B61" s="184"/>
      <c r="C61" s="185"/>
      <c r="D61" s="186" t="s">
        <v>1587</v>
      </c>
      <c r="E61" s="187"/>
      <c r="F61" s="187"/>
      <c r="G61" s="187"/>
      <c r="H61" s="187"/>
      <c r="I61" s="188"/>
      <c r="J61" s="189">
        <f>J91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1588</v>
      </c>
      <c r="E62" s="187"/>
      <c r="F62" s="187"/>
      <c r="G62" s="187"/>
      <c r="H62" s="187"/>
      <c r="I62" s="188"/>
      <c r="J62" s="189">
        <f>J133</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1589</v>
      </c>
      <c r="E63" s="187"/>
      <c r="F63" s="187"/>
      <c r="G63" s="187"/>
      <c r="H63" s="187"/>
      <c r="I63" s="188"/>
      <c r="J63" s="189">
        <f>J150</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1590</v>
      </c>
      <c r="E64" s="187"/>
      <c r="F64" s="187"/>
      <c r="G64" s="187"/>
      <c r="H64" s="187"/>
      <c r="I64" s="188"/>
      <c r="J64" s="189">
        <f>J157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114</v>
      </c>
      <c r="E65" s="187"/>
      <c r="F65" s="187"/>
      <c r="G65" s="187"/>
      <c r="H65" s="187"/>
      <c r="I65" s="188"/>
      <c r="J65" s="189">
        <f>J168</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115</v>
      </c>
      <c r="E66" s="187"/>
      <c r="F66" s="187"/>
      <c r="G66" s="187"/>
      <c r="H66" s="187"/>
      <c r="I66" s="188"/>
      <c r="J66" s="189">
        <f>J172</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116</v>
      </c>
      <c r="E67" s="187"/>
      <c r="F67" s="187"/>
      <c r="G67" s="187"/>
      <c r="H67" s="187"/>
      <c r="I67" s="188"/>
      <c r="J67" s="189">
        <f>J185</f>
        <v>0</v>
      </c>
      <c r="K67" s="185"/>
      <c r="L67" s="190"/>
      <c r="S67" s="10"/>
      <c r="T67" s="10"/>
      <c r="U67" s="10"/>
      <c r="V67" s="10"/>
      <c r="W67" s="10"/>
      <c r="X67" s="10"/>
      <c r="Y67" s="10"/>
      <c r="Z67" s="10"/>
      <c r="AA67" s="10"/>
      <c r="AB67" s="10"/>
      <c r="AC67" s="10"/>
      <c r="AD67" s="10"/>
      <c r="AE67" s="10"/>
    </row>
    <row r="68" s="9" customFormat="1" ht="24.96" customHeight="1">
      <c r="A68" s="9"/>
      <c r="B68" s="177"/>
      <c r="C68" s="178"/>
      <c r="D68" s="179" t="s">
        <v>117</v>
      </c>
      <c r="E68" s="180"/>
      <c r="F68" s="180"/>
      <c r="G68" s="180"/>
      <c r="H68" s="180"/>
      <c r="I68" s="181"/>
      <c r="J68" s="182">
        <f>J188</f>
        <v>0</v>
      </c>
      <c r="K68" s="178"/>
      <c r="L68" s="183"/>
      <c r="S68" s="9"/>
      <c r="T68" s="9"/>
      <c r="U68" s="9"/>
      <c r="V68" s="9"/>
      <c r="W68" s="9"/>
      <c r="X68" s="9"/>
      <c r="Y68" s="9"/>
      <c r="Z68" s="9"/>
      <c r="AA68" s="9"/>
      <c r="AB68" s="9"/>
      <c r="AC68" s="9"/>
      <c r="AD68" s="9"/>
      <c r="AE68" s="9"/>
    </row>
    <row r="69" s="10" customFormat="1" ht="19.92" customHeight="1">
      <c r="A69" s="10"/>
      <c r="B69" s="184"/>
      <c r="C69" s="185"/>
      <c r="D69" s="186" t="s">
        <v>118</v>
      </c>
      <c r="E69" s="187"/>
      <c r="F69" s="187"/>
      <c r="G69" s="187"/>
      <c r="H69" s="187"/>
      <c r="I69" s="188"/>
      <c r="J69" s="189">
        <f>J189</f>
        <v>0</v>
      </c>
      <c r="K69" s="185"/>
      <c r="L69" s="190"/>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67"/>
      <c r="J71" s="61"/>
      <c r="K71" s="61"/>
      <c r="L71" s="138"/>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70"/>
      <c r="J75" s="63"/>
      <c r="K75" s="63"/>
      <c r="L75" s="138"/>
      <c r="S75" s="39"/>
      <c r="T75" s="39"/>
      <c r="U75" s="39"/>
      <c r="V75" s="39"/>
      <c r="W75" s="39"/>
      <c r="X75" s="39"/>
      <c r="Y75" s="39"/>
      <c r="Z75" s="39"/>
      <c r="AA75" s="39"/>
      <c r="AB75" s="39"/>
      <c r="AC75" s="39"/>
      <c r="AD75" s="39"/>
      <c r="AE75" s="39"/>
    </row>
    <row r="76" s="2" customFormat="1" ht="24.96" customHeight="1">
      <c r="A76" s="39"/>
      <c r="B76" s="40"/>
      <c r="C76" s="24" t="s">
        <v>127</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171" t="str">
        <f>E7</f>
        <v>Polyfunkční dům Hrob č.p. 3_revize</v>
      </c>
      <c r="F79" s="33"/>
      <c r="G79" s="33"/>
      <c r="H79" s="33"/>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104</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6.5" customHeight="1">
      <c r="A81" s="39"/>
      <c r="B81" s="40"/>
      <c r="C81" s="41"/>
      <c r="D81" s="41"/>
      <c r="E81" s="70" t="str">
        <f>E9</f>
        <v>SO 05 - Drenáž</v>
      </c>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Hrob</v>
      </c>
      <c r="G83" s="41"/>
      <c r="H83" s="41"/>
      <c r="I83" s="141" t="s">
        <v>23</v>
      </c>
      <c r="J83" s="73" t="str">
        <f>IF(J12="","",J12)</f>
        <v>12. 12. 2019</v>
      </c>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E15</f>
        <v>Důstojné bydlení z.s.</v>
      </c>
      <c r="G85" s="41"/>
      <c r="H85" s="41"/>
      <c r="I85" s="141" t="s">
        <v>31</v>
      </c>
      <c r="J85" s="37" t="str">
        <f>E21</f>
        <v>HUBAX</v>
      </c>
      <c r="K85" s="41"/>
      <c r="L85" s="138"/>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IF(E18="","",E18)</f>
        <v>Vyplň údaj</v>
      </c>
      <c r="G86" s="41"/>
      <c r="H86" s="41"/>
      <c r="I86" s="141" t="s">
        <v>34</v>
      </c>
      <c r="J86" s="37" t="str">
        <f>E24</f>
        <v>Lukáš Hykyš</v>
      </c>
      <c r="K86" s="41"/>
      <c r="L86" s="13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11" customFormat="1" ht="29.28" customHeight="1">
      <c r="A88" s="191"/>
      <c r="B88" s="192"/>
      <c r="C88" s="193" t="s">
        <v>128</v>
      </c>
      <c r="D88" s="194" t="s">
        <v>57</v>
      </c>
      <c r="E88" s="194" t="s">
        <v>53</v>
      </c>
      <c r="F88" s="194" t="s">
        <v>54</v>
      </c>
      <c r="G88" s="194" t="s">
        <v>129</v>
      </c>
      <c r="H88" s="194" t="s">
        <v>130</v>
      </c>
      <c r="I88" s="195" t="s">
        <v>131</v>
      </c>
      <c r="J88" s="194" t="s">
        <v>108</v>
      </c>
      <c r="K88" s="196" t="s">
        <v>132</v>
      </c>
      <c r="L88" s="197"/>
      <c r="M88" s="93" t="s">
        <v>19</v>
      </c>
      <c r="N88" s="94" t="s">
        <v>42</v>
      </c>
      <c r="O88" s="94" t="s">
        <v>133</v>
      </c>
      <c r="P88" s="94" t="s">
        <v>134</v>
      </c>
      <c r="Q88" s="94" t="s">
        <v>135</v>
      </c>
      <c r="R88" s="94" t="s">
        <v>136</v>
      </c>
      <c r="S88" s="94" t="s">
        <v>137</v>
      </c>
      <c r="T88" s="95" t="s">
        <v>138</v>
      </c>
      <c r="U88" s="191"/>
      <c r="V88" s="191"/>
      <c r="W88" s="191"/>
      <c r="X88" s="191"/>
      <c r="Y88" s="191"/>
      <c r="Z88" s="191"/>
      <c r="AA88" s="191"/>
      <c r="AB88" s="191"/>
      <c r="AC88" s="191"/>
      <c r="AD88" s="191"/>
      <c r="AE88" s="191"/>
    </row>
    <row r="89" s="2" customFormat="1" ht="22.8" customHeight="1">
      <c r="A89" s="39"/>
      <c r="B89" s="40"/>
      <c r="C89" s="100" t="s">
        <v>139</v>
      </c>
      <c r="D89" s="41"/>
      <c r="E89" s="41"/>
      <c r="F89" s="41"/>
      <c r="G89" s="41"/>
      <c r="H89" s="41"/>
      <c r="I89" s="137"/>
      <c r="J89" s="198">
        <f>BK89</f>
        <v>0</v>
      </c>
      <c r="K89" s="41"/>
      <c r="L89" s="45"/>
      <c r="M89" s="96"/>
      <c r="N89" s="199"/>
      <c r="O89" s="97"/>
      <c r="P89" s="200">
        <f>P90+P188</f>
        <v>0</v>
      </c>
      <c r="Q89" s="97"/>
      <c r="R89" s="200">
        <f>R90+R188</f>
        <v>75.767203219999999</v>
      </c>
      <c r="S89" s="97"/>
      <c r="T89" s="201">
        <f>T90+T188</f>
        <v>13.914180000000002</v>
      </c>
      <c r="U89" s="39"/>
      <c r="V89" s="39"/>
      <c r="W89" s="39"/>
      <c r="X89" s="39"/>
      <c r="Y89" s="39"/>
      <c r="Z89" s="39"/>
      <c r="AA89" s="39"/>
      <c r="AB89" s="39"/>
      <c r="AC89" s="39"/>
      <c r="AD89" s="39"/>
      <c r="AE89" s="39"/>
      <c r="AT89" s="18" t="s">
        <v>71</v>
      </c>
      <c r="AU89" s="18" t="s">
        <v>109</v>
      </c>
      <c r="BK89" s="202">
        <f>BK90+BK188</f>
        <v>0</v>
      </c>
    </row>
    <row r="90" s="12" customFormat="1" ht="25.92" customHeight="1">
      <c r="A90" s="12"/>
      <c r="B90" s="203"/>
      <c r="C90" s="204"/>
      <c r="D90" s="205" t="s">
        <v>71</v>
      </c>
      <c r="E90" s="206" t="s">
        <v>140</v>
      </c>
      <c r="F90" s="206" t="s">
        <v>141</v>
      </c>
      <c r="G90" s="204"/>
      <c r="H90" s="204"/>
      <c r="I90" s="207"/>
      <c r="J90" s="208">
        <f>BK90</f>
        <v>0</v>
      </c>
      <c r="K90" s="204"/>
      <c r="L90" s="209"/>
      <c r="M90" s="210"/>
      <c r="N90" s="211"/>
      <c r="O90" s="211"/>
      <c r="P90" s="212">
        <f>P91+P133+P150+P157+P168+P172+P185</f>
        <v>0</v>
      </c>
      <c r="Q90" s="211"/>
      <c r="R90" s="212">
        <f>R91+R133+R150+R157+R168+R172+R185</f>
        <v>75.439397799999995</v>
      </c>
      <c r="S90" s="211"/>
      <c r="T90" s="213">
        <f>T91+T133+T150+T157+T168+T172+T185</f>
        <v>13.914180000000002</v>
      </c>
      <c r="U90" s="12"/>
      <c r="V90" s="12"/>
      <c r="W90" s="12"/>
      <c r="X90" s="12"/>
      <c r="Y90" s="12"/>
      <c r="Z90" s="12"/>
      <c r="AA90" s="12"/>
      <c r="AB90" s="12"/>
      <c r="AC90" s="12"/>
      <c r="AD90" s="12"/>
      <c r="AE90" s="12"/>
      <c r="AR90" s="214" t="s">
        <v>80</v>
      </c>
      <c r="AT90" s="215" t="s">
        <v>71</v>
      </c>
      <c r="AU90" s="215" t="s">
        <v>72</v>
      </c>
      <c r="AY90" s="214" t="s">
        <v>142</v>
      </c>
      <c r="BK90" s="216">
        <f>BK91+BK133+BK150+BK157+BK168+BK172+BK185</f>
        <v>0</v>
      </c>
    </row>
    <row r="91" s="12" customFormat="1" ht="22.8" customHeight="1">
      <c r="A91" s="12"/>
      <c r="B91" s="203"/>
      <c r="C91" s="204"/>
      <c r="D91" s="205" t="s">
        <v>71</v>
      </c>
      <c r="E91" s="217" t="s">
        <v>80</v>
      </c>
      <c r="F91" s="217" t="s">
        <v>1591</v>
      </c>
      <c r="G91" s="204"/>
      <c r="H91" s="204"/>
      <c r="I91" s="207"/>
      <c r="J91" s="218">
        <f>BK91</f>
        <v>0</v>
      </c>
      <c r="K91" s="204"/>
      <c r="L91" s="209"/>
      <c r="M91" s="210"/>
      <c r="N91" s="211"/>
      <c r="O91" s="211"/>
      <c r="P91" s="212">
        <f>SUM(P92:P132)</f>
        <v>0</v>
      </c>
      <c r="Q91" s="211"/>
      <c r="R91" s="212">
        <f>SUM(R92:R132)</f>
        <v>0.037737</v>
      </c>
      <c r="S91" s="211"/>
      <c r="T91" s="213">
        <f>SUM(T92:T132)</f>
        <v>13.914180000000002</v>
      </c>
      <c r="U91" s="12"/>
      <c r="V91" s="12"/>
      <c r="W91" s="12"/>
      <c r="X91" s="12"/>
      <c r="Y91" s="12"/>
      <c r="Z91" s="12"/>
      <c r="AA91" s="12"/>
      <c r="AB91" s="12"/>
      <c r="AC91" s="12"/>
      <c r="AD91" s="12"/>
      <c r="AE91" s="12"/>
      <c r="AR91" s="214" t="s">
        <v>80</v>
      </c>
      <c r="AT91" s="215" t="s">
        <v>71</v>
      </c>
      <c r="AU91" s="215" t="s">
        <v>80</v>
      </c>
      <c r="AY91" s="214" t="s">
        <v>142</v>
      </c>
      <c r="BK91" s="216">
        <f>SUM(BK92:BK132)</f>
        <v>0</v>
      </c>
    </row>
    <row r="92" s="2" customFormat="1" ht="33" customHeight="1">
      <c r="A92" s="39"/>
      <c r="B92" s="40"/>
      <c r="C92" s="219" t="s">
        <v>80</v>
      </c>
      <c r="D92" s="219" t="s">
        <v>145</v>
      </c>
      <c r="E92" s="220" t="s">
        <v>1592</v>
      </c>
      <c r="F92" s="221" t="s">
        <v>1593</v>
      </c>
      <c r="G92" s="222" t="s">
        <v>159</v>
      </c>
      <c r="H92" s="223">
        <v>18.405000000000001</v>
      </c>
      <c r="I92" s="224"/>
      <c r="J92" s="225">
        <f>ROUND(I92*H92,2)</f>
        <v>0</v>
      </c>
      <c r="K92" s="221" t="s">
        <v>149</v>
      </c>
      <c r="L92" s="45"/>
      <c r="M92" s="226" t="s">
        <v>19</v>
      </c>
      <c r="N92" s="227" t="s">
        <v>44</v>
      </c>
      <c r="O92" s="85"/>
      <c r="P92" s="228">
        <f>O92*H92</f>
        <v>0</v>
      </c>
      <c r="Q92" s="228">
        <v>0</v>
      </c>
      <c r="R92" s="228">
        <f>Q92*H92</f>
        <v>0</v>
      </c>
      <c r="S92" s="228">
        <v>0.44</v>
      </c>
      <c r="T92" s="229">
        <f>S92*H92</f>
        <v>8.0982000000000003</v>
      </c>
      <c r="U92" s="39"/>
      <c r="V92" s="39"/>
      <c r="W92" s="39"/>
      <c r="X92" s="39"/>
      <c r="Y92" s="39"/>
      <c r="Z92" s="39"/>
      <c r="AA92" s="39"/>
      <c r="AB92" s="39"/>
      <c r="AC92" s="39"/>
      <c r="AD92" s="39"/>
      <c r="AE92" s="39"/>
      <c r="AR92" s="230" t="s">
        <v>150</v>
      </c>
      <c r="AT92" s="230" t="s">
        <v>145</v>
      </c>
      <c r="AU92" s="230" t="s">
        <v>151</v>
      </c>
      <c r="AY92" s="18" t="s">
        <v>142</v>
      </c>
      <c r="BE92" s="231">
        <f>IF(N92="základní",J92,0)</f>
        <v>0</v>
      </c>
      <c r="BF92" s="231">
        <f>IF(N92="snížená",J92,0)</f>
        <v>0</v>
      </c>
      <c r="BG92" s="231">
        <f>IF(N92="zákl. přenesená",J92,0)</f>
        <v>0</v>
      </c>
      <c r="BH92" s="231">
        <f>IF(N92="sníž. přenesená",J92,0)</f>
        <v>0</v>
      </c>
      <c r="BI92" s="231">
        <f>IF(N92="nulová",J92,0)</f>
        <v>0</v>
      </c>
      <c r="BJ92" s="18" t="s">
        <v>151</v>
      </c>
      <c r="BK92" s="231">
        <f>ROUND(I92*H92,2)</f>
        <v>0</v>
      </c>
      <c r="BL92" s="18" t="s">
        <v>150</v>
      </c>
      <c r="BM92" s="230" t="s">
        <v>1594</v>
      </c>
    </row>
    <row r="93" s="2" customFormat="1">
      <c r="A93" s="39"/>
      <c r="B93" s="40"/>
      <c r="C93" s="41"/>
      <c r="D93" s="234" t="s">
        <v>174</v>
      </c>
      <c r="E93" s="41"/>
      <c r="F93" s="255" t="s">
        <v>1595</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8" t="s">
        <v>174</v>
      </c>
      <c r="AU93" s="18" t="s">
        <v>151</v>
      </c>
    </row>
    <row r="94" s="2" customFormat="1" ht="21.75" customHeight="1">
      <c r="A94" s="39"/>
      <c r="B94" s="40"/>
      <c r="C94" s="219" t="s">
        <v>151</v>
      </c>
      <c r="D94" s="219" t="s">
        <v>145</v>
      </c>
      <c r="E94" s="220" t="s">
        <v>1596</v>
      </c>
      <c r="F94" s="221" t="s">
        <v>1597</v>
      </c>
      <c r="G94" s="222" t="s">
        <v>159</v>
      </c>
      <c r="H94" s="223">
        <v>18.405000000000001</v>
      </c>
      <c r="I94" s="224"/>
      <c r="J94" s="225">
        <f>ROUND(I94*H94,2)</f>
        <v>0</v>
      </c>
      <c r="K94" s="221" t="s">
        <v>149</v>
      </c>
      <c r="L94" s="45"/>
      <c r="M94" s="226" t="s">
        <v>19</v>
      </c>
      <c r="N94" s="227" t="s">
        <v>44</v>
      </c>
      <c r="O94" s="85"/>
      <c r="P94" s="228">
        <f>O94*H94</f>
        <v>0</v>
      </c>
      <c r="Q94" s="228">
        <v>0</v>
      </c>
      <c r="R94" s="228">
        <f>Q94*H94</f>
        <v>0</v>
      </c>
      <c r="S94" s="228">
        <v>0.316</v>
      </c>
      <c r="T94" s="229">
        <f>S94*H94</f>
        <v>5.8159800000000006</v>
      </c>
      <c r="U94" s="39"/>
      <c r="V94" s="39"/>
      <c r="W94" s="39"/>
      <c r="X94" s="39"/>
      <c r="Y94" s="39"/>
      <c r="Z94" s="39"/>
      <c r="AA94" s="39"/>
      <c r="AB94" s="39"/>
      <c r="AC94" s="39"/>
      <c r="AD94" s="39"/>
      <c r="AE94" s="39"/>
      <c r="AR94" s="230" t="s">
        <v>150</v>
      </c>
      <c r="AT94" s="230" t="s">
        <v>145</v>
      </c>
      <c r="AU94" s="230" t="s">
        <v>151</v>
      </c>
      <c r="AY94" s="18" t="s">
        <v>142</v>
      </c>
      <c r="BE94" s="231">
        <f>IF(N94="základní",J94,0)</f>
        <v>0</v>
      </c>
      <c r="BF94" s="231">
        <f>IF(N94="snížená",J94,0)</f>
        <v>0</v>
      </c>
      <c r="BG94" s="231">
        <f>IF(N94="zákl. přenesená",J94,0)</f>
        <v>0</v>
      </c>
      <c r="BH94" s="231">
        <f>IF(N94="sníž. přenesená",J94,0)</f>
        <v>0</v>
      </c>
      <c r="BI94" s="231">
        <f>IF(N94="nulová",J94,0)</f>
        <v>0</v>
      </c>
      <c r="BJ94" s="18" t="s">
        <v>151</v>
      </c>
      <c r="BK94" s="231">
        <f>ROUND(I94*H94,2)</f>
        <v>0</v>
      </c>
      <c r="BL94" s="18" t="s">
        <v>150</v>
      </c>
      <c r="BM94" s="230" t="s">
        <v>1598</v>
      </c>
    </row>
    <row r="95" s="2" customFormat="1">
      <c r="A95" s="39"/>
      <c r="B95" s="40"/>
      <c r="C95" s="41"/>
      <c r="D95" s="234" t="s">
        <v>174</v>
      </c>
      <c r="E95" s="41"/>
      <c r="F95" s="255" t="s">
        <v>1595</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8" t="s">
        <v>174</v>
      </c>
      <c r="AU95" s="18" t="s">
        <v>151</v>
      </c>
    </row>
    <row r="96" s="13" customFormat="1">
      <c r="A96" s="13"/>
      <c r="B96" s="232"/>
      <c r="C96" s="233"/>
      <c r="D96" s="234" t="s">
        <v>153</v>
      </c>
      <c r="E96" s="235" t="s">
        <v>19</v>
      </c>
      <c r="F96" s="236" t="s">
        <v>1599</v>
      </c>
      <c r="G96" s="233"/>
      <c r="H96" s="237">
        <v>18.405000000000001</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153</v>
      </c>
      <c r="AU96" s="243" t="s">
        <v>151</v>
      </c>
      <c r="AV96" s="13" t="s">
        <v>151</v>
      </c>
      <c r="AW96" s="13" t="s">
        <v>33</v>
      </c>
      <c r="AX96" s="13" t="s">
        <v>72</v>
      </c>
      <c r="AY96" s="243" t="s">
        <v>142</v>
      </c>
    </row>
    <row r="97" s="14" customFormat="1">
      <c r="A97" s="14"/>
      <c r="B97" s="244"/>
      <c r="C97" s="245"/>
      <c r="D97" s="234" t="s">
        <v>153</v>
      </c>
      <c r="E97" s="246" t="s">
        <v>19</v>
      </c>
      <c r="F97" s="247" t="s">
        <v>156</v>
      </c>
      <c r="G97" s="245"/>
      <c r="H97" s="248">
        <v>18.405000000000001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153</v>
      </c>
      <c r="AU97" s="254" t="s">
        <v>151</v>
      </c>
      <c r="AV97" s="14" t="s">
        <v>150</v>
      </c>
      <c r="AW97" s="14" t="s">
        <v>33</v>
      </c>
      <c r="AX97" s="14" t="s">
        <v>80</v>
      </c>
      <c r="AY97" s="254" t="s">
        <v>142</v>
      </c>
    </row>
    <row r="98" s="2" customFormat="1" ht="21.75" customHeight="1">
      <c r="A98" s="39"/>
      <c r="B98" s="40"/>
      <c r="C98" s="219" t="s">
        <v>143</v>
      </c>
      <c r="D98" s="219" t="s">
        <v>145</v>
      </c>
      <c r="E98" s="220" t="s">
        <v>1600</v>
      </c>
      <c r="F98" s="221" t="s">
        <v>1601</v>
      </c>
      <c r="G98" s="222" t="s">
        <v>148</v>
      </c>
      <c r="H98" s="223">
        <v>35.939999999999998</v>
      </c>
      <c r="I98" s="224"/>
      <c r="J98" s="225">
        <f>ROUND(I98*H98,2)</f>
        <v>0</v>
      </c>
      <c r="K98" s="221" t="s">
        <v>149</v>
      </c>
      <c r="L98" s="45"/>
      <c r="M98" s="226" t="s">
        <v>19</v>
      </c>
      <c r="N98" s="227" t="s">
        <v>44</v>
      </c>
      <c r="O98" s="85"/>
      <c r="P98" s="228">
        <f>O98*H98</f>
        <v>0</v>
      </c>
      <c r="Q98" s="228">
        <v>0</v>
      </c>
      <c r="R98" s="228">
        <f>Q98*H98</f>
        <v>0</v>
      </c>
      <c r="S98" s="228">
        <v>0</v>
      </c>
      <c r="T98" s="229">
        <f>S98*H98</f>
        <v>0</v>
      </c>
      <c r="U98" s="39"/>
      <c r="V98" s="39"/>
      <c r="W98" s="39"/>
      <c r="X98" s="39"/>
      <c r="Y98" s="39"/>
      <c r="Z98" s="39"/>
      <c r="AA98" s="39"/>
      <c r="AB98" s="39"/>
      <c r="AC98" s="39"/>
      <c r="AD98" s="39"/>
      <c r="AE98" s="39"/>
      <c r="AR98" s="230" t="s">
        <v>150</v>
      </c>
      <c r="AT98" s="230" t="s">
        <v>145</v>
      </c>
      <c r="AU98" s="230" t="s">
        <v>151</v>
      </c>
      <c r="AY98" s="18" t="s">
        <v>142</v>
      </c>
      <c r="BE98" s="231">
        <f>IF(N98="základní",J98,0)</f>
        <v>0</v>
      </c>
      <c r="BF98" s="231">
        <f>IF(N98="snížená",J98,0)</f>
        <v>0</v>
      </c>
      <c r="BG98" s="231">
        <f>IF(N98="zákl. přenesená",J98,0)</f>
        <v>0</v>
      </c>
      <c r="BH98" s="231">
        <f>IF(N98="sníž. přenesená",J98,0)</f>
        <v>0</v>
      </c>
      <c r="BI98" s="231">
        <f>IF(N98="nulová",J98,0)</f>
        <v>0</v>
      </c>
      <c r="BJ98" s="18" t="s">
        <v>151</v>
      </c>
      <c r="BK98" s="231">
        <f>ROUND(I98*H98,2)</f>
        <v>0</v>
      </c>
      <c r="BL98" s="18" t="s">
        <v>150</v>
      </c>
      <c r="BM98" s="230" t="s">
        <v>1602</v>
      </c>
    </row>
    <row r="99" s="2" customFormat="1">
      <c r="A99" s="39"/>
      <c r="B99" s="40"/>
      <c r="C99" s="41"/>
      <c r="D99" s="234" t="s">
        <v>174</v>
      </c>
      <c r="E99" s="41"/>
      <c r="F99" s="255" t="s">
        <v>1603</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8" t="s">
        <v>174</v>
      </c>
      <c r="AU99" s="18" t="s">
        <v>151</v>
      </c>
    </row>
    <row r="100" s="13" customFormat="1">
      <c r="A100" s="13"/>
      <c r="B100" s="232"/>
      <c r="C100" s="233"/>
      <c r="D100" s="234" t="s">
        <v>153</v>
      </c>
      <c r="E100" s="235" t="s">
        <v>19</v>
      </c>
      <c r="F100" s="236" t="s">
        <v>1604</v>
      </c>
      <c r="G100" s="233"/>
      <c r="H100" s="237">
        <v>24.539999999999999</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153</v>
      </c>
      <c r="AU100" s="243" t="s">
        <v>151</v>
      </c>
      <c r="AV100" s="13" t="s">
        <v>151</v>
      </c>
      <c r="AW100" s="13" t="s">
        <v>33</v>
      </c>
      <c r="AX100" s="13" t="s">
        <v>72</v>
      </c>
      <c r="AY100" s="243" t="s">
        <v>142</v>
      </c>
    </row>
    <row r="101" s="13" customFormat="1">
      <c r="A101" s="13"/>
      <c r="B101" s="232"/>
      <c r="C101" s="233"/>
      <c r="D101" s="234" t="s">
        <v>153</v>
      </c>
      <c r="E101" s="235" t="s">
        <v>19</v>
      </c>
      <c r="F101" s="236" t="s">
        <v>1605</v>
      </c>
      <c r="G101" s="233"/>
      <c r="H101" s="237">
        <v>11.4</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153</v>
      </c>
      <c r="AU101" s="243" t="s">
        <v>151</v>
      </c>
      <c r="AV101" s="13" t="s">
        <v>151</v>
      </c>
      <c r="AW101" s="13" t="s">
        <v>33</v>
      </c>
      <c r="AX101" s="13" t="s">
        <v>72</v>
      </c>
      <c r="AY101" s="243" t="s">
        <v>142</v>
      </c>
    </row>
    <row r="102" s="14" customFormat="1">
      <c r="A102" s="14"/>
      <c r="B102" s="244"/>
      <c r="C102" s="245"/>
      <c r="D102" s="234" t="s">
        <v>153</v>
      </c>
      <c r="E102" s="246" t="s">
        <v>19</v>
      </c>
      <c r="F102" s="247" t="s">
        <v>156</v>
      </c>
      <c r="G102" s="245"/>
      <c r="H102" s="248">
        <v>35.939999999999998</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153</v>
      </c>
      <c r="AU102" s="254" t="s">
        <v>151</v>
      </c>
      <c r="AV102" s="14" t="s">
        <v>150</v>
      </c>
      <c r="AW102" s="14" t="s">
        <v>33</v>
      </c>
      <c r="AX102" s="14" t="s">
        <v>80</v>
      </c>
      <c r="AY102" s="254" t="s">
        <v>142</v>
      </c>
    </row>
    <row r="103" s="2" customFormat="1" ht="21.75" customHeight="1">
      <c r="A103" s="39"/>
      <c r="B103" s="40"/>
      <c r="C103" s="219" t="s">
        <v>150</v>
      </c>
      <c r="D103" s="219" t="s">
        <v>145</v>
      </c>
      <c r="E103" s="220" t="s">
        <v>1606</v>
      </c>
      <c r="F103" s="221" t="s">
        <v>1607</v>
      </c>
      <c r="G103" s="222" t="s">
        <v>148</v>
      </c>
      <c r="H103" s="223">
        <v>35.939999999999998</v>
      </c>
      <c r="I103" s="224"/>
      <c r="J103" s="225">
        <f>ROUND(I103*H103,2)</f>
        <v>0</v>
      </c>
      <c r="K103" s="221" t="s">
        <v>149</v>
      </c>
      <c r="L103" s="45"/>
      <c r="M103" s="226" t="s">
        <v>19</v>
      </c>
      <c r="N103" s="227" t="s">
        <v>44</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150</v>
      </c>
      <c r="AT103" s="230" t="s">
        <v>145</v>
      </c>
      <c r="AU103" s="230" t="s">
        <v>151</v>
      </c>
      <c r="AY103" s="18" t="s">
        <v>142</v>
      </c>
      <c r="BE103" s="231">
        <f>IF(N103="základní",J103,0)</f>
        <v>0</v>
      </c>
      <c r="BF103" s="231">
        <f>IF(N103="snížená",J103,0)</f>
        <v>0</v>
      </c>
      <c r="BG103" s="231">
        <f>IF(N103="zákl. přenesená",J103,0)</f>
        <v>0</v>
      </c>
      <c r="BH103" s="231">
        <f>IF(N103="sníž. přenesená",J103,0)</f>
        <v>0</v>
      </c>
      <c r="BI103" s="231">
        <f>IF(N103="nulová",J103,0)</f>
        <v>0</v>
      </c>
      <c r="BJ103" s="18" t="s">
        <v>151</v>
      </c>
      <c r="BK103" s="231">
        <f>ROUND(I103*H103,2)</f>
        <v>0</v>
      </c>
      <c r="BL103" s="18" t="s">
        <v>150</v>
      </c>
      <c r="BM103" s="230" t="s">
        <v>1608</v>
      </c>
    </row>
    <row r="104" s="2" customFormat="1">
      <c r="A104" s="39"/>
      <c r="B104" s="40"/>
      <c r="C104" s="41"/>
      <c r="D104" s="234" t="s">
        <v>174</v>
      </c>
      <c r="E104" s="41"/>
      <c r="F104" s="255" t="s">
        <v>1603</v>
      </c>
      <c r="G104" s="41"/>
      <c r="H104" s="41"/>
      <c r="I104" s="137"/>
      <c r="J104" s="41"/>
      <c r="K104" s="41"/>
      <c r="L104" s="45"/>
      <c r="M104" s="256"/>
      <c r="N104" s="257"/>
      <c r="O104" s="85"/>
      <c r="P104" s="85"/>
      <c r="Q104" s="85"/>
      <c r="R104" s="85"/>
      <c r="S104" s="85"/>
      <c r="T104" s="86"/>
      <c r="U104" s="39"/>
      <c r="V104" s="39"/>
      <c r="W104" s="39"/>
      <c r="X104" s="39"/>
      <c r="Y104" s="39"/>
      <c r="Z104" s="39"/>
      <c r="AA104" s="39"/>
      <c r="AB104" s="39"/>
      <c r="AC104" s="39"/>
      <c r="AD104" s="39"/>
      <c r="AE104" s="39"/>
      <c r="AT104" s="18" t="s">
        <v>174</v>
      </c>
      <c r="AU104" s="18" t="s">
        <v>151</v>
      </c>
    </row>
    <row r="105" s="2" customFormat="1" ht="21.75" customHeight="1">
      <c r="A105" s="39"/>
      <c r="B105" s="40"/>
      <c r="C105" s="219" t="s">
        <v>182</v>
      </c>
      <c r="D105" s="219" t="s">
        <v>145</v>
      </c>
      <c r="E105" s="220" t="s">
        <v>1609</v>
      </c>
      <c r="F105" s="221" t="s">
        <v>1610</v>
      </c>
      <c r="G105" s="222" t="s">
        <v>159</v>
      </c>
      <c r="H105" s="223">
        <v>44.924999999999997</v>
      </c>
      <c r="I105" s="224"/>
      <c r="J105" s="225">
        <f>ROUND(I105*H105,2)</f>
        <v>0</v>
      </c>
      <c r="K105" s="221" t="s">
        <v>149</v>
      </c>
      <c r="L105" s="45"/>
      <c r="M105" s="226" t="s">
        <v>19</v>
      </c>
      <c r="N105" s="227" t="s">
        <v>44</v>
      </c>
      <c r="O105" s="85"/>
      <c r="P105" s="228">
        <f>O105*H105</f>
        <v>0</v>
      </c>
      <c r="Q105" s="228">
        <v>0.00084000000000000003</v>
      </c>
      <c r="R105" s="228">
        <f>Q105*H105</f>
        <v>0.037737</v>
      </c>
      <c r="S105" s="228">
        <v>0</v>
      </c>
      <c r="T105" s="229">
        <f>S105*H105</f>
        <v>0</v>
      </c>
      <c r="U105" s="39"/>
      <c r="V105" s="39"/>
      <c r="W105" s="39"/>
      <c r="X105" s="39"/>
      <c r="Y105" s="39"/>
      <c r="Z105" s="39"/>
      <c r="AA105" s="39"/>
      <c r="AB105" s="39"/>
      <c r="AC105" s="39"/>
      <c r="AD105" s="39"/>
      <c r="AE105" s="39"/>
      <c r="AR105" s="230" t="s">
        <v>150</v>
      </c>
      <c r="AT105" s="230" t="s">
        <v>145</v>
      </c>
      <c r="AU105" s="230" t="s">
        <v>151</v>
      </c>
      <c r="AY105" s="18" t="s">
        <v>142</v>
      </c>
      <c r="BE105" s="231">
        <f>IF(N105="základní",J105,0)</f>
        <v>0</v>
      </c>
      <c r="BF105" s="231">
        <f>IF(N105="snížená",J105,0)</f>
        <v>0</v>
      </c>
      <c r="BG105" s="231">
        <f>IF(N105="zákl. přenesená",J105,0)</f>
        <v>0</v>
      </c>
      <c r="BH105" s="231">
        <f>IF(N105="sníž. přenesená",J105,0)</f>
        <v>0</v>
      </c>
      <c r="BI105" s="231">
        <f>IF(N105="nulová",J105,0)</f>
        <v>0</v>
      </c>
      <c r="BJ105" s="18" t="s">
        <v>151</v>
      </c>
      <c r="BK105" s="231">
        <f>ROUND(I105*H105,2)</f>
        <v>0</v>
      </c>
      <c r="BL105" s="18" t="s">
        <v>150</v>
      </c>
      <c r="BM105" s="230" t="s">
        <v>1611</v>
      </c>
    </row>
    <row r="106" s="2" customFormat="1">
      <c r="A106" s="39"/>
      <c r="B106" s="40"/>
      <c r="C106" s="41"/>
      <c r="D106" s="234" t="s">
        <v>174</v>
      </c>
      <c r="E106" s="41"/>
      <c r="F106" s="255" t="s">
        <v>1612</v>
      </c>
      <c r="G106" s="41"/>
      <c r="H106" s="41"/>
      <c r="I106" s="137"/>
      <c r="J106" s="41"/>
      <c r="K106" s="41"/>
      <c r="L106" s="45"/>
      <c r="M106" s="256"/>
      <c r="N106" s="257"/>
      <c r="O106" s="85"/>
      <c r="P106" s="85"/>
      <c r="Q106" s="85"/>
      <c r="R106" s="85"/>
      <c r="S106" s="85"/>
      <c r="T106" s="86"/>
      <c r="U106" s="39"/>
      <c r="V106" s="39"/>
      <c r="W106" s="39"/>
      <c r="X106" s="39"/>
      <c r="Y106" s="39"/>
      <c r="Z106" s="39"/>
      <c r="AA106" s="39"/>
      <c r="AB106" s="39"/>
      <c r="AC106" s="39"/>
      <c r="AD106" s="39"/>
      <c r="AE106" s="39"/>
      <c r="AT106" s="18" t="s">
        <v>174</v>
      </c>
      <c r="AU106" s="18" t="s">
        <v>151</v>
      </c>
    </row>
    <row r="107" s="13" customFormat="1">
      <c r="A107" s="13"/>
      <c r="B107" s="232"/>
      <c r="C107" s="233"/>
      <c r="D107" s="234" t="s">
        <v>153</v>
      </c>
      <c r="E107" s="235" t="s">
        <v>19</v>
      </c>
      <c r="F107" s="236" t="s">
        <v>1613</v>
      </c>
      <c r="G107" s="233"/>
      <c r="H107" s="237">
        <v>44.924999999999997</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153</v>
      </c>
      <c r="AU107" s="243" t="s">
        <v>151</v>
      </c>
      <c r="AV107" s="13" t="s">
        <v>151</v>
      </c>
      <c r="AW107" s="13" t="s">
        <v>33</v>
      </c>
      <c r="AX107" s="13" t="s">
        <v>72</v>
      </c>
      <c r="AY107" s="243" t="s">
        <v>142</v>
      </c>
    </row>
    <row r="108" s="14" customFormat="1">
      <c r="A108" s="14"/>
      <c r="B108" s="244"/>
      <c r="C108" s="245"/>
      <c r="D108" s="234" t="s">
        <v>153</v>
      </c>
      <c r="E108" s="246" t="s">
        <v>19</v>
      </c>
      <c r="F108" s="247" t="s">
        <v>156</v>
      </c>
      <c r="G108" s="245"/>
      <c r="H108" s="248">
        <v>44.924999999999997</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153</v>
      </c>
      <c r="AU108" s="254" t="s">
        <v>151</v>
      </c>
      <c r="AV108" s="14" t="s">
        <v>150</v>
      </c>
      <c r="AW108" s="14" t="s">
        <v>33</v>
      </c>
      <c r="AX108" s="14" t="s">
        <v>80</v>
      </c>
      <c r="AY108" s="254" t="s">
        <v>142</v>
      </c>
    </row>
    <row r="109" s="2" customFormat="1" ht="21.75" customHeight="1">
      <c r="A109" s="39"/>
      <c r="B109" s="40"/>
      <c r="C109" s="219" t="s">
        <v>188</v>
      </c>
      <c r="D109" s="219" t="s">
        <v>145</v>
      </c>
      <c r="E109" s="220" t="s">
        <v>1614</v>
      </c>
      <c r="F109" s="221" t="s">
        <v>1615</v>
      </c>
      <c r="G109" s="222" t="s">
        <v>159</v>
      </c>
      <c r="H109" s="223">
        <v>44.924999999999997</v>
      </c>
      <c r="I109" s="224"/>
      <c r="J109" s="225">
        <f>ROUND(I109*H109,2)</f>
        <v>0</v>
      </c>
      <c r="K109" s="221" t="s">
        <v>149</v>
      </c>
      <c r="L109" s="45"/>
      <c r="M109" s="226" t="s">
        <v>19</v>
      </c>
      <c r="N109" s="227" t="s">
        <v>44</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150</v>
      </c>
      <c r="AT109" s="230" t="s">
        <v>145</v>
      </c>
      <c r="AU109" s="230" t="s">
        <v>151</v>
      </c>
      <c r="AY109" s="18" t="s">
        <v>142</v>
      </c>
      <c r="BE109" s="231">
        <f>IF(N109="základní",J109,0)</f>
        <v>0</v>
      </c>
      <c r="BF109" s="231">
        <f>IF(N109="snížená",J109,0)</f>
        <v>0</v>
      </c>
      <c r="BG109" s="231">
        <f>IF(N109="zákl. přenesená",J109,0)</f>
        <v>0</v>
      </c>
      <c r="BH109" s="231">
        <f>IF(N109="sníž. přenesená",J109,0)</f>
        <v>0</v>
      </c>
      <c r="BI109" s="231">
        <f>IF(N109="nulová",J109,0)</f>
        <v>0</v>
      </c>
      <c r="BJ109" s="18" t="s">
        <v>151</v>
      </c>
      <c r="BK109" s="231">
        <f>ROUND(I109*H109,2)</f>
        <v>0</v>
      </c>
      <c r="BL109" s="18" t="s">
        <v>150</v>
      </c>
      <c r="BM109" s="230" t="s">
        <v>1616</v>
      </c>
    </row>
    <row r="110" s="2" customFormat="1" ht="21.75" customHeight="1">
      <c r="A110" s="39"/>
      <c r="B110" s="40"/>
      <c r="C110" s="219" t="s">
        <v>195</v>
      </c>
      <c r="D110" s="219" t="s">
        <v>145</v>
      </c>
      <c r="E110" s="220" t="s">
        <v>1617</v>
      </c>
      <c r="F110" s="221" t="s">
        <v>1618</v>
      </c>
      <c r="G110" s="222" t="s">
        <v>148</v>
      </c>
      <c r="H110" s="223">
        <v>35.939999999999998</v>
      </c>
      <c r="I110" s="224"/>
      <c r="J110" s="225">
        <f>ROUND(I110*H110,2)</f>
        <v>0</v>
      </c>
      <c r="K110" s="221" t="s">
        <v>149</v>
      </c>
      <c r="L110" s="45"/>
      <c r="M110" s="226" t="s">
        <v>19</v>
      </c>
      <c r="N110" s="227" t="s">
        <v>44</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150</v>
      </c>
      <c r="AT110" s="230" t="s">
        <v>145</v>
      </c>
      <c r="AU110" s="230" t="s">
        <v>151</v>
      </c>
      <c r="AY110" s="18" t="s">
        <v>142</v>
      </c>
      <c r="BE110" s="231">
        <f>IF(N110="základní",J110,0)</f>
        <v>0</v>
      </c>
      <c r="BF110" s="231">
        <f>IF(N110="snížená",J110,0)</f>
        <v>0</v>
      </c>
      <c r="BG110" s="231">
        <f>IF(N110="zákl. přenesená",J110,0)</f>
        <v>0</v>
      </c>
      <c r="BH110" s="231">
        <f>IF(N110="sníž. přenesená",J110,0)</f>
        <v>0</v>
      </c>
      <c r="BI110" s="231">
        <f>IF(N110="nulová",J110,0)</f>
        <v>0</v>
      </c>
      <c r="BJ110" s="18" t="s">
        <v>151</v>
      </c>
      <c r="BK110" s="231">
        <f>ROUND(I110*H110,2)</f>
        <v>0</v>
      </c>
      <c r="BL110" s="18" t="s">
        <v>150</v>
      </c>
      <c r="BM110" s="230" t="s">
        <v>1619</v>
      </c>
    </row>
    <row r="111" s="2" customFormat="1" ht="21.75" customHeight="1">
      <c r="A111" s="39"/>
      <c r="B111" s="40"/>
      <c r="C111" s="219" t="s">
        <v>200</v>
      </c>
      <c r="D111" s="219" t="s">
        <v>145</v>
      </c>
      <c r="E111" s="220" t="s">
        <v>1620</v>
      </c>
      <c r="F111" s="221" t="s">
        <v>1621</v>
      </c>
      <c r="G111" s="222" t="s">
        <v>148</v>
      </c>
      <c r="H111" s="223">
        <v>35.939999999999998</v>
      </c>
      <c r="I111" s="224"/>
      <c r="J111" s="225">
        <f>ROUND(I111*H111,2)</f>
        <v>0</v>
      </c>
      <c r="K111" s="221" t="s">
        <v>149</v>
      </c>
      <c r="L111" s="45"/>
      <c r="M111" s="226" t="s">
        <v>19</v>
      </c>
      <c r="N111" s="227" t="s">
        <v>44</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150</v>
      </c>
      <c r="AT111" s="230" t="s">
        <v>145</v>
      </c>
      <c r="AU111" s="230" t="s">
        <v>151</v>
      </c>
      <c r="AY111" s="18" t="s">
        <v>142</v>
      </c>
      <c r="BE111" s="231">
        <f>IF(N111="základní",J111,0)</f>
        <v>0</v>
      </c>
      <c r="BF111" s="231">
        <f>IF(N111="snížená",J111,0)</f>
        <v>0</v>
      </c>
      <c r="BG111" s="231">
        <f>IF(N111="zákl. přenesená",J111,0)</f>
        <v>0</v>
      </c>
      <c r="BH111" s="231">
        <f>IF(N111="sníž. přenesená",J111,0)</f>
        <v>0</v>
      </c>
      <c r="BI111" s="231">
        <f>IF(N111="nulová",J111,0)</f>
        <v>0</v>
      </c>
      <c r="BJ111" s="18" t="s">
        <v>151</v>
      </c>
      <c r="BK111" s="231">
        <f>ROUND(I111*H111,2)</f>
        <v>0</v>
      </c>
      <c r="BL111" s="18" t="s">
        <v>150</v>
      </c>
      <c r="BM111" s="230" t="s">
        <v>1622</v>
      </c>
    </row>
    <row r="112" s="13" customFormat="1">
      <c r="A112" s="13"/>
      <c r="B112" s="232"/>
      <c r="C112" s="233"/>
      <c r="D112" s="234" t="s">
        <v>153</v>
      </c>
      <c r="E112" s="235" t="s">
        <v>19</v>
      </c>
      <c r="F112" s="236" t="s">
        <v>1604</v>
      </c>
      <c r="G112" s="233"/>
      <c r="H112" s="237">
        <v>24.539999999999999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153</v>
      </c>
      <c r="AU112" s="243" t="s">
        <v>151</v>
      </c>
      <c r="AV112" s="13" t="s">
        <v>151</v>
      </c>
      <c r="AW112" s="13" t="s">
        <v>33</v>
      </c>
      <c r="AX112" s="13" t="s">
        <v>72</v>
      </c>
      <c r="AY112" s="243" t="s">
        <v>142</v>
      </c>
    </row>
    <row r="113" s="13" customFormat="1">
      <c r="A113" s="13"/>
      <c r="B113" s="232"/>
      <c r="C113" s="233"/>
      <c r="D113" s="234" t="s">
        <v>153</v>
      </c>
      <c r="E113" s="235" t="s">
        <v>19</v>
      </c>
      <c r="F113" s="236" t="s">
        <v>1605</v>
      </c>
      <c r="G113" s="233"/>
      <c r="H113" s="237">
        <v>11.4</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153</v>
      </c>
      <c r="AU113" s="243" t="s">
        <v>151</v>
      </c>
      <c r="AV113" s="13" t="s">
        <v>151</v>
      </c>
      <c r="AW113" s="13" t="s">
        <v>33</v>
      </c>
      <c r="AX113" s="13" t="s">
        <v>72</v>
      </c>
      <c r="AY113" s="243" t="s">
        <v>142</v>
      </c>
    </row>
    <row r="114" s="14" customFormat="1">
      <c r="A114" s="14"/>
      <c r="B114" s="244"/>
      <c r="C114" s="245"/>
      <c r="D114" s="234" t="s">
        <v>153</v>
      </c>
      <c r="E114" s="246" t="s">
        <v>19</v>
      </c>
      <c r="F114" s="247" t="s">
        <v>156</v>
      </c>
      <c r="G114" s="245"/>
      <c r="H114" s="248">
        <v>35.939999999999998</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153</v>
      </c>
      <c r="AU114" s="254" t="s">
        <v>151</v>
      </c>
      <c r="AV114" s="14" t="s">
        <v>150</v>
      </c>
      <c r="AW114" s="14" t="s">
        <v>33</v>
      </c>
      <c r="AX114" s="14" t="s">
        <v>80</v>
      </c>
      <c r="AY114" s="254" t="s">
        <v>142</v>
      </c>
    </row>
    <row r="115" s="2" customFormat="1" ht="33" customHeight="1">
      <c r="A115" s="39"/>
      <c r="B115" s="40"/>
      <c r="C115" s="219" t="s">
        <v>204</v>
      </c>
      <c r="D115" s="219" t="s">
        <v>145</v>
      </c>
      <c r="E115" s="220" t="s">
        <v>1623</v>
      </c>
      <c r="F115" s="221" t="s">
        <v>1624</v>
      </c>
      <c r="G115" s="222" t="s">
        <v>148</v>
      </c>
      <c r="H115" s="223">
        <v>71.879999999999995</v>
      </c>
      <c r="I115" s="224"/>
      <c r="J115" s="225">
        <f>ROUND(I115*H115,2)</f>
        <v>0</v>
      </c>
      <c r="K115" s="221" t="s">
        <v>149</v>
      </c>
      <c r="L115" s="45"/>
      <c r="M115" s="226" t="s">
        <v>19</v>
      </c>
      <c r="N115" s="227" t="s">
        <v>44</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150</v>
      </c>
      <c r="AT115" s="230" t="s">
        <v>145</v>
      </c>
      <c r="AU115" s="230" t="s">
        <v>151</v>
      </c>
      <c r="AY115" s="18" t="s">
        <v>142</v>
      </c>
      <c r="BE115" s="231">
        <f>IF(N115="základní",J115,0)</f>
        <v>0</v>
      </c>
      <c r="BF115" s="231">
        <f>IF(N115="snížená",J115,0)</f>
        <v>0</v>
      </c>
      <c r="BG115" s="231">
        <f>IF(N115="zákl. přenesená",J115,0)</f>
        <v>0</v>
      </c>
      <c r="BH115" s="231">
        <f>IF(N115="sníž. přenesená",J115,0)</f>
        <v>0</v>
      </c>
      <c r="BI115" s="231">
        <f>IF(N115="nulová",J115,0)</f>
        <v>0</v>
      </c>
      <c r="BJ115" s="18" t="s">
        <v>151</v>
      </c>
      <c r="BK115" s="231">
        <f>ROUND(I115*H115,2)</f>
        <v>0</v>
      </c>
      <c r="BL115" s="18" t="s">
        <v>150</v>
      </c>
      <c r="BM115" s="230" t="s">
        <v>1625</v>
      </c>
    </row>
    <row r="116" s="13" customFormat="1">
      <c r="A116" s="13"/>
      <c r="B116" s="232"/>
      <c r="C116" s="233"/>
      <c r="D116" s="234" t="s">
        <v>153</v>
      </c>
      <c r="E116" s="235" t="s">
        <v>19</v>
      </c>
      <c r="F116" s="236" t="s">
        <v>1626</v>
      </c>
      <c r="G116" s="233"/>
      <c r="H116" s="237">
        <v>71.879999999999995</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153</v>
      </c>
      <c r="AU116" s="243" t="s">
        <v>151</v>
      </c>
      <c r="AV116" s="13" t="s">
        <v>151</v>
      </c>
      <c r="AW116" s="13" t="s">
        <v>33</v>
      </c>
      <c r="AX116" s="13" t="s">
        <v>72</v>
      </c>
      <c r="AY116" s="243" t="s">
        <v>142</v>
      </c>
    </row>
    <row r="117" s="14" customFormat="1">
      <c r="A117" s="14"/>
      <c r="B117" s="244"/>
      <c r="C117" s="245"/>
      <c r="D117" s="234" t="s">
        <v>153</v>
      </c>
      <c r="E117" s="246" t="s">
        <v>19</v>
      </c>
      <c r="F117" s="247" t="s">
        <v>156</v>
      </c>
      <c r="G117" s="245"/>
      <c r="H117" s="248">
        <v>71.879999999999995</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153</v>
      </c>
      <c r="AU117" s="254" t="s">
        <v>151</v>
      </c>
      <c r="AV117" s="14" t="s">
        <v>150</v>
      </c>
      <c r="AW117" s="14" t="s">
        <v>33</v>
      </c>
      <c r="AX117" s="14" t="s">
        <v>80</v>
      </c>
      <c r="AY117" s="254" t="s">
        <v>142</v>
      </c>
    </row>
    <row r="118" s="2" customFormat="1" ht="21.75" customHeight="1">
      <c r="A118" s="39"/>
      <c r="B118" s="40"/>
      <c r="C118" s="219" t="s">
        <v>181</v>
      </c>
      <c r="D118" s="219" t="s">
        <v>145</v>
      </c>
      <c r="E118" s="220" t="s">
        <v>1627</v>
      </c>
      <c r="F118" s="221" t="s">
        <v>1628</v>
      </c>
      <c r="G118" s="222" t="s">
        <v>148</v>
      </c>
      <c r="H118" s="223">
        <v>35.939999999999998</v>
      </c>
      <c r="I118" s="224"/>
      <c r="J118" s="225">
        <f>ROUND(I118*H118,2)</f>
        <v>0</v>
      </c>
      <c r="K118" s="221" t="s">
        <v>149</v>
      </c>
      <c r="L118" s="45"/>
      <c r="M118" s="226" t="s">
        <v>19</v>
      </c>
      <c r="N118" s="227" t="s">
        <v>44</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150</v>
      </c>
      <c r="AT118" s="230" t="s">
        <v>145</v>
      </c>
      <c r="AU118" s="230" t="s">
        <v>151</v>
      </c>
      <c r="AY118" s="18" t="s">
        <v>142</v>
      </c>
      <c r="BE118" s="231">
        <f>IF(N118="základní",J118,0)</f>
        <v>0</v>
      </c>
      <c r="BF118" s="231">
        <f>IF(N118="snížená",J118,0)</f>
        <v>0</v>
      </c>
      <c r="BG118" s="231">
        <f>IF(N118="zákl. přenesená",J118,0)</f>
        <v>0</v>
      </c>
      <c r="BH118" s="231">
        <f>IF(N118="sníž. přenesená",J118,0)</f>
        <v>0</v>
      </c>
      <c r="BI118" s="231">
        <f>IF(N118="nulová",J118,0)</f>
        <v>0</v>
      </c>
      <c r="BJ118" s="18" t="s">
        <v>151</v>
      </c>
      <c r="BK118" s="231">
        <f>ROUND(I118*H118,2)</f>
        <v>0</v>
      </c>
      <c r="BL118" s="18" t="s">
        <v>150</v>
      </c>
      <c r="BM118" s="230" t="s">
        <v>1629</v>
      </c>
    </row>
    <row r="119" s="2" customFormat="1">
      <c r="A119" s="39"/>
      <c r="B119" s="40"/>
      <c r="C119" s="41"/>
      <c r="D119" s="234" t="s">
        <v>174</v>
      </c>
      <c r="E119" s="41"/>
      <c r="F119" s="255" t="s">
        <v>1630</v>
      </c>
      <c r="G119" s="41"/>
      <c r="H119" s="41"/>
      <c r="I119" s="137"/>
      <c r="J119" s="41"/>
      <c r="K119" s="41"/>
      <c r="L119" s="45"/>
      <c r="M119" s="256"/>
      <c r="N119" s="257"/>
      <c r="O119" s="85"/>
      <c r="P119" s="85"/>
      <c r="Q119" s="85"/>
      <c r="R119" s="85"/>
      <c r="S119" s="85"/>
      <c r="T119" s="86"/>
      <c r="U119" s="39"/>
      <c r="V119" s="39"/>
      <c r="W119" s="39"/>
      <c r="X119" s="39"/>
      <c r="Y119" s="39"/>
      <c r="Z119" s="39"/>
      <c r="AA119" s="39"/>
      <c r="AB119" s="39"/>
      <c r="AC119" s="39"/>
      <c r="AD119" s="39"/>
      <c r="AE119" s="39"/>
      <c r="AT119" s="18" t="s">
        <v>174</v>
      </c>
      <c r="AU119" s="18" t="s">
        <v>151</v>
      </c>
    </row>
    <row r="120" s="14" customFormat="1">
      <c r="A120" s="14"/>
      <c r="B120" s="244"/>
      <c r="C120" s="245"/>
      <c r="D120" s="234" t="s">
        <v>153</v>
      </c>
      <c r="E120" s="246" t="s">
        <v>19</v>
      </c>
      <c r="F120" s="247" t="s">
        <v>156</v>
      </c>
      <c r="G120" s="245"/>
      <c r="H120" s="248">
        <v>0</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153</v>
      </c>
      <c r="AU120" s="254" t="s">
        <v>151</v>
      </c>
      <c r="AV120" s="14" t="s">
        <v>150</v>
      </c>
      <c r="AW120" s="14" t="s">
        <v>33</v>
      </c>
      <c r="AX120" s="14" t="s">
        <v>72</v>
      </c>
      <c r="AY120" s="254" t="s">
        <v>142</v>
      </c>
    </row>
    <row r="121" s="13" customFormat="1">
      <c r="A121" s="13"/>
      <c r="B121" s="232"/>
      <c r="C121" s="233"/>
      <c r="D121" s="234" t="s">
        <v>153</v>
      </c>
      <c r="E121" s="235" t="s">
        <v>19</v>
      </c>
      <c r="F121" s="236" t="s">
        <v>1604</v>
      </c>
      <c r="G121" s="233"/>
      <c r="H121" s="237">
        <v>24.539999999999999</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153</v>
      </c>
      <c r="AU121" s="243" t="s">
        <v>151</v>
      </c>
      <c r="AV121" s="13" t="s">
        <v>151</v>
      </c>
      <c r="AW121" s="13" t="s">
        <v>33</v>
      </c>
      <c r="AX121" s="13" t="s">
        <v>72</v>
      </c>
      <c r="AY121" s="243" t="s">
        <v>142</v>
      </c>
    </row>
    <row r="122" s="13" customFormat="1">
      <c r="A122" s="13"/>
      <c r="B122" s="232"/>
      <c r="C122" s="233"/>
      <c r="D122" s="234" t="s">
        <v>153</v>
      </c>
      <c r="E122" s="235" t="s">
        <v>19</v>
      </c>
      <c r="F122" s="236" t="s">
        <v>1605</v>
      </c>
      <c r="G122" s="233"/>
      <c r="H122" s="237">
        <v>11.4</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153</v>
      </c>
      <c r="AU122" s="243" t="s">
        <v>151</v>
      </c>
      <c r="AV122" s="13" t="s">
        <v>151</v>
      </c>
      <c r="AW122" s="13" t="s">
        <v>33</v>
      </c>
      <c r="AX122" s="13" t="s">
        <v>72</v>
      </c>
      <c r="AY122" s="243" t="s">
        <v>142</v>
      </c>
    </row>
    <row r="123" s="14" customFormat="1">
      <c r="A123" s="14"/>
      <c r="B123" s="244"/>
      <c r="C123" s="245"/>
      <c r="D123" s="234" t="s">
        <v>153</v>
      </c>
      <c r="E123" s="246" t="s">
        <v>19</v>
      </c>
      <c r="F123" s="247" t="s">
        <v>156</v>
      </c>
      <c r="G123" s="245"/>
      <c r="H123" s="248">
        <v>35.939999999999998</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153</v>
      </c>
      <c r="AU123" s="254" t="s">
        <v>151</v>
      </c>
      <c r="AV123" s="14" t="s">
        <v>150</v>
      </c>
      <c r="AW123" s="14" t="s">
        <v>33</v>
      </c>
      <c r="AX123" s="14" t="s">
        <v>80</v>
      </c>
      <c r="AY123" s="254" t="s">
        <v>142</v>
      </c>
    </row>
    <row r="124" s="2" customFormat="1" ht="33" customHeight="1">
      <c r="A124" s="39"/>
      <c r="B124" s="40"/>
      <c r="C124" s="219" t="s">
        <v>214</v>
      </c>
      <c r="D124" s="219" t="s">
        <v>145</v>
      </c>
      <c r="E124" s="220" t="s">
        <v>1631</v>
      </c>
      <c r="F124" s="221" t="s">
        <v>1632</v>
      </c>
      <c r="G124" s="222" t="s">
        <v>148</v>
      </c>
      <c r="H124" s="223">
        <v>359.39999999999998</v>
      </c>
      <c r="I124" s="224"/>
      <c r="J124" s="225">
        <f>ROUND(I124*H124,2)</f>
        <v>0</v>
      </c>
      <c r="K124" s="221" t="s">
        <v>149</v>
      </c>
      <c r="L124" s="45"/>
      <c r="M124" s="226" t="s">
        <v>19</v>
      </c>
      <c r="N124" s="227" t="s">
        <v>44</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150</v>
      </c>
      <c r="AT124" s="230" t="s">
        <v>145</v>
      </c>
      <c r="AU124" s="230" t="s">
        <v>151</v>
      </c>
      <c r="AY124" s="18" t="s">
        <v>142</v>
      </c>
      <c r="BE124" s="231">
        <f>IF(N124="základní",J124,0)</f>
        <v>0</v>
      </c>
      <c r="BF124" s="231">
        <f>IF(N124="snížená",J124,0)</f>
        <v>0</v>
      </c>
      <c r="BG124" s="231">
        <f>IF(N124="zákl. přenesená",J124,0)</f>
        <v>0</v>
      </c>
      <c r="BH124" s="231">
        <f>IF(N124="sníž. přenesená",J124,0)</f>
        <v>0</v>
      </c>
      <c r="BI124" s="231">
        <f>IF(N124="nulová",J124,0)</f>
        <v>0</v>
      </c>
      <c r="BJ124" s="18" t="s">
        <v>151</v>
      </c>
      <c r="BK124" s="231">
        <f>ROUND(I124*H124,2)</f>
        <v>0</v>
      </c>
      <c r="BL124" s="18" t="s">
        <v>150</v>
      </c>
      <c r="BM124" s="230" t="s">
        <v>1633</v>
      </c>
    </row>
    <row r="125" s="2" customFormat="1">
      <c r="A125" s="39"/>
      <c r="B125" s="40"/>
      <c r="C125" s="41"/>
      <c r="D125" s="234" t="s">
        <v>174</v>
      </c>
      <c r="E125" s="41"/>
      <c r="F125" s="255" t="s">
        <v>1630</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8" t="s">
        <v>174</v>
      </c>
      <c r="AU125" s="18" t="s">
        <v>151</v>
      </c>
    </row>
    <row r="126" s="13" customFormat="1">
      <c r="A126" s="13"/>
      <c r="B126" s="232"/>
      <c r="C126" s="233"/>
      <c r="D126" s="234" t="s">
        <v>153</v>
      </c>
      <c r="E126" s="235" t="s">
        <v>19</v>
      </c>
      <c r="F126" s="236" t="s">
        <v>1604</v>
      </c>
      <c r="G126" s="233"/>
      <c r="H126" s="237">
        <v>24.539999999999999</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153</v>
      </c>
      <c r="AU126" s="243" t="s">
        <v>151</v>
      </c>
      <c r="AV126" s="13" t="s">
        <v>151</v>
      </c>
      <c r="AW126" s="13" t="s">
        <v>33</v>
      </c>
      <c r="AX126" s="13" t="s">
        <v>72</v>
      </c>
      <c r="AY126" s="243" t="s">
        <v>142</v>
      </c>
    </row>
    <row r="127" s="13" customFormat="1">
      <c r="A127" s="13"/>
      <c r="B127" s="232"/>
      <c r="C127" s="233"/>
      <c r="D127" s="234" t="s">
        <v>153</v>
      </c>
      <c r="E127" s="235" t="s">
        <v>19</v>
      </c>
      <c r="F127" s="236" t="s">
        <v>1605</v>
      </c>
      <c r="G127" s="233"/>
      <c r="H127" s="237">
        <v>11.4</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153</v>
      </c>
      <c r="AU127" s="243" t="s">
        <v>151</v>
      </c>
      <c r="AV127" s="13" t="s">
        <v>151</v>
      </c>
      <c r="AW127" s="13" t="s">
        <v>33</v>
      </c>
      <c r="AX127" s="13" t="s">
        <v>72</v>
      </c>
      <c r="AY127" s="243" t="s">
        <v>142</v>
      </c>
    </row>
    <row r="128" s="14" customFormat="1">
      <c r="A128" s="14"/>
      <c r="B128" s="244"/>
      <c r="C128" s="245"/>
      <c r="D128" s="234" t="s">
        <v>153</v>
      </c>
      <c r="E128" s="246" t="s">
        <v>19</v>
      </c>
      <c r="F128" s="247" t="s">
        <v>156</v>
      </c>
      <c r="G128" s="245"/>
      <c r="H128" s="248">
        <v>35.939999999999998</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153</v>
      </c>
      <c r="AU128" s="254" t="s">
        <v>151</v>
      </c>
      <c r="AV128" s="14" t="s">
        <v>150</v>
      </c>
      <c r="AW128" s="14" t="s">
        <v>33</v>
      </c>
      <c r="AX128" s="14" t="s">
        <v>72</v>
      </c>
      <c r="AY128" s="254" t="s">
        <v>142</v>
      </c>
    </row>
    <row r="129" s="13" customFormat="1">
      <c r="A129" s="13"/>
      <c r="B129" s="232"/>
      <c r="C129" s="233"/>
      <c r="D129" s="234" t="s">
        <v>153</v>
      </c>
      <c r="E129" s="235" t="s">
        <v>19</v>
      </c>
      <c r="F129" s="236" t="s">
        <v>1634</v>
      </c>
      <c r="G129" s="233"/>
      <c r="H129" s="237">
        <v>359.39999999999998</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153</v>
      </c>
      <c r="AU129" s="243" t="s">
        <v>151</v>
      </c>
      <c r="AV129" s="13" t="s">
        <v>151</v>
      </c>
      <c r="AW129" s="13" t="s">
        <v>33</v>
      </c>
      <c r="AX129" s="13" t="s">
        <v>72</v>
      </c>
      <c r="AY129" s="243" t="s">
        <v>142</v>
      </c>
    </row>
    <row r="130" s="14" customFormat="1">
      <c r="A130" s="14"/>
      <c r="B130" s="244"/>
      <c r="C130" s="245"/>
      <c r="D130" s="234" t="s">
        <v>153</v>
      </c>
      <c r="E130" s="246" t="s">
        <v>19</v>
      </c>
      <c r="F130" s="247" t="s">
        <v>156</v>
      </c>
      <c r="G130" s="245"/>
      <c r="H130" s="248">
        <v>359.39999999999998</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153</v>
      </c>
      <c r="AU130" s="254" t="s">
        <v>151</v>
      </c>
      <c r="AV130" s="14" t="s">
        <v>150</v>
      </c>
      <c r="AW130" s="14" t="s">
        <v>33</v>
      </c>
      <c r="AX130" s="14" t="s">
        <v>80</v>
      </c>
      <c r="AY130" s="254" t="s">
        <v>142</v>
      </c>
    </row>
    <row r="131" s="2" customFormat="1" ht="21.75" customHeight="1">
      <c r="A131" s="39"/>
      <c r="B131" s="40"/>
      <c r="C131" s="219" t="s">
        <v>218</v>
      </c>
      <c r="D131" s="219" t="s">
        <v>145</v>
      </c>
      <c r="E131" s="220" t="s">
        <v>1635</v>
      </c>
      <c r="F131" s="221" t="s">
        <v>1636</v>
      </c>
      <c r="G131" s="222" t="s">
        <v>148</v>
      </c>
      <c r="H131" s="223">
        <v>35.939999999999998</v>
      </c>
      <c r="I131" s="224"/>
      <c r="J131" s="225">
        <f>ROUND(I131*H131,2)</f>
        <v>0</v>
      </c>
      <c r="K131" s="221" t="s">
        <v>149</v>
      </c>
      <c r="L131" s="45"/>
      <c r="M131" s="226" t="s">
        <v>19</v>
      </c>
      <c r="N131" s="227" t="s">
        <v>44</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150</v>
      </c>
      <c r="AT131" s="230" t="s">
        <v>145</v>
      </c>
      <c r="AU131" s="230" t="s">
        <v>151</v>
      </c>
      <c r="AY131" s="18" t="s">
        <v>142</v>
      </c>
      <c r="BE131" s="231">
        <f>IF(N131="základní",J131,0)</f>
        <v>0</v>
      </c>
      <c r="BF131" s="231">
        <f>IF(N131="snížená",J131,0)</f>
        <v>0</v>
      </c>
      <c r="BG131" s="231">
        <f>IF(N131="zákl. přenesená",J131,0)</f>
        <v>0</v>
      </c>
      <c r="BH131" s="231">
        <f>IF(N131="sníž. přenesená",J131,0)</f>
        <v>0</v>
      </c>
      <c r="BI131" s="231">
        <f>IF(N131="nulová",J131,0)</f>
        <v>0</v>
      </c>
      <c r="BJ131" s="18" t="s">
        <v>151</v>
      </c>
      <c r="BK131" s="231">
        <f>ROUND(I131*H131,2)</f>
        <v>0</v>
      </c>
      <c r="BL131" s="18" t="s">
        <v>150</v>
      </c>
      <c r="BM131" s="230" t="s">
        <v>1637</v>
      </c>
    </row>
    <row r="132" s="2" customFormat="1">
      <c r="A132" s="39"/>
      <c r="B132" s="40"/>
      <c r="C132" s="41"/>
      <c r="D132" s="234" t="s">
        <v>174</v>
      </c>
      <c r="E132" s="41"/>
      <c r="F132" s="255" t="s">
        <v>1638</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8" t="s">
        <v>174</v>
      </c>
      <c r="AU132" s="18" t="s">
        <v>151</v>
      </c>
    </row>
    <row r="133" s="12" customFormat="1" ht="22.8" customHeight="1">
      <c r="A133" s="12"/>
      <c r="B133" s="203"/>
      <c r="C133" s="204"/>
      <c r="D133" s="205" t="s">
        <v>71</v>
      </c>
      <c r="E133" s="217" t="s">
        <v>151</v>
      </c>
      <c r="F133" s="217" t="s">
        <v>1639</v>
      </c>
      <c r="G133" s="204"/>
      <c r="H133" s="204"/>
      <c r="I133" s="207"/>
      <c r="J133" s="218">
        <f>BK133</f>
        <v>0</v>
      </c>
      <c r="K133" s="204"/>
      <c r="L133" s="209"/>
      <c r="M133" s="210"/>
      <c r="N133" s="211"/>
      <c r="O133" s="211"/>
      <c r="P133" s="212">
        <f>SUM(P134:P149)</f>
        <v>0</v>
      </c>
      <c r="Q133" s="211"/>
      <c r="R133" s="212">
        <f>SUM(R134:R149)</f>
        <v>60.888542000000001</v>
      </c>
      <c r="S133" s="211"/>
      <c r="T133" s="213">
        <f>SUM(T134:T149)</f>
        <v>0</v>
      </c>
      <c r="U133" s="12"/>
      <c r="V133" s="12"/>
      <c r="W133" s="12"/>
      <c r="X133" s="12"/>
      <c r="Y133" s="12"/>
      <c r="Z133" s="12"/>
      <c r="AA133" s="12"/>
      <c r="AB133" s="12"/>
      <c r="AC133" s="12"/>
      <c r="AD133" s="12"/>
      <c r="AE133" s="12"/>
      <c r="AR133" s="214" t="s">
        <v>80</v>
      </c>
      <c r="AT133" s="215" t="s">
        <v>71</v>
      </c>
      <c r="AU133" s="215" t="s">
        <v>80</v>
      </c>
      <c r="AY133" s="214" t="s">
        <v>142</v>
      </c>
      <c r="BK133" s="216">
        <f>SUM(BK134:BK149)</f>
        <v>0</v>
      </c>
    </row>
    <row r="134" s="2" customFormat="1" ht="21.75" customHeight="1">
      <c r="A134" s="39"/>
      <c r="B134" s="40"/>
      <c r="C134" s="219" t="s">
        <v>245</v>
      </c>
      <c r="D134" s="219" t="s">
        <v>145</v>
      </c>
      <c r="E134" s="220" t="s">
        <v>1640</v>
      </c>
      <c r="F134" s="221" t="s">
        <v>1641</v>
      </c>
      <c r="G134" s="222" t="s">
        <v>148</v>
      </c>
      <c r="H134" s="223">
        <v>32.399000000000001</v>
      </c>
      <c r="I134" s="224"/>
      <c r="J134" s="225">
        <f>ROUND(I134*H134,2)</f>
        <v>0</v>
      </c>
      <c r="K134" s="221" t="s">
        <v>149</v>
      </c>
      <c r="L134" s="45"/>
      <c r="M134" s="226" t="s">
        <v>19</v>
      </c>
      <c r="N134" s="227" t="s">
        <v>44</v>
      </c>
      <c r="O134" s="85"/>
      <c r="P134" s="228">
        <f>O134*H134</f>
        <v>0</v>
      </c>
      <c r="Q134" s="228">
        <v>1.665</v>
      </c>
      <c r="R134" s="228">
        <f>Q134*H134</f>
        <v>53.944335000000002</v>
      </c>
      <c r="S134" s="228">
        <v>0</v>
      </c>
      <c r="T134" s="229">
        <f>S134*H134</f>
        <v>0</v>
      </c>
      <c r="U134" s="39"/>
      <c r="V134" s="39"/>
      <c r="W134" s="39"/>
      <c r="X134" s="39"/>
      <c r="Y134" s="39"/>
      <c r="Z134" s="39"/>
      <c r="AA134" s="39"/>
      <c r="AB134" s="39"/>
      <c r="AC134" s="39"/>
      <c r="AD134" s="39"/>
      <c r="AE134" s="39"/>
      <c r="AR134" s="230" t="s">
        <v>150</v>
      </c>
      <c r="AT134" s="230" t="s">
        <v>145</v>
      </c>
      <c r="AU134" s="230" t="s">
        <v>151</v>
      </c>
      <c r="AY134" s="18" t="s">
        <v>142</v>
      </c>
      <c r="BE134" s="231">
        <f>IF(N134="základní",J134,0)</f>
        <v>0</v>
      </c>
      <c r="BF134" s="231">
        <f>IF(N134="snížená",J134,0)</f>
        <v>0</v>
      </c>
      <c r="BG134" s="231">
        <f>IF(N134="zákl. přenesená",J134,0)</f>
        <v>0</v>
      </c>
      <c r="BH134" s="231">
        <f>IF(N134="sníž. přenesená",J134,0)</f>
        <v>0</v>
      </c>
      <c r="BI134" s="231">
        <f>IF(N134="nulová",J134,0)</f>
        <v>0</v>
      </c>
      <c r="BJ134" s="18" t="s">
        <v>151</v>
      </c>
      <c r="BK134" s="231">
        <f>ROUND(I134*H134,2)</f>
        <v>0</v>
      </c>
      <c r="BL134" s="18" t="s">
        <v>150</v>
      </c>
      <c r="BM134" s="230" t="s">
        <v>1642</v>
      </c>
    </row>
    <row r="135" s="2" customFormat="1">
      <c r="A135" s="39"/>
      <c r="B135" s="40"/>
      <c r="C135" s="41"/>
      <c r="D135" s="234" t="s">
        <v>174</v>
      </c>
      <c r="E135" s="41"/>
      <c r="F135" s="255" t="s">
        <v>1643</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8" t="s">
        <v>174</v>
      </c>
      <c r="AU135" s="18" t="s">
        <v>151</v>
      </c>
    </row>
    <row r="136" s="13" customFormat="1">
      <c r="A136" s="13"/>
      <c r="B136" s="232"/>
      <c r="C136" s="233"/>
      <c r="D136" s="234" t="s">
        <v>153</v>
      </c>
      <c r="E136" s="235" t="s">
        <v>19</v>
      </c>
      <c r="F136" s="236" t="s">
        <v>1604</v>
      </c>
      <c r="G136" s="233"/>
      <c r="H136" s="237">
        <v>24.539999999999999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153</v>
      </c>
      <c r="AU136" s="243" t="s">
        <v>151</v>
      </c>
      <c r="AV136" s="13" t="s">
        <v>151</v>
      </c>
      <c r="AW136" s="13" t="s">
        <v>33</v>
      </c>
      <c r="AX136" s="13" t="s">
        <v>72</v>
      </c>
      <c r="AY136" s="243" t="s">
        <v>142</v>
      </c>
    </row>
    <row r="137" s="13" customFormat="1">
      <c r="A137" s="13"/>
      <c r="B137" s="232"/>
      <c r="C137" s="233"/>
      <c r="D137" s="234" t="s">
        <v>153</v>
      </c>
      <c r="E137" s="235" t="s">
        <v>19</v>
      </c>
      <c r="F137" s="236" t="s">
        <v>1605</v>
      </c>
      <c r="G137" s="233"/>
      <c r="H137" s="237">
        <v>11.4</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153</v>
      </c>
      <c r="AU137" s="243" t="s">
        <v>151</v>
      </c>
      <c r="AV137" s="13" t="s">
        <v>151</v>
      </c>
      <c r="AW137" s="13" t="s">
        <v>33</v>
      </c>
      <c r="AX137" s="13" t="s">
        <v>72</v>
      </c>
      <c r="AY137" s="243" t="s">
        <v>142</v>
      </c>
    </row>
    <row r="138" s="13" customFormat="1">
      <c r="A138" s="13"/>
      <c r="B138" s="232"/>
      <c r="C138" s="233"/>
      <c r="D138" s="234" t="s">
        <v>153</v>
      </c>
      <c r="E138" s="235" t="s">
        <v>19</v>
      </c>
      <c r="F138" s="236" t="s">
        <v>1644</v>
      </c>
      <c r="G138" s="233"/>
      <c r="H138" s="237">
        <v>-1.145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153</v>
      </c>
      <c r="AU138" s="243" t="s">
        <v>151</v>
      </c>
      <c r="AV138" s="13" t="s">
        <v>151</v>
      </c>
      <c r="AW138" s="13" t="s">
        <v>33</v>
      </c>
      <c r="AX138" s="13" t="s">
        <v>72</v>
      </c>
      <c r="AY138" s="243" t="s">
        <v>142</v>
      </c>
    </row>
    <row r="139" s="13" customFormat="1">
      <c r="A139" s="13"/>
      <c r="B139" s="232"/>
      <c r="C139" s="233"/>
      <c r="D139" s="234" t="s">
        <v>153</v>
      </c>
      <c r="E139" s="235" t="s">
        <v>19</v>
      </c>
      <c r="F139" s="236" t="s">
        <v>1645</v>
      </c>
      <c r="G139" s="233"/>
      <c r="H139" s="237">
        <v>-1.6359999999999999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153</v>
      </c>
      <c r="AU139" s="243" t="s">
        <v>151</v>
      </c>
      <c r="AV139" s="13" t="s">
        <v>151</v>
      </c>
      <c r="AW139" s="13" t="s">
        <v>33</v>
      </c>
      <c r="AX139" s="13" t="s">
        <v>72</v>
      </c>
      <c r="AY139" s="243" t="s">
        <v>142</v>
      </c>
    </row>
    <row r="140" s="13" customFormat="1">
      <c r="A140" s="13"/>
      <c r="B140" s="232"/>
      <c r="C140" s="233"/>
      <c r="D140" s="234" t="s">
        <v>153</v>
      </c>
      <c r="E140" s="235" t="s">
        <v>19</v>
      </c>
      <c r="F140" s="236" t="s">
        <v>1646</v>
      </c>
      <c r="G140" s="233"/>
      <c r="H140" s="237">
        <v>-0.76000000000000001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153</v>
      </c>
      <c r="AU140" s="243" t="s">
        <v>151</v>
      </c>
      <c r="AV140" s="13" t="s">
        <v>151</v>
      </c>
      <c r="AW140" s="13" t="s">
        <v>33</v>
      </c>
      <c r="AX140" s="13" t="s">
        <v>72</v>
      </c>
      <c r="AY140" s="243" t="s">
        <v>142</v>
      </c>
    </row>
    <row r="141" s="14" customFormat="1">
      <c r="A141" s="14"/>
      <c r="B141" s="244"/>
      <c r="C141" s="245"/>
      <c r="D141" s="234" t="s">
        <v>153</v>
      </c>
      <c r="E141" s="246" t="s">
        <v>19</v>
      </c>
      <c r="F141" s="247" t="s">
        <v>156</v>
      </c>
      <c r="G141" s="245"/>
      <c r="H141" s="248">
        <v>32.398999999999994</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153</v>
      </c>
      <c r="AU141" s="254" t="s">
        <v>151</v>
      </c>
      <c r="AV141" s="14" t="s">
        <v>150</v>
      </c>
      <c r="AW141" s="14" t="s">
        <v>33</v>
      </c>
      <c r="AX141" s="14" t="s">
        <v>80</v>
      </c>
      <c r="AY141" s="254" t="s">
        <v>142</v>
      </c>
    </row>
    <row r="142" s="2" customFormat="1" ht="21.75" customHeight="1">
      <c r="A142" s="39"/>
      <c r="B142" s="40"/>
      <c r="C142" s="219" t="s">
        <v>249</v>
      </c>
      <c r="D142" s="219" t="s">
        <v>145</v>
      </c>
      <c r="E142" s="220" t="s">
        <v>1647</v>
      </c>
      <c r="F142" s="221" t="s">
        <v>1648</v>
      </c>
      <c r="G142" s="222" t="s">
        <v>159</v>
      </c>
      <c r="H142" s="223">
        <v>119.8</v>
      </c>
      <c r="I142" s="224"/>
      <c r="J142" s="225">
        <f>ROUND(I142*H142,2)</f>
        <v>0</v>
      </c>
      <c r="K142" s="221" t="s">
        <v>149</v>
      </c>
      <c r="L142" s="45"/>
      <c r="M142" s="226" t="s">
        <v>19</v>
      </c>
      <c r="N142" s="227" t="s">
        <v>44</v>
      </c>
      <c r="O142" s="85"/>
      <c r="P142" s="228">
        <f>O142*H142</f>
        <v>0</v>
      </c>
      <c r="Q142" s="228">
        <v>0.00017000000000000001</v>
      </c>
      <c r="R142" s="228">
        <f>Q142*H142</f>
        <v>0.020366000000000002</v>
      </c>
      <c r="S142" s="228">
        <v>0</v>
      </c>
      <c r="T142" s="229">
        <f>S142*H142</f>
        <v>0</v>
      </c>
      <c r="U142" s="39"/>
      <c r="V142" s="39"/>
      <c r="W142" s="39"/>
      <c r="X142" s="39"/>
      <c r="Y142" s="39"/>
      <c r="Z142" s="39"/>
      <c r="AA142" s="39"/>
      <c r="AB142" s="39"/>
      <c r="AC142" s="39"/>
      <c r="AD142" s="39"/>
      <c r="AE142" s="39"/>
      <c r="AR142" s="230" t="s">
        <v>150</v>
      </c>
      <c r="AT142" s="230" t="s">
        <v>145</v>
      </c>
      <c r="AU142" s="230" t="s">
        <v>151</v>
      </c>
      <c r="AY142" s="18" t="s">
        <v>142</v>
      </c>
      <c r="BE142" s="231">
        <f>IF(N142="základní",J142,0)</f>
        <v>0</v>
      </c>
      <c r="BF142" s="231">
        <f>IF(N142="snížená",J142,0)</f>
        <v>0</v>
      </c>
      <c r="BG142" s="231">
        <f>IF(N142="zákl. přenesená",J142,0)</f>
        <v>0</v>
      </c>
      <c r="BH142" s="231">
        <f>IF(N142="sníž. přenesená",J142,0)</f>
        <v>0</v>
      </c>
      <c r="BI142" s="231">
        <f>IF(N142="nulová",J142,0)</f>
        <v>0</v>
      </c>
      <c r="BJ142" s="18" t="s">
        <v>151</v>
      </c>
      <c r="BK142" s="231">
        <f>ROUND(I142*H142,2)</f>
        <v>0</v>
      </c>
      <c r="BL142" s="18" t="s">
        <v>150</v>
      </c>
      <c r="BM142" s="230" t="s">
        <v>1649</v>
      </c>
    </row>
    <row r="143" s="2" customFormat="1">
      <c r="A143" s="39"/>
      <c r="B143" s="40"/>
      <c r="C143" s="41"/>
      <c r="D143" s="234" t="s">
        <v>174</v>
      </c>
      <c r="E143" s="41"/>
      <c r="F143" s="255" t="s">
        <v>1650</v>
      </c>
      <c r="G143" s="41"/>
      <c r="H143" s="41"/>
      <c r="I143" s="137"/>
      <c r="J143" s="41"/>
      <c r="K143" s="41"/>
      <c r="L143" s="45"/>
      <c r="M143" s="256"/>
      <c r="N143" s="257"/>
      <c r="O143" s="85"/>
      <c r="P143" s="85"/>
      <c r="Q143" s="85"/>
      <c r="R143" s="85"/>
      <c r="S143" s="85"/>
      <c r="T143" s="86"/>
      <c r="U143" s="39"/>
      <c r="V143" s="39"/>
      <c r="W143" s="39"/>
      <c r="X143" s="39"/>
      <c r="Y143" s="39"/>
      <c r="Z143" s="39"/>
      <c r="AA143" s="39"/>
      <c r="AB143" s="39"/>
      <c r="AC143" s="39"/>
      <c r="AD143" s="39"/>
      <c r="AE143" s="39"/>
      <c r="AT143" s="18" t="s">
        <v>174</v>
      </c>
      <c r="AU143" s="18" t="s">
        <v>151</v>
      </c>
    </row>
    <row r="144" s="13" customFormat="1">
      <c r="A144" s="13"/>
      <c r="B144" s="232"/>
      <c r="C144" s="233"/>
      <c r="D144" s="234" t="s">
        <v>153</v>
      </c>
      <c r="E144" s="235" t="s">
        <v>19</v>
      </c>
      <c r="F144" s="236" t="s">
        <v>1651</v>
      </c>
      <c r="G144" s="233"/>
      <c r="H144" s="237">
        <v>119.8</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153</v>
      </c>
      <c r="AU144" s="243" t="s">
        <v>151</v>
      </c>
      <c r="AV144" s="13" t="s">
        <v>151</v>
      </c>
      <c r="AW144" s="13" t="s">
        <v>33</v>
      </c>
      <c r="AX144" s="13" t="s">
        <v>72</v>
      </c>
      <c r="AY144" s="243" t="s">
        <v>142</v>
      </c>
    </row>
    <row r="145" s="14" customFormat="1">
      <c r="A145" s="14"/>
      <c r="B145" s="244"/>
      <c r="C145" s="245"/>
      <c r="D145" s="234" t="s">
        <v>153</v>
      </c>
      <c r="E145" s="246" t="s">
        <v>19</v>
      </c>
      <c r="F145" s="247" t="s">
        <v>156</v>
      </c>
      <c r="G145" s="245"/>
      <c r="H145" s="248">
        <v>119.8</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153</v>
      </c>
      <c r="AU145" s="254" t="s">
        <v>151</v>
      </c>
      <c r="AV145" s="14" t="s">
        <v>150</v>
      </c>
      <c r="AW145" s="14" t="s">
        <v>33</v>
      </c>
      <c r="AX145" s="14" t="s">
        <v>80</v>
      </c>
      <c r="AY145" s="254" t="s">
        <v>142</v>
      </c>
    </row>
    <row r="146" s="2" customFormat="1" ht="16.5" customHeight="1">
      <c r="A146" s="39"/>
      <c r="B146" s="40"/>
      <c r="C146" s="268" t="s">
        <v>8</v>
      </c>
      <c r="D146" s="268" t="s">
        <v>264</v>
      </c>
      <c r="E146" s="269" t="s">
        <v>1652</v>
      </c>
      <c r="F146" s="270" t="s">
        <v>1653</v>
      </c>
      <c r="G146" s="271" t="s">
        <v>159</v>
      </c>
      <c r="H146" s="272">
        <v>119.8</v>
      </c>
      <c r="I146" s="273"/>
      <c r="J146" s="274">
        <f>ROUND(I146*H146,2)</f>
        <v>0</v>
      </c>
      <c r="K146" s="270" t="s">
        <v>149</v>
      </c>
      <c r="L146" s="275"/>
      <c r="M146" s="276" t="s">
        <v>19</v>
      </c>
      <c r="N146" s="277" t="s">
        <v>44</v>
      </c>
      <c r="O146" s="85"/>
      <c r="P146" s="228">
        <f>O146*H146</f>
        <v>0</v>
      </c>
      <c r="Q146" s="228">
        <v>0.00014999999999999999</v>
      </c>
      <c r="R146" s="228">
        <f>Q146*H146</f>
        <v>0.017969999999999996</v>
      </c>
      <c r="S146" s="228">
        <v>0</v>
      </c>
      <c r="T146" s="229">
        <f>S146*H146</f>
        <v>0</v>
      </c>
      <c r="U146" s="39"/>
      <c r="V146" s="39"/>
      <c r="W146" s="39"/>
      <c r="X146" s="39"/>
      <c r="Y146" s="39"/>
      <c r="Z146" s="39"/>
      <c r="AA146" s="39"/>
      <c r="AB146" s="39"/>
      <c r="AC146" s="39"/>
      <c r="AD146" s="39"/>
      <c r="AE146" s="39"/>
      <c r="AR146" s="230" t="s">
        <v>200</v>
      </c>
      <c r="AT146" s="230" t="s">
        <v>264</v>
      </c>
      <c r="AU146" s="230" t="s">
        <v>151</v>
      </c>
      <c r="AY146" s="18" t="s">
        <v>142</v>
      </c>
      <c r="BE146" s="231">
        <f>IF(N146="základní",J146,0)</f>
        <v>0</v>
      </c>
      <c r="BF146" s="231">
        <f>IF(N146="snížená",J146,0)</f>
        <v>0</v>
      </c>
      <c r="BG146" s="231">
        <f>IF(N146="zákl. přenesená",J146,0)</f>
        <v>0</v>
      </c>
      <c r="BH146" s="231">
        <f>IF(N146="sníž. přenesená",J146,0)</f>
        <v>0</v>
      </c>
      <c r="BI146" s="231">
        <f>IF(N146="nulová",J146,0)</f>
        <v>0</v>
      </c>
      <c r="BJ146" s="18" t="s">
        <v>151</v>
      </c>
      <c r="BK146" s="231">
        <f>ROUND(I146*H146,2)</f>
        <v>0</v>
      </c>
      <c r="BL146" s="18" t="s">
        <v>150</v>
      </c>
      <c r="BM146" s="230" t="s">
        <v>1654</v>
      </c>
    </row>
    <row r="147" s="2" customFormat="1" ht="21.75" customHeight="1">
      <c r="A147" s="39"/>
      <c r="B147" s="40"/>
      <c r="C147" s="219" t="s">
        <v>269</v>
      </c>
      <c r="D147" s="219" t="s">
        <v>145</v>
      </c>
      <c r="E147" s="220" t="s">
        <v>1655</v>
      </c>
      <c r="F147" s="221" t="s">
        <v>1656</v>
      </c>
      <c r="G147" s="222" t="s">
        <v>185</v>
      </c>
      <c r="H147" s="223">
        <v>29.949999999999999</v>
      </c>
      <c r="I147" s="224"/>
      <c r="J147" s="225">
        <f>ROUND(I147*H147,2)</f>
        <v>0</v>
      </c>
      <c r="K147" s="221" t="s">
        <v>149</v>
      </c>
      <c r="L147" s="45"/>
      <c r="M147" s="226" t="s">
        <v>19</v>
      </c>
      <c r="N147" s="227" t="s">
        <v>44</v>
      </c>
      <c r="O147" s="85"/>
      <c r="P147" s="228">
        <f>O147*H147</f>
        <v>0</v>
      </c>
      <c r="Q147" s="228">
        <v>0.23058000000000001</v>
      </c>
      <c r="R147" s="228">
        <f>Q147*H147</f>
        <v>6.9058710000000003</v>
      </c>
      <c r="S147" s="228">
        <v>0</v>
      </c>
      <c r="T147" s="229">
        <f>S147*H147</f>
        <v>0</v>
      </c>
      <c r="U147" s="39"/>
      <c r="V147" s="39"/>
      <c r="W147" s="39"/>
      <c r="X147" s="39"/>
      <c r="Y147" s="39"/>
      <c r="Z147" s="39"/>
      <c r="AA147" s="39"/>
      <c r="AB147" s="39"/>
      <c r="AC147" s="39"/>
      <c r="AD147" s="39"/>
      <c r="AE147" s="39"/>
      <c r="AR147" s="230" t="s">
        <v>150</v>
      </c>
      <c r="AT147" s="230" t="s">
        <v>145</v>
      </c>
      <c r="AU147" s="230" t="s">
        <v>151</v>
      </c>
      <c r="AY147" s="18" t="s">
        <v>142</v>
      </c>
      <c r="BE147" s="231">
        <f>IF(N147="základní",J147,0)</f>
        <v>0</v>
      </c>
      <c r="BF147" s="231">
        <f>IF(N147="snížená",J147,0)</f>
        <v>0</v>
      </c>
      <c r="BG147" s="231">
        <f>IF(N147="zákl. přenesená",J147,0)</f>
        <v>0</v>
      </c>
      <c r="BH147" s="231">
        <f>IF(N147="sníž. přenesená",J147,0)</f>
        <v>0</v>
      </c>
      <c r="BI147" s="231">
        <f>IF(N147="nulová",J147,0)</f>
        <v>0</v>
      </c>
      <c r="BJ147" s="18" t="s">
        <v>151</v>
      </c>
      <c r="BK147" s="231">
        <f>ROUND(I147*H147,2)</f>
        <v>0</v>
      </c>
      <c r="BL147" s="18" t="s">
        <v>150</v>
      </c>
      <c r="BM147" s="230" t="s">
        <v>1657</v>
      </c>
    </row>
    <row r="148" s="13" customFormat="1">
      <c r="A148" s="13"/>
      <c r="B148" s="232"/>
      <c r="C148" s="233"/>
      <c r="D148" s="234" t="s">
        <v>153</v>
      </c>
      <c r="E148" s="235" t="s">
        <v>19</v>
      </c>
      <c r="F148" s="236" t="s">
        <v>1658</v>
      </c>
      <c r="G148" s="233"/>
      <c r="H148" s="237">
        <v>29.949999999999999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153</v>
      </c>
      <c r="AU148" s="243" t="s">
        <v>151</v>
      </c>
      <c r="AV148" s="13" t="s">
        <v>151</v>
      </c>
      <c r="AW148" s="13" t="s">
        <v>33</v>
      </c>
      <c r="AX148" s="13" t="s">
        <v>72</v>
      </c>
      <c r="AY148" s="243" t="s">
        <v>142</v>
      </c>
    </row>
    <row r="149" s="14" customFormat="1">
      <c r="A149" s="14"/>
      <c r="B149" s="244"/>
      <c r="C149" s="245"/>
      <c r="D149" s="234" t="s">
        <v>153</v>
      </c>
      <c r="E149" s="246" t="s">
        <v>19</v>
      </c>
      <c r="F149" s="247" t="s">
        <v>156</v>
      </c>
      <c r="G149" s="245"/>
      <c r="H149" s="248">
        <v>29.949999999999999</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153</v>
      </c>
      <c r="AU149" s="254" t="s">
        <v>151</v>
      </c>
      <c r="AV149" s="14" t="s">
        <v>150</v>
      </c>
      <c r="AW149" s="14" t="s">
        <v>33</v>
      </c>
      <c r="AX149" s="14" t="s">
        <v>80</v>
      </c>
      <c r="AY149" s="254" t="s">
        <v>142</v>
      </c>
    </row>
    <row r="150" s="12" customFormat="1" ht="22.8" customHeight="1">
      <c r="A150" s="12"/>
      <c r="B150" s="203"/>
      <c r="C150" s="204"/>
      <c r="D150" s="205" t="s">
        <v>71</v>
      </c>
      <c r="E150" s="217" t="s">
        <v>182</v>
      </c>
      <c r="F150" s="217" t="s">
        <v>1659</v>
      </c>
      <c r="G150" s="204"/>
      <c r="H150" s="204"/>
      <c r="I150" s="207"/>
      <c r="J150" s="218">
        <f>BK150</f>
        <v>0</v>
      </c>
      <c r="K150" s="204"/>
      <c r="L150" s="209"/>
      <c r="M150" s="210"/>
      <c r="N150" s="211"/>
      <c r="O150" s="211"/>
      <c r="P150" s="212">
        <f>SUM(P151:P156)</f>
        <v>0</v>
      </c>
      <c r="Q150" s="211"/>
      <c r="R150" s="212">
        <f>SUM(R151:R156)</f>
        <v>14.410378800000002</v>
      </c>
      <c r="S150" s="211"/>
      <c r="T150" s="213">
        <f>SUM(T151:T156)</f>
        <v>0</v>
      </c>
      <c r="U150" s="12"/>
      <c r="V150" s="12"/>
      <c r="W150" s="12"/>
      <c r="X150" s="12"/>
      <c r="Y150" s="12"/>
      <c r="Z150" s="12"/>
      <c r="AA150" s="12"/>
      <c r="AB150" s="12"/>
      <c r="AC150" s="12"/>
      <c r="AD150" s="12"/>
      <c r="AE150" s="12"/>
      <c r="AR150" s="214" t="s">
        <v>80</v>
      </c>
      <c r="AT150" s="215" t="s">
        <v>71</v>
      </c>
      <c r="AU150" s="215" t="s">
        <v>80</v>
      </c>
      <c r="AY150" s="214" t="s">
        <v>142</v>
      </c>
      <c r="BK150" s="216">
        <f>SUM(BK151:BK156)</f>
        <v>0</v>
      </c>
    </row>
    <row r="151" s="2" customFormat="1" ht="21.75" customHeight="1">
      <c r="A151" s="39"/>
      <c r="B151" s="40"/>
      <c r="C151" s="219" t="s">
        <v>274</v>
      </c>
      <c r="D151" s="219" t="s">
        <v>145</v>
      </c>
      <c r="E151" s="220" t="s">
        <v>1660</v>
      </c>
      <c r="F151" s="221" t="s">
        <v>1661</v>
      </c>
      <c r="G151" s="222" t="s">
        <v>159</v>
      </c>
      <c r="H151" s="223">
        <v>18.405000000000001</v>
      </c>
      <c r="I151" s="224"/>
      <c r="J151" s="225">
        <f>ROUND(I151*H151,2)</f>
        <v>0</v>
      </c>
      <c r="K151" s="221" t="s">
        <v>149</v>
      </c>
      <c r="L151" s="45"/>
      <c r="M151" s="226" t="s">
        <v>19</v>
      </c>
      <c r="N151" s="227" t="s">
        <v>44</v>
      </c>
      <c r="O151" s="85"/>
      <c r="P151" s="228">
        <f>O151*H151</f>
        <v>0</v>
      </c>
      <c r="Q151" s="228">
        <v>0.17157</v>
      </c>
      <c r="R151" s="228">
        <f>Q151*H151</f>
        <v>3.1577458500000004</v>
      </c>
      <c r="S151" s="228">
        <v>0</v>
      </c>
      <c r="T151" s="229">
        <f>S151*H151</f>
        <v>0</v>
      </c>
      <c r="U151" s="39"/>
      <c r="V151" s="39"/>
      <c r="W151" s="39"/>
      <c r="X151" s="39"/>
      <c r="Y151" s="39"/>
      <c r="Z151" s="39"/>
      <c r="AA151" s="39"/>
      <c r="AB151" s="39"/>
      <c r="AC151" s="39"/>
      <c r="AD151" s="39"/>
      <c r="AE151" s="39"/>
      <c r="AR151" s="230" t="s">
        <v>150</v>
      </c>
      <c r="AT151" s="230" t="s">
        <v>145</v>
      </c>
      <c r="AU151" s="230" t="s">
        <v>151</v>
      </c>
      <c r="AY151" s="18" t="s">
        <v>142</v>
      </c>
      <c r="BE151" s="231">
        <f>IF(N151="základní",J151,0)</f>
        <v>0</v>
      </c>
      <c r="BF151" s="231">
        <f>IF(N151="snížená",J151,0)</f>
        <v>0</v>
      </c>
      <c r="BG151" s="231">
        <f>IF(N151="zákl. přenesená",J151,0)</f>
        <v>0</v>
      </c>
      <c r="BH151" s="231">
        <f>IF(N151="sníž. přenesená",J151,0)</f>
        <v>0</v>
      </c>
      <c r="BI151" s="231">
        <f>IF(N151="nulová",J151,0)</f>
        <v>0</v>
      </c>
      <c r="BJ151" s="18" t="s">
        <v>151</v>
      </c>
      <c r="BK151" s="231">
        <f>ROUND(I151*H151,2)</f>
        <v>0</v>
      </c>
      <c r="BL151" s="18" t="s">
        <v>150</v>
      </c>
      <c r="BM151" s="230" t="s">
        <v>1662</v>
      </c>
    </row>
    <row r="152" s="2" customFormat="1">
      <c r="A152" s="39"/>
      <c r="B152" s="40"/>
      <c r="C152" s="41"/>
      <c r="D152" s="234" t="s">
        <v>174</v>
      </c>
      <c r="E152" s="41"/>
      <c r="F152" s="255" t="s">
        <v>1663</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8" t="s">
        <v>174</v>
      </c>
      <c r="AU152" s="18" t="s">
        <v>151</v>
      </c>
    </row>
    <row r="153" s="2" customFormat="1" ht="21.75" customHeight="1">
      <c r="A153" s="39"/>
      <c r="B153" s="40"/>
      <c r="C153" s="219" t="s">
        <v>279</v>
      </c>
      <c r="D153" s="219" t="s">
        <v>145</v>
      </c>
      <c r="E153" s="220" t="s">
        <v>1664</v>
      </c>
      <c r="F153" s="221" t="s">
        <v>1665</v>
      </c>
      <c r="G153" s="222" t="s">
        <v>159</v>
      </c>
      <c r="H153" s="223">
        <v>18.405000000000001</v>
      </c>
      <c r="I153" s="224"/>
      <c r="J153" s="225">
        <f>ROUND(I153*H153,2)</f>
        <v>0</v>
      </c>
      <c r="K153" s="221" t="s">
        <v>149</v>
      </c>
      <c r="L153" s="45"/>
      <c r="M153" s="226" t="s">
        <v>19</v>
      </c>
      <c r="N153" s="227" t="s">
        <v>44</v>
      </c>
      <c r="O153" s="85"/>
      <c r="P153" s="228">
        <f>O153*H153</f>
        <v>0</v>
      </c>
      <c r="Q153" s="228">
        <v>0.34762999999999999</v>
      </c>
      <c r="R153" s="228">
        <f>Q153*H153</f>
        <v>6.3981301500000001</v>
      </c>
      <c r="S153" s="228">
        <v>0</v>
      </c>
      <c r="T153" s="229">
        <f>S153*H153</f>
        <v>0</v>
      </c>
      <c r="U153" s="39"/>
      <c r="V153" s="39"/>
      <c r="W153" s="39"/>
      <c r="X153" s="39"/>
      <c r="Y153" s="39"/>
      <c r="Z153" s="39"/>
      <c r="AA153" s="39"/>
      <c r="AB153" s="39"/>
      <c r="AC153" s="39"/>
      <c r="AD153" s="39"/>
      <c r="AE153" s="39"/>
      <c r="AR153" s="230" t="s">
        <v>150</v>
      </c>
      <c r="AT153" s="230" t="s">
        <v>145</v>
      </c>
      <c r="AU153" s="230" t="s">
        <v>151</v>
      </c>
      <c r="AY153" s="18" t="s">
        <v>142</v>
      </c>
      <c r="BE153" s="231">
        <f>IF(N153="základní",J153,0)</f>
        <v>0</v>
      </c>
      <c r="BF153" s="231">
        <f>IF(N153="snížená",J153,0)</f>
        <v>0</v>
      </c>
      <c r="BG153" s="231">
        <f>IF(N153="zákl. přenesená",J153,0)</f>
        <v>0</v>
      </c>
      <c r="BH153" s="231">
        <f>IF(N153="sníž. přenesená",J153,0)</f>
        <v>0</v>
      </c>
      <c r="BI153" s="231">
        <f>IF(N153="nulová",J153,0)</f>
        <v>0</v>
      </c>
      <c r="BJ153" s="18" t="s">
        <v>151</v>
      </c>
      <c r="BK153" s="231">
        <f>ROUND(I153*H153,2)</f>
        <v>0</v>
      </c>
      <c r="BL153" s="18" t="s">
        <v>150</v>
      </c>
      <c r="BM153" s="230" t="s">
        <v>1666</v>
      </c>
    </row>
    <row r="154" s="2" customFormat="1">
      <c r="A154" s="39"/>
      <c r="B154" s="40"/>
      <c r="C154" s="41"/>
      <c r="D154" s="234" t="s">
        <v>174</v>
      </c>
      <c r="E154" s="41"/>
      <c r="F154" s="255" t="s">
        <v>1663</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8" t="s">
        <v>174</v>
      </c>
      <c r="AU154" s="18" t="s">
        <v>151</v>
      </c>
    </row>
    <row r="155" s="2" customFormat="1" ht="21.75" customHeight="1">
      <c r="A155" s="39"/>
      <c r="B155" s="40"/>
      <c r="C155" s="219" t="s">
        <v>284</v>
      </c>
      <c r="D155" s="219" t="s">
        <v>145</v>
      </c>
      <c r="E155" s="220" t="s">
        <v>1667</v>
      </c>
      <c r="F155" s="221" t="s">
        <v>1668</v>
      </c>
      <c r="G155" s="222" t="s">
        <v>159</v>
      </c>
      <c r="H155" s="223">
        <v>18.405000000000001</v>
      </c>
      <c r="I155" s="224"/>
      <c r="J155" s="225">
        <f>ROUND(I155*H155,2)</f>
        <v>0</v>
      </c>
      <c r="K155" s="221" t="s">
        <v>149</v>
      </c>
      <c r="L155" s="45"/>
      <c r="M155" s="226" t="s">
        <v>19</v>
      </c>
      <c r="N155" s="227" t="s">
        <v>44</v>
      </c>
      <c r="O155" s="85"/>
      <c r="P155" s="228">
        <f>O155*H155</f>
        <v>0</v>
      </c>
      <c r="Q155" s="228">
        <v>0.26375999999999999</v>
      </c>
      <c r="R155" s="228">
        <f>Q155*H155</f>
        <v>4.8545028000000006</v>
      </c>
      <c r="S155" s="228">
        <v>0</v>
      </c>
      <c r="T155" s="229">
        <f>S155*H155</f>
        <v>0</v>
      </c>
      <c r="U155" s="39"/>
      <c r="V155" s="39"/>
      <c r="W155" s="39"/>
      <c r="X155" s="39"/>
      <c r="Y155" s="39"/>
      <c r="Z155" s="39"/>
      <c r="AA155" s="39"/>
      <c r="AB155" s="39"/>
      <c r="AC155" s="39"/>
      <c r="AD155" s="39"/>
      <c r="AE155" s="39"/>
      <c r="AR155" s="230" t="s">
        <v>150</v>
      </c>
      <c r="AT155" s="230" t="s">
        <v>145</v>
      </c>
      <c r="AU155" s="230" t="s">
        <v>151</v>
      </c>
      <c r="AY155" s="18" t="s">
        <v>142</v>
      </c>
      <c r="BE155" s="231">
        <f>IF(N155="základní",J155,0)</f>
        <v>0</v>
      </c>
      <c r="BF155" s="231">
        <f>IF(N155="snížená",J155,0)</f>
        <v>0</v>
      </c>
      <c r="BG155" s="231">
        <f>IF(N155="zákl. přenesená",J155,0)</f>
        <v>0</v>
      </c>
      <c r="BH155" s="231">
        <f>IF(N155="sníž. přenesená",J155,0)</f>
        <v>0</v>
      </c>
      <c r="BI155" s="231">
        <f>IF(N155="nulová",J155,0)</f>
        <v>0</v>
      </c>
      <c r="BJ155" s="18" t="s">
        <v>151</v>
      </c>
      <c r="BK155" s="231">
        <f>ROUND(I155*H155,2)</f>
        <v>0</v>
      </c>
      <c r="BL155" s="18" t="s">
        <v>150</v>
      </c>
      <c r="BM155" s="230" t="s">
        <v>1669</v>
      </c>
    </row>
    <row r="156" s="2" customFormat="1">
      <c r="A156" s="39"/>
      <c r="B156" s="40"/>
      <c r="C156" s="41"/>
      <c r="D156" s="234" t="s">
        <v>174</v>
      </c>
      <c r="E156" s="41"/>
      <c r="F156" s="255" t="s">
        <v>1663</v>
      </c>
      <c r="G156" s="41"/>
      <c r="H156" s="41"/>
      <c r="I156" s="137"/>
      <c r="J156" s="41"/>
      <c r="K156" s="41"/>
      <c r="L156" s="45"/>
      <c r="M156" s="256"/>
      <c r="N156" s="257"/>
      <c r="O156" s="85"/>
      <c r="P156" s="85"/>
      <c r="Q156" s="85"/>
      <c r="R156" s="85"/>
      <c r="S156" s="85"/>
      <c r="T156" s="86"/>
      <c r="U156" s="39"/>
      <c r="V156" s="39"/>
      <c r="W156" s="39"/>
      <c r="X156" s="39"/>
      <c r="Y156" s="39"/>
      <c r="Z156" s="39"/>
      <c r="AA156" s="39"/>
      <c r="AB156" s="39"/>
      <c r="AC156" s="39"/>
      <c r="AD156" s="39"/>
      <c r="AE156" s="39"/>
      <c r="AT156" s="18" t="s">
        <v>174</v>
      </c>
      <c r="AU156" s="18" t="s">
        <v>151</v>
      </c>
    </row>
    <row r="157" s="12" customFormat="1" ht="22.8" customHeight="1">
      <c r="A157" s="12"/>
      <c r="B157" s="203"/>
      <c r="C157" s="204"/>
      <c r="D157" s="205" t="s">
        <v>71</v>
      </c>
      <c r="E157" s="217" t="s">
        <v>200</v>
      </c>
      <c r="F157" s="217" t="s">
        <v>1670</v>
      </c>
      <c r="G157" s="204"/>
      <c r="H157" s="204"/>
      <c r="I157" s="207"/>
      <c r="J157" s="218">
        <f>BK157</f>
        <v>0</v>
      </c>
      <c r="K157" s="204"/>
      <c r="L157" s="209"/>
      <c r="M157" s="210"/>
      <c r="N157" s="211"/>
      <c r="O157" s="211"/>
      <c r="P157" s="212">
        <f>SUM(P158:P167)</f>
        <v>0</v>
      </c>
      <c r="Q157" s="211"/>
      <c r="R157" s="212">
        <f>SUM(R158:R167)</f>
        <v>0.10274</v>
      </c>
      <c r="S157" s="211"/>
      <c r="T157" s="213">
        <f>SUM(T158:T167)</f>
        <v>0</v>
      </c>
      <c r="U157" s="12"/>
      <c r="V157" s="12"/>
      <c r="W157" s="12"/>
      <c r="X157" s="12"/>
      <c r="Y157" s="12"/>
      <c r="Z157" s="12"/>
      <c r="AA157" s="12"/>
      <c r="AB157" s="12"/>
      <c r="AC157" s="12"/>
      <c r="AD157" s="12"/>
      <c r="AE157" s="12"/>
      <c r="AR157" s="214" t="s">
        <v>80</v>
      </c>
      <c r="AT157" s="215" t="s">
        <v>71</v>
      </c>
      <c r="AU157" s="215" t="s">
        <v>80</v>
      </c>
      <c r="AY157" s="214" t="s">
        <v>142</v>
      </c>
      <c r="BK157" s="216">
        <f>SUM(BK158:BK167)</f>
        <v>0</v>
      </c>
    </row>
    <row r="158" s="2" customFormat="1" ht="21.75" customHeight="1">
      <c r="A158" s="39"/>
      <c r="B158" s="40"/>
      <c r="C158" s="219" t="s">
        <v>290</v>
      </c>
      <c r="D158" s="219" t="s">
        <v>145</v>
      </c>
      <c r="E158" s="220" t="s">
        <v>1671</v>
      </c>
      <c r="F158" s="221" t="s">
        <v>1672</v>
      </c>
      <c r="G158" s="222" t="s">
        <v>179</v>
      </c>
      <c r="H158" s="223">
        <v>1</v>
      </c>
      <c r="I158" s="224"/>
      <c r="J158" s="225">
        <f>ROUND(I158*H158,2)</f>
        <v>0</v>
      </c>
      <c r="K158" s="221" t="s">
        <v>149</v>
      </c>
      <c r="L158" s="45"/>
      <c r="M158" s="226" t="s">
        <v>19</v>
      </c>
      <c r="N158" s="227" t="s">
        <v>44</v>
      </c>
      <c r="O158" s="85"/>
      <c r="P158" s="228">
        <f>O158*H158</f>
        <v>0</v>
      </c>
      <c r="Q158" s="228">
        <v>0.01082</v>
      </c>
      <c r="R158" s="228">
        <f>Q158*H158</f>
        <v>0.01082</v>
      </c>
      <c r="S158" s="228">
        <v>0</v>
      </c>
      <c r="T158" s="229">
        <f>S158*H158</f>
        <v>0</v>
      </c>
      <c r="U158" s="39"/>
      <c r="V158" s="39"/>
      <c r="W158" s="39"/>
      <c r="X158" s="39"/>
      <c r="Y158" s="39"/>
      <c r="Z158" s="39"/>
      <c r="AA158" s="39"/>
      <c r="AB158" s="39"/>
      <c r="AC158" s="39"/>
      <c r="AD158" s="39"/>
      <c r="AE158" s="39"/>
      <c r="AR158" s="230" t="s">
        <v>150</v>
      </c>
      <c r="AT158" s="230" t="s">
        <v>145</v>
      </c>
      <c r="AU158" s="230" t="s">
        <v>151</v>
      </c>
      <c r="AY158" s="18" t="s">
        <v>142</v>
      </c>
      <c r="BE158" s="231">
        <f>IF(N158="základní",J158,0)</f>
        <v>0</v>
      </c>
      <c r="BF158" s="231">
        <f>IF(N158="snížená",J158,0)</f>
        <v>0</v>
      </c>
      <c r="BG158" s="231">
        <f>IF(N158="zákl. přenesená",J158,0)</f>
        <v>0</v>
      </c>
      <c r="BH158" s="231">
        <f>IF(N158="sníž. přenesená",J158,0)</f>
        <v>0</v>
      </c>
      <c r="BI158" s="231">
        <f>IF(N158="nulová",J158,0)</f>
        <v>0</v>
      </c>
      <c r="BJ158" s="18" t="s">
        <v>151</v>
      </c>
      <c r="BK158" s="231">
        <f>ROUND(I158*H158,2)</f>
        <v>0</v>
      </c>
      <c r="BL158" s="18" t="s">
        <v>150</v>
      </c>
      <c r="BM158" s="230" t="s">
        <v>1673</v>
      </c>
    </row>
    <row r="159" s="2" customFormat="1">
      <c r="A159" s="39"/>
      <c r="B159" s="40"/>
      <c r="C159" s="41"/>
      <c r="D159" s="234" t="s">
        <v>174</v>
      </c>
      <c r="E159" s="41"/>
      <c r="F159" s="255" t="s">
        <v>1674</v>
      </c>
      <c r="G159" s="41"/>
      <c r="H159" s="41"/>
      <c r="I159" s="137"/>
      <c r="J159" s="41"/>
      <c r="K159" s="41"/>
      <c r="L159" s="45"/>
      <c r="M159" s="256"/>
      <c r="N159" s="257"/>
      <c r="O159" s="85"/>
      <c r="P159" s="85"/>
      <c r="Q159" s="85"/>
      <c r="R159" s="85"/>
      <c r="S159" s="85"/>
      <c r="T159" s="86"/>
      <c r="U159" s="39"/>
      <c r="V159" s="39"/>
      <c r="W159" s="39"/>
      <c r="X159" s="39"/>
      <c r="Y159" s="39"/>
      <c r="Z159" s="39"/>
      <c r="AA159" s="39"/>
      <c r="AB159" s="39"/>
      <c r="AC159" s="39"/>
      <c r="AD159" s="39"/>
      <c r="AE159" s="39"/>
      <c r="AT159" s="18" t="s">
        <v>174</v>
      </c>
      <c r="AU159" s="18" t="s">
        <v>151</v>
      </c>
    </row>
    <row r="160" s="2" customFormat="1" ht="16.5" customHeight="1">
      <c r="A160" s="39"/>
      <c r="B160" s="40"/>
      <c r="C160" s="219" t="s">
        <v>7</v>
      </c>
      <c r="D160" s="219" t="s">
        <v>145</v>
      </c>
      <c r="E160" s="220" t="s">
        <v>1675</v>
      </c>
      <c r="F160" s="221" t="s">
        <v>1676</v>
      </c>
      <c r="G160" s="222" t="s">
        <v>179</v>
      </c>
      <c r="H160" s="223">
        <v>1</v>
      </c>
      <c r="I160" s="224"/>
      <c r="J160" s="225">
        <f>ROUND(I160*H160,2)</f>
        <v>0</v>
      </c>
      <c r="K160" s="221" t="s">
        <v>149</v>
      </c>
      <c r="L160" s="45"/>
      <c r="M160" s="226" t="s">
        <v>19</v>
      </c>
      <c r="N160" s="227" t="s">
        <v>44</v>
      </c>
      <c r="O160" s="85"/>
      <c r="P160" s="228">
        <f>O160*H160</f>
        <v>0</v>
      </c>
      <c r="Q160" s="228">
        <v>0.019900000000000001</v>
      </c>
      <c r="R160" s="228">
        <f>Q160*H160</f>
        <v>0.019900000000000001</v>
      </c>
      <c r="S160" s="228">
        <v>0</v>
      </c>
      <c r="T160" s="229">
        <f>S160*H160</f>
        <v>0</v>
      </c>
      <c r="U160" s="39"/>
      <c r="V160" s="39"/>
      <c r="W160" s="39"/>
      <c r="X160" s="39"/>
      <c r="Y160" s="39"/>
      <c r="Z160" s="39"/>
      <c r="AA160" s="39"/>
      <c r="AB160" s="39"/>
      <c r="AC160" s="39"/>
      <c r="AD160" s="39"/>
      <c r="AE160" s="39"/>
      <c r="AR160" s="230" t="s">
        <v>150</v>
      </c>
      <c r="AT160" s="230" t="s">
        <v>145</v>
      </c>
      <c r="AU160" s="230" t="s">
        <v>151</v>
      </c>
      <c r="AY160" s="18" t="s">
        <v>142</v>
      </c>
      <c r="BE160" s="231">
        <f>IF(N160="základní",J160,0)</f>
        <v>0</v>
      </c>
      <c r="BF160" s="231">
        <f>IF(N160="snížená",J160,0)</f>
        <v>0</v>
      </c>
      <c r="BG160" s="231">
        <f>IF(N160="zákl. přenesená",J160,0)</f>
        <v>0</v>
      </c>
      <c r="BH160" s="231">
        <f>IF(N160="sníž. přenesená",J160,0)</f>
        <v>0</v>
      </c>
      <c r="BI160" s="231">
        <f>IF(N160="nulová",J160,0)</f>
        <v>0</v>
      </c>
      <c r="BJ160" s="18" t="s">
        <v>151</v>
      </c>
      <c r="BK160" s="231">
        <f>ROUND(I160*H160,2)</f>
        <v>0</v>
      </c>
      <c r="BL160" s="18" t="s">
        <v>150</v>
      </c>
      <c r="BM160" s="230" t="s">
        <v>1677</v>
      </c>
    </row>
    <row r="161" s="2" customFormat="1">
      <c r="A161" s="39"/>
      <c r="B161" s="40"/>
      <c r="C161" s="41"/>
      <c r="D161" s="234" t="s">
        <v>174</v>
      </c>
      <c r="E161" s="41"/>
      <c r="F161" s="255" t="s">
        <v>1674</v>
      </c>
      <c r="G161" s="41"/>
      <c r="H161" s="41"/>
      <c r="I161" s="137"/>
      <c r="J161" s="41"/>
      <c r="K161" s="41"/>
      <c r="L161" s="45"/>
      <c r="M161" s="256"/>
      <c r="N161" s="257"/>
      <c r="O161" s="85"/>
      <c r="P161" s="85"/>
      <c r="Q161" s="85"/>
      <c r="R161" s="85"/>
      <c r="S161" s="85"/>
      <c r="T161" s="86"/>
      <c r="U161" s="39"/>
      <c r="V161" s="39"/>
      <c r="W161" s="39"/>
      <c r="X161" s="39"/>
      <c r="Y161" s="39"/>
      <c r="Z161" s="39"/>
      <c r="AA161" s="39"/>
      <c r="AB161" s="39"/>
      <c r="AC161" s="39"/>
      <c r="AD161" s="39"/>
      <c r="AE161" s="39"/>
      <c r="AT161" s="18" t="s">
        <v>174</v>
      </c>
      <c r="AU161" s="18" t="s">
        <v>151</v>
      </c>
    </row>
    <row r="162" s="2" customFormat="1" ht="16.5" customHeight="1">
      <c r="A162" s="39"/>
      <c r="B162" s="40"/>
      <c r="C162" s="219" t="s">
        <v>298</v>
      </c>
      <c r="D162" s="219" t="s">
        <v>145</v>
      </c>
      <c r="E162" s="220" t="s">
        <v>1678</v>
      </c>
      <c r="F162" s="221" t="s">
        <v>1679</v>
      </c>
      <c r="G162" s="222" t="s">
        <v>179</v>
      </c>
      <c r="H162" s="223">
        <v>1</v>
      </c>
      <c r="I162" s="224"/>
      <c r="J162" s="225">
        <f>ROUND(I162*H162,2)</f>
        <v>0</v>
      </c>
      <c r="K162" s="221" t="s">
        <v>149</v>
      </c>
      <c r="L162" s="45"/>
      <c r="M162" s="226" t="s">
        <v>19</v>
      </c>
      <c r="N162" s="227" t="s">
        <v>44</v>
      </c>
      <c r="O162" s="85"/>
      <c r="P162" s="228">
        <f>O162*H162</f>
        <v>0</v>
      </c>
      <c r="Q162" s="228">
        <v>0.054339999999999999</v>
      </c>
      <c r="R162" s="228">
        <f>Q162*H162</f>
        <v>0.054339999999999999</v>
      </c>
      <c r="S162" s="228">
        <v>0</v>
      </c>
      <c r="T162" s="229">
        <f>S162*H162</f>
        <v>0</v>
      </c>
      <c r="U162" s="39"/>
      <c r="V162" s="39"/>
      <c r="W162" s="39"/>
      <c r="X162" s="39"/>
      <c r="Y162" s="39"/>
      <c r="Z162" s="39"/>
      <c r="AA162" s="39"/>
      <c r="AB162" s="39"/>
      <c r="AC162" s="39"/>
      <c r="AD162" s="39"/>
      <c r="AE162" s="39"/>
      <c r="AR162" s="230" t="s">
        <v>150</v>
      </c>
      <c r="AT162" s="230" t="s">
        <v>145</v>
      </c>
      <c r="AU162" s="230" t="s">
        <v>151</v>
      </c>
      <c r="AY162" s="18" t="s">
        <v>142</v>
      </c>
      <c r="BE162" s="231">
        <f>IF(N162="základní",J162,0)</f>
        <v>0</v>
      </c>
      <c r="BF162" s="231">
        <f>IF(N162="snížená",J162,0)</f>
        <v>0</v>
      </c>
      <c r="BG162" s="231">
        <f>IF(N162="zákl. přenesená",J162,0)</f>
        <v>0</v>
      </c>
      <c r="BH162" s="231">
        <f>IF(N162="sníž. přenesená",J162,0)</f>
        <v>0</v>
      </c>
      <c r="BI162" s="231">
        <f>IF(N162="nulová",J162,0)</f>
        <v>0</v>
      </c>
      <c r="BJ162" s="18" t="s">
        <v>151</v>
      </c>
      <c r="BK162" s="231">
        <f>ROUND(I162*H162,2)</f>
        <v>0</v>
      </c>
      <c r="BL162" s="18" t="s">
        <v>150</v>
      </c>
      <c r="BM162" s="230" t="s">
        <v>1680</v>
      </c>
    </row>
    <row r="163" s="2" customFormat="1">
      <c r="A163" s="39"/>
      <c r="B163" s="40"/>
      <c r="C163" s="41"/>
      <c r="D163" s="234" t="s">
        <v>174</v>
      </c>
      <c r="E163" s="41"/>
      <c r="F163" s="255" t="s">
        <v>1674</v>
      </c>
      <c r="G163" s="41"/>
      <c r="H163" s="41"/>
      <c r="I163" s="137"/>
      <c r="J163" s="41"/>
      <c r="K163" s="41"/>
      <c r="L163" s="45"/>
      <c r="M163" s="256"/>
      <c r="N163" s="257"/>
      <c r="O163" s="85"/>
      <c r="P163" s="85"/>
      <c r="Q163" s="85"/>
      <c r="R163" s="85"/>
      <c r="S163" s="85"/>
      <c r="T163" s="86"/>
      <c r="U163" s="39"/>
      <c r="V163" s="39"/>
      <c r="W163" s="39"/>
      <c r="X163" s="39"/>
      <c r="Y163" s="39"/>
      <c r="Z163" s="39"/>
      <c r="AA163" s="39"/>
      <c r="AB163" s="39"/>
      <c r="AC163" s="39"/>
      <c r="AD163" s="39"/>
      <c r="AE163" s="39"/>
      <c r="AT163" s="18" t="s">
        <v>174</v>
      </c>
      <c r="AU163" s="18" t="s">
        <v>151</v>
      </c>
    </row>
    <row r="164" s="2" customFormat="1" ht="16.5" customHeight="1">
      <c r="A164" s="39"/>
      <c r="B164" s="40"/>
      <c r="C164" s="219" t="s">
        <v>304</v>
      </c>
      <c r="D164" s="219" t="s">
        <v>145</v>
      </c>
      <c r="E164" s="220" t="s">
        <v>1681</v>
      </c>
      <c r="F164" s="221" t="s">
        <v>1682</v>
      </c>
      <c r="G164" s="222" t="s">
        <v>179</v>
      </c>
      <c r="H164" s="223">
        <v>1</v>
      </c>
      <c r="I164" s="224"/>
      <c r="J164" s="225">
        <f>ROUND(I164*H164,2)</f>
        <v>0</v>
      </c>
      <c r="K164" s="221" t="s">
        <v>149</v>
      </c>
      <c r="L164" s="45"/>
      <c r="M164" s="226" t="s">
        <v>19</v>
      </c>
      <c r="N164" s="227" t="s">
        <v>44</v>
      </c>
      <c r="O164" s="85"/>
      <c r="P164" s="228">
        <f>O164*H164</f>
        <v>0</v>
      </c>
      <c r="Q164" s="228">
        <v>0.017680000000000001</v>
      </c>
      <c r="R164" s="228">
        <f>Q164*H164</f>
        <v>0.017680000000000001</v>
      </c>
      <c r="S164" s="228">
        <v>0</v>
      </c>
      <c r="T164" s="229">
        <f>S164*H164</f>
        <v>0</v>
      </c>
      <c r="U164" s="39"/>
      <c r="V164" s="39"/>
      <c r="W164" s="39"/>
      <c r="X164" s="39"/>
      <c r="Y164" s="39"/>
      <c r="Z164" s="39"/>
      <c r="AA164" s="39"/>
      <c r="AB164" s="39"/>
      <c r="AC164" s="39"/>
      <c r="AD164" s="39"/>
      <c r="AE164" s="39"/>
      <c r="AR164" s="230" t="s">
        <v>150</v>
      </c>
      <c r="AT164" s="230" t="s">
        <v>145</v>
      </c>
      <c r="AU164" s="230" t="s">
        <v>151</v>
      </c>
      <c r="AY164" s="18" t="s">
        <v>142</v>
      </c>
      <c r="BE164" s="231">
        <f>IF(N164="základní",J164,0)</f>
        <v>0</v>
      </c>
      <c r="BF164" s="231">
        <f>IF(N164="snížená",J164,0)</f>
        <v>0</v>
      </c>
      <c r="BG164" s="231">
        <f>IF(N164="zákl. přenesená",J164,0)</f>
        <v>0</v>
      </c>
      <c r="BH164" s="231">
        <f>IF(N164="sníž. přenesená",J164,0)</f>
        <v>0</v>
      </c>
      <c r="BI164" s="231">
        <f>IF(N164="nulová",J164,0)</f>
        <v>0</v>
      </c>
      <c r="BJ164" s="18" t="s">
        <v>151</v>
      </c>
      <c r="BK164" s="231">
        <f>ROUND(I164*H164,2)</f>
        <v>0</v>
      </c>
      <c r="BL164" s="18" t="s">
        <v>150</v>
      </c>
      <c r="BM164" s="230" t="s">
        <v>1683</v>
      </c>
    </row>
    <row r="165" s="2" customFormat="1">
      <c r="A165" s="39"/>
      <c r="B165" s="40"/>
      <c r="C165" s="41"/>
      <c r="D165" s="234" t="s">
        <v>174</v>
      </c>
      <c r="E165" s="41"/>
      <c r="F165" s="255" t="s">
        <v>1674</v>
      </c>
      <c r="G165" s="41"/>
      <c r="H165" s="41"/>
      <c r="I165" s="137"/>
      <c r="J165" s="41"/>
      <c r="K165" s="41"/>
      <c r="L165" s="45"/>
      <c r="M165" s="256"/>
      <c r="N165" s="257"/>
      <c r="O165" s="85"/>
      <c r="P165" s="85"/>
      <c r="Q165" s="85"/>
      <c r="R165" s="85"/>
      <c r="S165" s="85"/>
      <c r="T165" s="86"/>
      <c r="U165" s="39"/>
      <c r="V165" s="39"/>
      <c r="W165" s="39"/>
      <c r="X165" s="39"/>
      <c r="Y165" s="39"/>
      <c r="Z165" s="39"/>
      <c r="AA165" s="39"/>
      <c r="AB165" s="39"/>
      <c r="AC165" s="39"/>
      <c r="AD165" s="39"/>
      <c r="AE165" s="39"/>
      <c r="AT165" s="18" t="s">
        <v>174</v>
      </c>
      <c r="AU165" s="18" t="s">
        <v>151</v>
      </c>
    </row>
    <row r="166" s="2" customFormat="1" ht="16.5" customHeight="1">
      <c r="A166" s="39"/>
      <c r="B166" s="40"/>
      <c r="C166" s="219" t="s">
        <v>310</v>
      </c>
      <c r="D166" s="219" t="s">
        <v>145</v>
      </c>
      <c r="E166" s="220" t="s">
        <v>1684</v>
      </c>
      <c r="F166" s="221" t="s">
        <v>1685</v>
      </c>
      <c r="G166" s="222" t="s">
        <v>179</v>
      </c>
      <c r="H166" s="223">
        <v>1</v>
      </c>
      <c r="I166" s="224"/>
      <c r="J166" s="225">
        <f>ROUND(I166*H166,2)</f>
        <v>0</v>
      </c>
      <c r="K166" s="221" t="s">
        <v>149</v>
      </c>
      <c r="L166" s="45"/>
      <c r="M166" s="226" t="s">
        <v>19</v>
      </c>
      <c r="N166" s="227" t="s">
        <v>44</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150</v>
      </c>
      <c r="AT166" s="230" t="s">
        <v>145</v>
      </c>
      <c r="AU166" s="230" t="s">
        <v>151</v>
      </c>
      <c r="AY166" s="18" t="s">
        <v>142</v>
      </c>
      <c r="BE166" s="231">
        <f>IF(N166="základní",J166,0)</f>
        <v>0</v>
      </c>
      <c r="BF166" s="231">
        <f>IF(N166="snížená",J166,0)</f>
        <v>0</v>
      </c>
      <c r="BG166" s="231">
        <f>IF(N166="zákl. přenesená",J166,0)</f>
        <v>0</v>
      </c>
      <c r="BH166" s="231">
        <f>IF(N166="sníž. přenesená",J166,0)</f>
        <v>0</v>
      </c>
      <c r="BI166" s="231">
        <f>IF(N166="nulová",J166,0)</f>
        <v>0</v>
      </c>
      <c r="BJ166" s="18" t="s">
        <v>151</v>
      </c>
      <c r="BK166" s="231">
        <f>ROUND(I166*H166,2)</f>
        <v>0</v>
      </c>
      <c r="BL166" s="18" t="s">
        <v>150</v>
      </c>
      <c r="BM166" s="230" t="s">
        <v>1686</v>
      </c>
    </row>
    <row r="167" s="2" customFormat="1">
      <c r="A167" s="39"/>
      <c r="B167" s="40"/>
      <c r="C167" s="41"/>
      <c r="D167" s="234" t="s">
        <v>174</v>
      </c>
      <c r="E167" s="41"/>
      <c r="F167" s="255" t="s">
        <v>1674</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8" t="s">
        <v>174</v>
      </c>
      <c r="AU167" s="18" t="s">
        <v>151</v>
      </c>
    </row>
    <row r="168" s="12" customFormat="1" ht="22.8" customHeight="1">
      <c r="A168" s="12"/>
      <c r="B168" s="203"/>
      <c r="C168" s="204"/>
      <c r="D168" s="205" t="s">
        <v>71</v>
      </c>
      <c r="E168" s="217" t="s">
        <v>204</v>
      </c>
      <c r="F168" s="217" t="s">
        <v>339</v>
      </c>
      <c r="G168" s="204"/>
      <c r="H168" s="204"/>
      <c r="I168" s="207"/>
      <c r="J168" s="218">
        <f>BK168</f>
        <v>0</v>
      </c>
      <c r="K168" s="204"/>
      <c r="L168" s="209"/>
      <c r="M168" s="210"/>
      <c r="N168" s="211"/>
      <c r="O168" s="211"/>
      <c r="P168" s="212">
        <f>SUM(P169:P171)</f>
        <v>0</v>
      </c>
      <c r="Q168" s="211"/>
      <c r="R168" s="212">
        <f>SUM(R169:R171)</f>
        <v>0</v>
      </c>
      <c r="S168" s="211"/>
      <c r="T168" s="213">
        <f>SUM(T169:T171)</f>
        <v>0</v>
      </c>
      <c r="U168" s="12"/>
      <c r="V168" s="12"/>
      <c r="W168" s="12"/>
      <c r="X168" s="12"/>
      <c r="Y168" s="12"/>
      <c r="Z168" s="12"/>
      <c r="AA168" s="12"/>
      <c r="AB168" s="12"/>
      <c r="AC168" s="12"/>
      <c r="AD168" s="12"/>
      <c r="AE168" s="12"/>
      <c r="AR168" s="214" t="s">
        <v>80</v>
      </c>
      <c r="AT168" s="215" t="s">
        <v>71</v>
      </c>
      <c r="AU168" s="215" t="s">
        <v>80</v>
      </c>
      <c r="AY168" s="214" t="s">
        <v>142</v>
      </c>
      <c r="BK168" s="216">
        <f>SUM(BK169:BK171)</f>
        <v>0</v>
      </c>
    </row>
    <row r="169" s="2" customFormat="1" ht="21.75" customHeight="1">
      <c r="A169" s="39"/>
      <c r="B169" s="40"/>
      <c r="C169" s="219" t="s">
        <v>315</v>
      </c>
      <c r="D169" s="219" t="s">
        <v>145</v>
      </c>
      <c r="E169" s="220" t="s">
        <v>1687</v>
      </c>
      <c r="F169" s="221" t="s">
        <v>1688</v>
      </c>
      <c r="G169" s="222" t="s">
        <v>185</v>
      </c>
      <c r="H169" s="223">
        <v>20.449999999999999</v>
      </c>
      <c r="I169" s="224"/>
      <c r="J169" s="225">
        <f>ROUND(I169*H169,2)</f>
        <v>0</v>
      </c>
      <c r="K169" s="221" t="s">
        <v>149</v>
      </c>
      <c r="L169" s="45"/>
      <c r="M169" s="226" t="s">
        <v>19</v>
      </c>
      <c r="N169" s="227" t="s">
        <v>44</v>
      </c>
      <c r="O169" s="85"/>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150</v>
      </c>
      <c r="AT169" s="230" t="s">
        <v>145</v>
      </c>
      <c r="AU169" s="230" t="s">
        <v>151</v>
      </c>
      <c r="AY169" s="18" t="s">
        <v>142</v>
      </c>
      <c r="BE169" s="231">
        <f>IF(N169="základní",J169,0)</f>
        <v>0</v>
      </c>
      <c r="BF169" s="231">
        <f>IF(N169="snížená",J169,0)</f>
        <v>0</v>
      </c>
      <c r="BG169" s="231">
        <f>IF(N169="zákl. přenesená",J169,0)</f>
        <v>0</v>
      </c>
      <c r="BH169" s="231">
        <f>IF(N169="sníž. přenesená",J169,0)</f>
        <v>0</v>
      </c>
      <c r="BI169" s="231">
        <f>IF(N169="nulová",J169,0)</f>
        <v>0</v>
      </c>
      <c r="BJ169" s="18" t="s">
        <v>151</v>
      </c>
      <c r="BK169" s="231">
        <f>ROUND(I169*H169,2)</f>
        <v>0</v>
      </c>
      <c r="BL169" s="18" t="s">
        <v>150</v>
      </c>
      <c r="BM169" s="230" t="s">
        <v>1689</v>
      </c>
    </row>
    <row r="170" s="2" customFormat="1">
      <c r="A170" s="39"/>
      <c r="B170" s="40"/>
      <c r="C170" s="41"/>
      <c r="D170" s="234" t="s">
        <v>174</v>
      </c>
      <c r="E170" s="41"/>
      <c r="F170" s="255" t="s">
        <v>1690</v>
      </c>
      <c r="G170" s="41"/>
      <c r="H170" s="41"/>
      <c r="I170" s="137"/>
      <c r="J170" s="41"/>
      <c r="K170" s="41"/>
      <c r="L170" s="45"/>
      <c r="M170" s="256"/>
      <c r="N170" s="257"/>
      <c r="O170" s="85"/>
      <c r="P170" s="85"/>
      <c r="Q170" s="85"/>
      <c r="R170" s="85"/>
      <c r="S170" s="85"/>
      <c r="T170" s="86"/>
      <c r="U170" s="39"/>
      <c r="V170" s="39"/>
      <c r="W170" s="39"/>
      <c r="X170" s="39"/>
      <c r="Y170" s="39"/>
      <c r="Z170" s="39"/>
      <c r="AA170" s="39"/>
      <c r="AB170" s="39"/>
      <c r="AC170" s="39"/>
      <c r="AD170" s="39"/>
      <c r="AE170" s="39"/>
      <c r="AT170" s="18" t="s">
        <v>174</v>
      </c>
      <c r="AU170" s="18" t="s">
        <v>151</v>
      </c>
    </row>
    <row r="171" s="2" customFormat="1" ht="16.5" customHeight="1">
      <c r="A171" s="39"/>
      <c r="B171" s="40"/>
      <c r="C171" s="219" t="s">
        <v>320</v>
      </c>
      <c r="D171" s="219" t="s">
        <v>145</v>
      </c>
      <c r="E171" s="220" t="s">
        <v>1691</v>
      </c>
      <c r="F171" s="221" t="s">
        <v>1692</v>
      </c>
      <c r="G171" s="222" t="s">
        <v>185</v>
      </c>
      <c r="H171" s="223">
        <v>20.449999999999999</v>
      </c>
      <c r="I171" s="224"/>
      <c r="J171" s="225">
        <f>ROUND(I171*H171,2)</f>
        <v>0</v>
      </c>
      <c r="K171" s="221" t="s">
        <v>149</v>
      </c>
      <c r="L171" s="45"/>
      <c r="M171" s="226" t="s">
        <v>19</v>
      </c>
      <c r="N171" s="227" t="s">
        <v>44</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150</v>
      </c>
      <c r="AT171" s="230" t="s">
        <v>145</v>
      </c>
      <c r="AU171" s="230" t="s">
        <v>151</v>
      </c>
      <c r="AY171" s="18" t="s">
        <v>142</v>
      </c>
      <c r="BE171" s="231">
        <f>IF(N171="základní",J171,0)</f>
        <v>0</v>
      </c>
      <c r="BF171" s="231">
        <f>IF(N171="snížená",J171,0)</f>
        <v>0</v>
      </c>
      <c r="BG171" s="231">
        <f>IF(N171="zákl. přenesená",J171,0)</f>
        <v>0</v>
      </c>
      <c r="BH171" s="231">
        <f>IF(N171="sníž. přenesená",J171,0)</f>
        <v>0</v>
      </c>
      <c r="BI171" s="231">
        <f>IF(N171="nulová",J171,0)</f>
        <v>0</v>
      </c>
      <c r="BJ171" s="18" t="s">
        <v>151</v>
      </c>
      <c r="BK171" s="231">
        <f>ROUND(I171*H171,2)</f>
        <v>0</v>
      </c>
      <c r="BL171" s="18" t="s">
        <v>150</v>
      </c>
      <c r="BM171" s="230" t="s">
        <v>1693</v>
      </c>
    </row>
    <row r="172" s="12" customFormat="1" ht="22.8" customHeight="1">
      <c r="A172" s="12"/>
      <c r="B172" s="203"/>
      <c r="C172" s="204"/>
      <c r="D172" s="205" t="s">
        <v>71</v>
      </c>
      <c r="E172" s="217" t="s">
        <v>371</v>
      </c>
      <c r="F172" s="217" t="s">
        <v>372</v>
      </c>
      <c r="G172" s="204"/>
      <c r="H172" s="204"/>
      <c r="I172" s="207"/>
      <c r="J172" s="218">
        <f>BK172</f>
        <v>0</v>
      </c>
      <c r="K172" s="204"/>
      <c r="L172" s="209"/>
      <c r="M172" s="210"/>
      <c r="N172" s="211"/>
      <c r="O172" s="211"/>
      <c r="P172" s="212">
        <f>SUM(P173:P184)</f>
        <v>0</v>
      </c>
      <c r="Q172" s="211"/>
      <c r="R172" s="212">
        <f>SUM(R173:R184)</f>
        <v>0</v>
      </c>
      <c r="S172" s="211"/>
      <c r="T172" s="213">
        <f>SUM(T173:T184)</f>
        <v>0</v>
      </c>
      <c r="U172" s="12"/>
      <c r="V172" s="12"/>
      <c r="W172" s="12"/>
      <c r="X172" s="12"/>
      <c r="Y172" s="12"/>
      <c r="Z172" s="12"/>
      <c r="AA172" s="12"/>
      <c r="AB172" s="12"/>
      <c r="AC172" s="12"/>
      <c r="AD172" s="12"/>
      <c r="AE172" s="12"/>
      <c r="AR172" s="214" t="s">
        <v>80</v>
      </c>
      <c r="AT172" s="215" t="s">
        <v>71</v>
      </c>
      <c r="AU172" s="215" t="s">
        <v>80</v>
      </c>
      <c r="AY172" s="214" t="s">
        <v>142</v>
      </c>
      <c r="BK172" s="216">
        <f>SUM(BK173:BK184)</f>
        <v>0</v>
      </c>
    </row>
    <row r="173" s="2" customFormat="1" ht="16.5" customHeight="1">
      <c r="A173" s="39"/>
      <c r="B173" s="40"/>
      <c r="C173" s="219" t="s">
        <v>324</v>
      </c>
      <c r="D173" s="219" t="s">
        <v>145</v>
      </c>
      <c r="E173" s="220" t="s">
        <v>1694</v>
      </c>
      <c r="F173" s="221" t="s">
        <v>1695</v>
      </c>
      <c r="G173" s="222" t="s">
        <v>301</v>
      </c>
      <c r="H173" s="223">
        <v>13.914</v>
      </c>
      <c r="I173" s="224"/>
      <c r="J173" s="225">
        <f>ROUND(I173*H173,2)</f>
        <v>0</v>
      </c>
      <c r="K173" s="221" t="s">
        <v>149</v>
      </c>
      <c r="L173" s="45"/>
      <c r="M173" s="226" t="s">
        <v>19</v>
      </c>
      <c r="N173" s="227" t="s">
        <v>44</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150</v>
      </c>
      <c r="AT173" s="230" t="s">
        <v>145</v>
      </c>
      <c r="AU173" s="230" t="s">
        <v>151</v>
      </c>
      <c r="AY173" s="18" t="s">
        <v>142</v>
      </c>
      <c r="BE173" s="231">
        <f>IF(N173="základní",J173,0)</f>
        <v>0</v>
      </c>
      <c r="BF173" s="231">
        <f>IF(N173="snížená",J173,0)</f>
        <v>0</v>
      </c>
      <c r="BG173" s="231">
        <f>IF(N173="zákl. přenesená",J173,0)</f>
        <v>0</v>
      </c>
      <c r="BH173" s="231">
        <f>IF(N173="sníž. přenesená",J173,0)</f>
        <v>0</v>
      </c>
      <c r="BI173" s="231">
        <f>IF(N173="nulová",J173,0)</f>
        <v>0</v>
      </c>
      <c r="BJ173" s="18" t="s">
        <v>151</v>
      </c>
      <c r="BK173" s="231">
        <f>ROUND(I173*H173,2)</f>
        <v>0</v>
      </c>
      <c r="BL173" s="18" t="s">
        <v>150</v>
      </c>
      <c r="BM173" s="230" t="s">
        <v>1696</v>
      </c>
    </row>
    <row r="174" s="2" customFormat="1">
      <c r="A174" s="39"/>
      <c r="B174" s="40"/>
      <c r="C174" s="41"/>
      <c r="D174" s="234" t="s">
        <v>174</v>
      </c>
      <c r="E174" s="41"/>
      <c r="F174" s="255" t="s">
        <v>1697</v>
      </c>
      <c r="G174" s="41"/>
      <c r="H174" s="41"/>
      <c r="I174" s="137"/>
      <c r="J174" s="41"/>
      <c r="K174" s="41"/>
      <c r="L174" s="45"/>
      <c r="M174" s="256"/>
      <c r="N174" s="257"/>
      <c r="O174" s="85"/>
      <c r="P174" s="85"/>
      <c r="Q174" s="85"/>
      <c r="R174" s="85"/>
      <c r="S174" s="85"/>
      <c r="T174" s="86"/>
      <c r="U174" s="39"/>
      <c r="V174" s="39"/>
      <c r="W174" s="39"/>
      <c r="X174" s="39"/>
      <c r="Y174" s="39"/>
      <c r="Z174" s="39"/>
      <c r="AA174" s="39"/>
      <c r="AB174" s="39"/>
      <c r="AC174" s="39"/>
      <c r="AD174" s="39"/>
      <c r="AE174" s="39"/>
      <c r="AT174" s="18" t="s">
        <v>174</v>
      </c>
      <c r="AU174" s="18" t="s">
        <v>151</v>
      </c>
    </row>
    <row r="175" s="2" customFormat="1" ht="16.5" customHeight="1">
      <c r="A175" s="39"/>
      <c r="B175" s="40"/>
      <c r="C175" s="219" t="s">
        <v>328</v>
      </c>
      <c r="D175" s="219" t="s">
        <v>145</v>
      </c>
      <c r="E175" s="220" t="s">
        <v>383</v>
      </c>
      <c r="F175" s="221" t="s">
        <v>384</v>
      </c>
      <c r="G175" s="222" t="s">
        <v>301</v>
      </c>
      <c r="H175" s="223">
        <v>13.914</v>
      </c>
      <c r="I175" s="224"/>
      <c r="J175" s="225">
        <f>ROUND(I175*H175,2)</f>
        <v>0</v>
      </c>
      <c r="K175" s="221" t="s">
        <v>149</v>
      </c>
      <c r="L175" s="45"/>
      <c r="M175" s="226" t="s">
        <v>19</v>
      </c>
      <c r="N175" s="227" t="s">
        <v>44</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150</v>
      </c>
      <c r="AT175" s="230" t="s">
        <v>145</v>
      </c>
      <c r="AU175" s="230" t="s">
        <v>151</v>
      </c>
      <c r="AY175" s="18" t="s">
        <v>142</v>
      </c>
      <c r="BE175" s="231">
        <f>IF(N175="základní",J175,0)</f>
        <v>0</v>
      </c>
      <c r="BF175" s="231">
        <f>IF(N175="snížená",J175,0)</f>
        <v>0</v>
      </c>
      <c r="BG175" s="231">
        <f>IF(N175="zákl. přenesená",J175,0)</f>
        <v>0</v>
      </c>
      <c r="BH175" s="231">
        <f>IF(N175="sníž. přenesená",J175,0)</f>
        <v>0</v>
      </c>
      <c r="BI175" s="231">
        <f>IF(N175="nulová",J175,0)</f>
        <v>0</v>
      </c>
      <c r="BJ175" s="18" t="s">
        <v>151</v>
      </c>
      <c r="BK175" s="231">
        <f>ROUND(I175*H175,2)</f>
        <v>0</v>
      </c>
      <c r="BL175" s="18" t="s">
        <v>150</v>
      </c>
      <c r="BM175" s="230" t="s">
        <v>1698</v>
      </c>
    </row>
    <row r="176" s="2" customFormat="1">
      <c r="A176" s="39"/>
      <c r="B176" s="40"/>
      <c r="C176" s="41"/>
      <c r="D176" s="234" t="s">
        <v>174</v>
      </c>
      <c r="E176" s="41"/>
      <c r="F176" s="255" t="s">
        <v>386</v>
      </c>
      <c r="G176" s="41"/>
      <c r="H176" s="41"/>
      <c r="I176" s="137"/>
      <c r="J176" s="41"/>
      <c r="K176" s="41"/>
      <c r="L176" s="45"/>
      <c r="M176" s="256"/>
      <c r="N176" s="257"/>
      <c r="O176" s="85"/>
      <c r="P176" s="85"/>
      <c r="Q176" s="85"/>
      <c r="R176" s="85"/>
      <c r="S176" s="85"/>
      <c r="T176" s="86"/>
      <c r="U176" s="39"/>
      <c r="V176" s="39"/>
      <c r="W176" s="39"/>
      <c r="X176" s="39"/>
      <c r="Y176" s="39"/>
      <c r="Z176" s="39"/>
      <c r="AA176" s="39"/>
      <c r="AB176" s="39"/>
      <c r="AC176" s="39"/>
      <c r="AD176" s="39"/>
      <c r="AE176" s="39"/>
      <c r="AT176" s="18" t="s">
        <v>174</v>
      </c>
      <c r="AU176" s="18" t="s">
        <v>151</v>
      </c>
    </row>
    <row r="177" s="2" customFormat="1" ht="21.75" customHeight="1">
      <c r="A177" s="39"/>
      <c r="B177" s="40"/>
      <c r="C177" s="219" t="s">
        <v>332</v>
      </c>
      <c r="D177" s="219" t="s">
        <v>145</v>
      </c>
      <c r="E177" s="220" t="s">
        <v>388</v>
      </c>
      <c r="F177" s="221" t="s">
        <v>389</v>
      </c>
      <c r="G177" s="222" t="s">
        <v>301</v>
      </c>
      <c r="H177" s="223">
        <v>36.024000000000001</v>
      </c>
      <c r="I177" s="224"/>
      <c r="J177" s="225">
        <f>ROUND(I177*H177,2)</f>
        <v>0</v>
      </c>
      <c r="K177" s="221" t="s">
        <v>149</v>
      </c>
      <c r="L177" s="45"/>
      <c r="M177" s="226" t="s">
        <v>19</v>
      </c>
      <c r="N177" s="227" t="s">
        <v>44</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150</v>
      </c>
      <c r="AT177" s="230" t="s">
        <v>145</v>
      </c>
      <c r="AU177" s="230" t="s">
        <v>151</v>
      </c>
      <c r="AY177" s="18" t="s">
        <v>142</v>
      </c>
      <c r="BE177" s="231">
        <f>IF(N177="základní",J177,0)</f>
        <v>0</v>
      </c>
      <c r="BF177" s="231">
        <f>IF(N177="snížená",J177,0)</f>
        <v>0</v>
      </c>
      <c r="BG177" s="231">
        <f>IF(N177="zákl. přenesená",J177,0)</f>
        <v>0</v>
      </c>
      <c r="BH177" s="231">
        <f>IF(N177="sníž. přenesená",J177,0)</f>
        <v>0</v>
      </c>
      <c r="BI177" s="231">
        <f>IF(N177="nulová",J177,0)</f>
        <v>0</v>
      </c>
      <c r="BJ177" s="18" t="s">
        <v>151</v>
      </c>
      <c r="BK177" s="231">
        <f>ROUND(I177*H177,2)</f>
        <v>0</v>
      </c>
      <c r="BL177" s="18" t="s">
        <v>150</v>
      </c>
      <c r="BM177" s="230" t="s">
        <v>1699</v>
      </c>
    </row>
    <row r="178" s="2" customFormat="1">
      <c r="A178" s="39"/>
      <c r="B178" s="40"/>
      <c r="C178" s="41"/>
      <c r="D178" s="234" t="s">
        <v>174</v>
      </c>
      <c r="E178" s="41"/>
      <c r="F178" s="255" t="s">
        <v>386</v>
      </c>
      <c r="G178" s="41"/>
      <c r="H178" s="41"/>
      <c r="I178" s="137"/>
      <c r="J178" s="41"/>
      <c r="K178" s="41"/>
      <c r="L178" s="45"/>
      <c r="M178" s="256"/>
      <c r="N178" s="257"/>
      <c r="O178" s="85"/>
      <c r="P178" s="85"/>
      <c r="Q178" s="85"/>
      <c r="R178" s="85"/>
      <c r="S178" s="85"/>
      <c r="T178" s="86"/>
      <c r="U178" s="39"/>
      <c r="V178" s="39"/>
      <c r="W178" s="39"/>
      <c r="X178" s="39"/>
      <c r="Y178" s="39"/>
      <c r="Z178" s="39"/>
      <c r="AA178" s="39"/>
      <c r="AB178" s="39"/>
      <c r="AC178" s="39"/>
      <c r="AD178" s="39"/>
      <c r="AE178" s="39"/>
      <c r="AT178" s="18" t="s">
        <v>174</v>
      </c>
      <c r="AU178" s="18" t="s">
        <v>151</v>
      </c>
    </row>
    <row r="179" s="13" customFormat="1">
      <c r="A179" s="13"/>
      <c r="B179" s="232"/>
      <c r="C179" s="233"/>
      <c r="D179" s="234" t="s">
        <v>153</v>
      </c>
      <c r="E179" s="235" t="s">
        <v>19</v>
      </c>
      <c r="F179" s="236" t="s">
        <v>1700</v>
      </c>
      <c r="G179" s="233"/>
      <c r="H179" s="237">
        <v>36.024000000000001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153</v>
      </c>
      <c r="AU179" s="243" t="s">
        <v>151</v>
      </c>
      <c r="AV179" s="13" t="s">
        <v>151</v>
      </c>
      <c r="AW179" s="13" t="s">
        <v>33</v>
      </c>
      <c r="AX179" s="13" t="s">
        <v>72</v>
      </c>
      <c r="AY179" s="243" t="s">
        <v>142</v>
      </c>
    </row>
    <row r="180" s="14" customFormat="1">
      <c r="A180" s="14"/>
      <c r="B180" s="244"/>
      <c r="C180" s="245"/>
      <c r="D180" s="234" t="s">
        <v>153</v>
      </c>
      <c r="E180" s="246" t="s">
        <v>19</v>
      </c>
      <c r="F180" s="247" t="s">
        <v>156</v>
      </c>
      <c r="G180" s="245"/>
      <c r="H180" s="248">
        <v>36.024000000000001</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153</v>
      </c>
      <c r="AU180" s="254" t="s">
        <v>151</v>
      </c>
      <c r="AV180" s="14" t="s">
        <v>150</v>
      </c>
      <c r="AW180" s="14" t="s">
        <v>33</v>
      </c>
      <c r="AX180" s="14" t="s">
        <v>80</v>
      </c>
      <c r="AY180" s="254" t="s">
        <v>142</v>
      </c>
    </row>
    <row r="181" s="2" customFormat="1" ht="21.75" customHeight="1">
      <c r="A181" s="39"/>
      <c r="B181" s="40"/>
      <c r="C181" s="219" t="s">
        <v>340</v>
      </c>
      <c r="D181" s="219" t="s">
        <v>145</v>
      </c>
      <c r="E181" s="220" t="s">
        <v>1701</v>
      </c>
      <c r="F181" s="221" t="s">
        <v>1702</v>
      </c>
      <c r="G181" s="222" t="s">
        <v>301</v>
      </c>
      <c r="H181" s="223">
        <v>5.8159999999999998</v>
      </c>
      <c r="I181" s="224"/>
      <c r="J181" s="225">
        <f>ROUND(I181*H181,2)</f>
        <v>0</v>
      </c>
      <c r="K181" s="221" t="s">
        <v>149</v>
      </c>
      <c r="L181" s="45"/>
      <c r="M181" s="226" t="s">
        <v>19</v>
      </c>
      <c r="N181" s="227" t="s">
        <v>44</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150</v>
      </c>
      <c r="AT181" s="230" t="s">
        <v>145</v>
      </c>
      <c r="AU181" s="230" t="s">
        <v>151</v>
      </c>
      <c r="AY181" s="18" t="s">
        <v>142</v>
      </c>
      <c r="BE181" s="231">
        <f>IF(N181="základní",J181,0)</f>
        <v>0</v>
      </c>
      <c r="BF181" s="231">
        <f>IF(N181="snížená",J181,0)</f>
        <v>0</v>
      </c>
      <c r="BG181" s="231">
        <f>IF(N181="zákl. přenesená",J181,0)</f>
        <v>0</v>
      </c>
      <c r="BH181" s="231">
        <f>IF(N181="sníž. přenesená",J181,0)</f>
        <v>0</v>
      </c>
      <c r="BI181" s="231">
        <f>IF(N181="nulová",J181,0)</f>
        <v>0</v>
      </c>
      <c r="BJ181" s="18" t="s">
        <v>151</v>
      </c>
      <c r="BK181" s="231">
        <f>ROUND(I181*H181,2)</f>
        <v>0</v>
      </c>
      <c r="BL181" s="18" t="s">
        <v>150</v>
      </c>
      <c r="BM181" s="230" t="s">
        <v>1703</v>
      </c>
    </row>
    <row r="182" s="2" customFormat="1">
      <c r="A182" s="39"/>
      <c r="B182" s="40"/>
      <c r="C182" s="41"/>
      <c r="D182" s="234" t="s">
        <v>174</v>
      </c>
      <c r="E182" s="41"/>
      <c r="F182" s="255" t="s">
        <v>1704</v>
      </c>
      <c r="G182" s="41"/>
      <c r="H182" s="41"/>
      <c r="I182" s="137"/>
      <c r="J182" s="41"/>
      <c r="K182" s="41"/>
      <c r="L182" s="45"/>
      <c r="M182" s="256"/>
      <c r="N182" s="257"/>
      <c r="O182" s="85"/>
      <c r="P182" s="85"/>
      <c r="Q182" s="85"/>
      <c r="R182" s="85"/>
      <c r="S182" s="85"/>
      <c r="T182" s="86"/>
      <c r="U182" s="39"/>
      <c r="V182" s="39"/>
      <c r="W182" s="39"/>
      <c r="X182" s="39"/>
      <c r="Y182" s="39"/>
      <c r="Z182" s="39"/>
      <c r="AA182" s="39"/>
      <c r="AB182" s="39"/>
      <c r="AC182" s="39"/>
      <c r="AD182" s="39"/>
      <c r="AE182" s="39"/>
      <c r="AT182" s="18" t="s">
        <v>174</v>
      </c>
      <c r="AU182" s="18" t="s">
        <v>151</v>
      </c>
    </row>
    <row r="183" s="2" customFormat="1" ht="21.75" customHeight="1">
      <c r="A183" s="39"/>
      <c r="B183" s="40"/>
      <c r="C183" s="219" t="s">
        <v>345</v>
      </c>
      <c r="D183" s="219" t="s">
        <v>145</v>
      </c>
      <c r="E183" s="220" t="s">
        <v>1705</v>
      </c>
      <c r="F183" s="221" t="s">
        <v>1706</v>
      </c>
      <c r="G183" s="222" t="s">
        <v>301</v>
      </c>
      <c r="H183" s="223">
        <v>8.0980000000000008</v>
      </c>
      <c r="I183" s="224"/>
      <c r="J183" s="225">
        <f>ROUND(I183*H183,2)</f>
        <v>0</v>
      </c>
      <c r="K183" s="221" t="s">
        <v>149</v>
      </c>
      <c r="L183" s="45"/>
      <c r="M183" s="226" t="s">
        <v>19</v>
      </c>
      <c r="N183" s="227" t="s">
        <v>44</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150</v>
      </c>
      <c r="AT183" s="230" t="s">
        <v>145</v>
      </c>
      <c r="AU183" s="230" t="s">
        <v>151</v>
      </c>
      <c r="AY183" s="18" t="s">
        <v>142</v>
      </c>
      <c r="BE183" s="231">
        <f>IF(N183="základní",J183,0)</f>
        <v>0</v>
      </c>
      <c r="BF183" s="231">
        <f>IF(N183="snížená",J183,0)</f>
        <v>0</v>
      </c>
      <c r="BG183" s="231">
        <f>IF(N183="zákl. přenesená",J183,0)</f>
        <v>0</v>
      </c>
      <c r="BH183" s="231">
        <f>IF(N183="sníž. přenesená",J183,0)</f>
        <v>0</v>
      </c>
      <c r="BI183" s="231">
        <f>IF(N183="nulová",J183,0)</f>
        <v>0</v>
      </c>
      <c r="BJ183" s="18" t="s">
        <v>151</v>
      </c>
      <c r="BK183" s="231">
        <f>ROUND(I183*H183,2)</f>
        <v>0</v>
      </c>
      <c r="BL183" s="18" t="s">
        <v>150</v>
      </c>
      <c r="BM183" s="230" t="s">
        <v>1707</v>
      </c>
    </row>
    <row r="184" s="2" customFormat="1">
      <c r="A184" s="39"/>
      <c r="B184" s="40"/>
      <c r="C184" s="41"/>
      <c r="D184" s="234" t="s">
        <v>174</v>
      </c>
      <c r="E184" s="41"/>
      <c r="F184" s="255" t="s">
        <v>1704</v>
      </c>
      <c r="G184" s="41"/>
      <c r="H184" s="41"/>
      <c r="I184" s="137"/>
      <c r="J184" s="41"/>
      <c r="K184" s="41"/>
      <c r="L184" s="45"/>
      <c r="M184" s="256"/>
      <c r="N184" s="257"/>
      <c r="O184" s="85"/>
      <c r="P184" s="85"/>
      <c r="Q184" s="85"/>
      <c r="R184" s="85"/>
      <c r="S184" s="85"/>
      <c r="T184" s="86"/>
      <c r="U184" s="39"/>
      <c r="V184" s="39"/>
      <c r="W184" s="39"/>
      <c r="X184" s="39"/>
      <c r="Y184" s="39"/>
      <c r="Z184" s="39"/>
      <c r="AA184" s="39"/>
      <c r="AB184" s="39"/>
      <c r="AC184" s="39"/>
      <c r="AD184" s="39"/>
      <c r="AE184" s="39"/>
      <c r="AT184" s="18" t="s">
        <v>174</v>
      </c>
      <c r="AU184" s="18" t="s">
        <v>151</v>
      </c>
    </row>
    <row r="185" s="12" customFormat="1" ht="22.8" customHeight="1">
      <c r="A185" s="12"/>
      <c r="B185" s="203"/>
      <c r="C185" s="204"/>
      <c r="D185" s="205" t="s">
        <v>71</v>
      </c>
      <c r="E185" s="217" t="s">
        <v>397</v>
      </c>
      <c r="F185" s="217" t="s">
        <v>398</v>
      </c>
      <c r="G185" s="204"/>
      <c r="H185" s="204"/>
      <c r="I185" s="207"/>
      <c r="J185" s="218">
        <f>BK185</f>
        <v>0</v>
      </c>
      <c r="K185" s="204"/>
      <c r="L185" s="209"/>
      <c r="M185" s="210"/>
      <c r="N185" s="211"/>
      <c r="O185" s="211"/>
      <c r="P185" s="212">
        <f>SUM(P186:P187)</f>
        <v>0</v>
      </c>
      <c r="Q185" s="211"/>
      <c r="R185" s="212">
        <f>SUM(R186:R187)</f>
        <v>0</v>
      </c>
      <c r="S185" s="211"/>
      <c r="T185" s="213">
        <f>SUM(T186:T187)</f>
        <v>0</v>
      </c>
      <c r="U185" s="12"/>
      <c r="V185" s="12"/>
      <c r="W185" s="12"/>
      <c r="X185" s="12"/>
      <c r="Y185" s="12"/>
      <c r="Z185" s="12"/>
      <c r="AA185" s="12"/>
      <c r="AB185" s="12"/>
      <c r="AC185" s="12"/>
      <c r="AD185" s="12"/>
      <c r="AE185" s="12"/>
      <c r="AR185" s="214" t="s">
        <v>80</v>
      </c>
      <c r="AT185" s="215" t="s">
        <v>71</v>
      </c>
      <c r="AU185" s="215" t="s">
        <v>80</v>
      </c>
      <c r="AY185" s="214" t="s">
        <v>142</v>
      </c>
      <c r="BK185" s="216">
        <f>SUM(BK186:BK187)</f>
        <v>0</v>
      </c>
    </row>
    <row r="186" s="2" customFormat="1" ht="21.75" customHeight="1">
      <c r="A186" s="39"/>
      <c r="B186" s="40"/>
      <c r="C186" s="219" t="s">
        <v>351</v>
      </c>
      <c r="D186" s="219" t="s">
        <v>145</v>
      </c>
      <c r="E186" s="220" t="s">
        <v>1708</v>
      </c>
      <c r="F186" s="221" t="s">
        <v>1709</v>
      </c>
      <c r="G186" s="222" t="s">
        <v>301</v>
      </c>
      <c r="H186" s="223">
        <v>21.495000000000001</v>
      </c>
      <c r="I186" s="224"/>
      <c r="J186" s="225">
        <f>ROUND(I186*H186,2)</f>
        <v>0</v>
      </c>
      <c r="K186" s="221" t="s">
        <v>149</v>
      </c>
      <c r="L186" s="45"/>
      <c r="M186" s="226" t="s">
        <v>19</v>
      </c>
      <c r="N186" s="227" t="s">
        <v>44</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150</v>
      </c>
      <c r="AT186" s="230" t="s">
        <v>145</v>
      </c>
      <c r="AU186" s="230" t="s">
        <v>151</v>
      </c>
      <c r="AY186" s="18" t="s">
        <v>142</v>
      </c>
      <c r="BE186" s="231">
        <f>IF(N186="základní",J186,0)</f>
        <v>0</v>
      </c>
      <c r="BF186" s="231">
        <f>IF(N186="snížená",J186,0)</f>
        <v>0</v>
      </c>
      <c r="BG186" s="231">
        <f>IF(N186="zákl. přenesená",J186,0)</f>
        <v>0</v>
      </c>
      <c r="BH186" s="231">
        <f>IF(N186="sníž. přenesená",J186,0)</f>
        <v>0</v>
      </c>
      <c r="BI186" s="231">
        <f>IF(N186="nulová",J186,0)</f>
        <v>0</v>
      </c>
      <c r="BJ186" s="18" t="s">
        <v>151</v>
      </c>
      <c r="BK186" s="231">
        <f>ROUND(I186*H186,2)</f>
        <v>0</v>
      </c>
      <c r="BL186" s="18" t="s">
        <v>150</v>
      </c>
      <c r="BM186" s="230" t="s">
        <v>1710</v>
      </c>
    </row>
    <row r="187" s="2" customFormat="1">
      <c r="A187" s="39"/>
      <c r="B187" s="40"/>
      <c r="C187" s="41"/>
      <c r="D187" s="234" t="s">
        <v>174</v>
      </c>
      <c r="E187" s="41"/>
      <c r="F187" s="255" t="s">
        <v>1711</v>
      </c>
      <c r="G187" s="41"/>
      <c r="H187" s="41"/>
      <c r="I187" s="137"/>
      <c r="J187" s="41"/>
      <c r="K187" s="41"/>
      <c r="L187" s="45"/>
      <c r="M187" s="256"/>
      <c r="N187" s="257"/>
      <c r="O187" s="85"/>
      <c r="P187" s="85"/>
      <c r="Q187" s="85"/>
      <c r="R187" s="85"/>
      <c r="S187" s="85"/>
      <c r="T187" s="86"/>
      <c r="U187" s="39"/>
      <c r="V187" s="39"/>
      <c r="W187" s="39"/>
      <c r="X187" s="39"/>
      <c r="Y187" s="39"/>
      <c r="Z187" s="39"/>
      <c r="AA187" s="39"/>
      <c r="AB187" s="39"/>
      <c r="AC187" s="39"/>
      <c r="AD187" s="39"/>
      <c r="AE187" s="39"/>
      <c r="AT187" s="18" t="s">
        <v>174</v>
      </c>
      <c r="AU187" s="18" t="s">
        <v>151</v>
      </c>
    </row>
    <row r="188" s="12" customFormat="1" ht="25.92" customHeight="1">
      <c r="A188" s="12"/>
      <c r="B188" s="203"/>
      <c r="C188" s="204"/>
      <c r="D188" s="205" t="s">
        <v>71</v>
      </c>
      <c r="E188" s="206" t="s">
        <v>404</v>
      </c>
      <c r="F188" s="206" t="s">
        <v>405</v>
      </c>
      <c r="G188" s="204"/>
      <c r="H188" s="204"/>
      <c r="I188" s="207"/>
      <c r="J188" s="208">
        <f>BK188</f>
        <v>0</v>
      </c>
      <c r="K188" s="204"/>
      <c r="L188" s="209"/>
      <c r="M188" s="210"/>
      <c r="N188" s="211"/>
      <c r="O188" s="211"/>
      <c r="P188" s="212">
        <f>P189</f>
        <v>0</v>
      </c>
      <c r="Q188" s="211"/>
      <c r="R188" s="212">
        <f>R189</f>
        <v>0.32780542000000001</v>
      </c>
      <c r="S188" s="211"/>
      <c r="T188" s="213">
        <f>T189</f>
        <v>0</v>
      </c>
      <c r="U188" s="12"/>
      <c r="V188" s="12"/>
      <c r="W188" s="12"/>
      <c r="X188" s="12"/>
      <c r="Y188" s="12"/>
      <c r="Z188" s="12"/>
      <c r="AA188" s="12"/>
      <c r="AB188" s="12"/>
      <c r="AC188" s="12"/>
      <c r="AD188" s="12"/>
      <c r="AE188" s="12"/>
      <c r="AR188" s="214" t="s">
        <v>151</v>
      </c>
      <c r="AT188" s="215" t="s">
        <v>71</v>
      </c>
      <c r="AU188" s="215" t="s">
        <v>72</v>
      </c>
      <c r="AY188" s="214" t="s">
        <v>142</v>
      </c>
      <c r="BK188" s="216">
        <f>BK189</f>
        <v>0</v>
      </c>
    </row>
    <row r="189" s="12" customFormat="1" ht="22.8" customHeight="1">
      <c r="A189" s="12"/>
      <c r="B189" s="203"/>
      <c r="C189" s="204"/>
      <c r="D189" s="205" t="s">
        <v>71</v>
      </c>
      <c r="E189" s="217" t="s">
        <v>406</v>
      </c>
      <c r="F189" s="217" t="s">
        <v>407</v>
      </c>
      <c r="G189" s="204"/>
      <c r="H189" s="204"/>
      <c r="I189" s="207"/>
      <c r="J189" s="218">
        <f>BK189</f>
        <v>0</v>
      </c>
      <c r="K189" s="204"/>
      <c r="L189" s="209"/>
      <c r="M189" s="210"/>
      <c r="N189" s="211"/>
      <c r="O189" s="211"/>
      <c r="P189" s="212">
        <f>SUM(P190:P213)</f>
        <v>0</v>
      </c>
      <c r="Q189" s="211"/>
      <c r="R189" s="212">
        <f>SUM(R190:R213)</f>
        <v>0.32780542000000001</v>
      </c>
      <c r="S189" s="211"/>
      <c r="T189" s="213">
        <f>SUM(T190:T213)</f>
        <v>0</v>
      </c>
      <c r="U189" s="12"/>
      <c r="V189" s="12"/>
      <c r="W189" s="12"/>
      <c r="X189" s="12"/>
      <c r="Y189" s="12"/>
      <c r="Z189" s="12"/>
      <c r="AA189" s="12"/>
      <c r="AB189" s="12"/>
      <c r="AC189" s="12"/>
      <c r="AD189" s="12"/>
      <c r="AE189" s="12"/>
      <c r="AR189" s="214" t="s">
        <v>151</v>
      </c>
      <c r="AT189" s="215" t="s">
        <v>71</v>
      </c>
      <c r="AU189" s="215" t="s">
        <v>80</v>
      </c>
      <c r="AY189" s="214" t="s">
        <v>142</v>
      </c>
      <c r="BK189" s="216">
        <f>SUM(BK190:BK213)</f>
        <v>0</v>
      </c>
    </row>
    <row r="190" s="2" customFormat="1" ht="16.5" customHeight="1">
      <c r="A190" s="39"/>
      <c r="B190" s="40"/>
      <c r="C190" s="219" t="s">
        <v>356</v>
      </c>
      <c r="D190" s="219" t="s">
        <v>145</v>
      </c>
      <c r="E190" s="220" t="s">
        <v>1712</v>
      </c>
      <c r="F190" s="221" t="s">
        <v>1713</v>
      </c>
      <c r="G190" s="222" t="s">
        <v>159</v>
      </c>
      <c r="H190" s="223">
        <v>44.924999999999997</v>
      </c>
      <c r="I190" s="224"/>
      <c r="J190" s="225">
        <f>ROUND(I190*H190,2)</f>
        <v>0</v>
      </c>
      <c r="K190" s="221" t="s">
        <v>149</v>
      </c>
      <c r="L190" s="45"/>
      <c r="M190" s="226" t="s">
        <v>19</v>
      </c>
      <c r="N190" s="227" t="s">
        <v>44</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269</v>
      </c>
      <c r="AT190" s="230" t="s">
        <v>145</v>
      </c>
      <c r="AU190" s="230" t="s">
        <v>151</v>
      </c>
      <c r="AY190" s="18" t="s">
        <v>142</v>
      </c>
      <c r="BE190" s="231">
        <f>IF(N190="základní",J190,0)</f>
        <v>0</v>
      </c>
      <c r="BF190" s="231">
        <f>IF(N190="snížená",J190,0)</f>
        <v>0</v>
      </c>
      <c r="BG190" s="231">
        <f>IF(N190="zákl. přenesená",J190,0)</f>
        <v>0</v>
      </c>
      <c r="BH190" s="231">
        <f>IF(N190="sníž. přenesená",J190,0)</f>
        <v>0</v>
      </c>
      <c r="BI190" s="231">
        <f>IF(N190="nulová",J190,0)</f>
        <v>0</v>
      </c>
      <c r="BJ190" s="18" t="s">
        <v>151</v>
      </c>
      <c r="BK190" s="231">
        <f>ROUND(I190*H190,2)</f>
        <v>0</v>
      </c>
      <c r="BL190" s="18" t="s">
        <v>269</v>
      </c>
      <c r="BM190" s="230" t="s">
        <v>1714</v>
      </c>
    </row>
    <row r="191" s="2" customFormat="1">
      <c r="A191" s="39"/>
      <c r="B191" s="40"/>
      <c r="C191" s="41"/>
      <c r="D191" s="234" t="s">
        <v>174</v>
      </c>
      <c r="E191" s="41"/>
      <c r="F191" s="255" t="s">
        <v>1715</v>
      </c>
      <c r="G191" s="41"/>
      <c r="H191" s="41"/>
      <c r="I191" s="137"/>
      <c r="J191" s="41"/>
      <c r="K191" s="41"/>
      <c r="L191" s="45"/>
      <c r="M191" s="256"/>
      <c r="N191" s="257"/>
      <c r="O191" s="85"/>
      <c r="P191" s="85"/>
      <c r="Q191" s="85"/>
      <c r="R191" s="85"/>
      <c r="S191" s="85"/>
      <c r="T191" s="86"/>
      <c r="U191" s="39"/>
      <c r="V191" s="39"/>
      <c r="W191" s="39"/>
      <c r="X191" s="39"/>
      <c r="Y191" s="39"/>
      <c r="Z191" s="39"/>
      <c r="AA191" s="39"/>
      <c r="AB191" s="39"/>
      <c r="AC191" s="39"/>
      <c r="AD191" s="39"/>
      <c r="AE191" s="39"/>
      <c r="AT191" s="18" t="s">
        <v>174</v>
      </c>
      <c r="AU191" s="18" t="s">
        <v>151</v>
      </c>
    </row>
    <row r="192" s="13" customFormat="1">
      <c r="A192" s="13"/>
      <c r="B192" s="232"/>
      <c r="C192" s="233"/>
      <c r="D192" s="234" t="s">
        <v>153</v>
      </c>
      <c r="E192" s="235" t="s">
        <v>19</v>
      </c>
      <c r="F192" s="236" t="s">
        <v>1613</v>
      </c>
      <c r="G192" s="233"/>
      <c r="H192" s="237">
        <v>44.924999999999997</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153</v>
      </c>
      <c r="AU192" s="243" t="s">
        <v>151</v>
      </c>
      <c r="AV192" s="13" t="s">
        <v>151</v>
      </c>
      <c r="AW192" s="13" t="s">
        <v>33</v>
      </c>
      <c r="AX192" s="13" t="s">
        <v>72</v>
      </c>
      <c r="AY192" s="243" t="s">
        <v>142</v>
      </c>
    </row>
    <row r="193" s="14" customFormat="1">
      <c r="A193" s="14"/>
      <c r="B193" s="244"/>
      <c r="C193" s="245"/>
      <c r="D193" s="234" t="s">
        <v>153</v>
      </c>
      <c r="E193" s="246" t="s">
        <v>19</v>
      </c>
      <c r="F193" s="247" t="s">
        <v>156</v>
      </c>
      <c r="G193" s="245"/>
      <c r="H193" s="248">
        <v>44.924999999999997</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153</v>
      </c>
      <c r="AU193" s="254" t="s">
        <v>151</v>
      </c>
      <c r="AV193" s="14" t="s">
        <v>150</v>
      </c>
      <c r="AW193" s="14" t="s">
        <v>33</v>
      </c>
      <c r="AX193" s="14" t="s">
        <v>80</v>
      </c>
      <c r="AY193" s="254" t="s">
        <v>142</v>
      </c>
    </row>
    <row r="194" s="2" customFormat="1" ht="16.5" customHeight="1">
      <c r="A194" s="39"/>
      <c r="B194" s="40"/>
      <c r="C194" s="268" t="s">
        <v>360</v>
      </c>
      <c r="D194" s="268" t="s">
        <v>264</v>
      </c>
      <c r="E194" s="269" t="s">
        <v>1716</v>
      </c>
      <c r="F194" s="270" t="s">
        <v>1717</v>
      </c>
      <c r="G194" s="271" t="s">
        <v>301</v>
      </c>
      <c r="H194" s="272">
        <v>0.012999999999999999</v>
      </c>
      <c r="I194" s="273"/>
      <c r="J194" s="274">
        <f>ROUND(I194*H194,2)</f>
        <v>0</v>
      </c>
      <c r="K194" s="270" t="s">
        <v>149</v>
      </c>
      <c r="L194" s="275"/>
      <c r="M194" s="276" t="s">
        <v>19</v>
      </c>
      <c r="N194" s="277" t="s">
        <v>44</v>
      </c>
      <c r="O194" s="85"/>
      <c r="P194" s="228">
        <f>O194*H194</f>
        <v>0</v>
      </c>
      <c r="Q194" s="228">
        <v>1</v>
      </c>
      <c r="R194" s="228">
        <f>Q194*H194</f>
        <v>0.012999999999999999</v>
      </c>
      <c r="S194" s="228">
        <v>0</v>
      </c>
      <c r="T194" s="229">
        <f>S194*H194</f>
        <v>0</v>
      </c>
      <c r="U194" s="39"/>
      <c r="V194" s="39"/>
      <c r="W194" s="39"/>
      <c r="X194" s="39"/>
      <c r="Y194" s="39"/>
      <c r="Z194" s="39"/>
      <c r="AA194" s="39"/>
      <c r="AB194" s="39"/>
      <c r="AC194" s="39"/>
      <c r="AD194" s="39"/>
      <c r="AE194" s="39"/>
      <c r="AR194" s="230" t="s">
        <v>351</v>
      </c>
      <c r="AT194" s="230" t="s">
        <v>264</v>
      </c>
      <c r="AU194" s="230" t="s">
        <v>151</v>
      </c>
      <c r="AY194" s="18" t="s">
        <v>142</v>
      </c>
      <c r="BE194" s="231">
        <f>IF(N194="základní",J194,0)</f>
        <v>0</v>
      </c>
      <c r="BF194" s="231">
        <f>IF(N194="snížená",J194,0)</f>
        <v>0</v>
      </c>
      <c r="BG194" s="231">
        <f>IF(N194="zákl. přenesená",J194,0)</f>
        <v>0</v>
      </c>
      <c r="BH194" s="231">
        <f>IF(N194="sníž. přenesená",J194,0)</f>
        <v>0</v>
      </c>
      <c r="BI194" s="231">
        <f>IF(N194="nulová",J194,0)</f>
        <v>0</v>
      </c>
      <c r="BJ194" s="18" t="s">
        <v>151</v>
      </c>
      <c r="BK194" s="231">
        <f>ROUND(I194*H194,2)</f>
        <v>0</v>
      </c>
      <c r="BL194" s="18" t="s">
        <v>269</v>
      </c>
      <c r="BM194" s="230" t="s">
        <v>1718</v>
      </c>
    </row>
    <row r="195" s="13" customFormat="1">
      <c r="A195" s="13"/>
      <c r="B195" s="232"/>
      <c r="C195" s="233"/>
      <c r="D195" s="234" t="s">
        <v>153</v>
      </c>
      <c r="E195" s="235" t="s">
        <v>19</v>
      </c>
      <c r="F195" s="236" t="s">
        <v>1719</v>
      </c>
      <c r="G195" s="233"/>
      <c r="H195" s="237">
        <v>0.012999999999999999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153</v>
      </c>
      <c r="AU195" s="243" t="s">
        <v>151</v>
      </c>
      <c r="AV195" s="13" t="s">
        <v>151</v>
      </c>
      <c r="AW195" s="13" t="s">
        <v>33</v>
      </c>
      <c r="AX195" s="13" t="s">
        <v>72</v>
      </c>
      <c r="AY195" s="243" t="s">
        <v>142</v>
      </c>
    </row>
    <row r="196" s="14" customFormat="1">
      <c r="A196" s="14"/>
      <c r="B196" s="244"/>
      <c r="C196" s="245"/>
      <c r="D196" s="234" t="s">
        <v>153</v>
      </c>
      <c r="E196" s="246" t="s">
        <v>19</v>
      </c>
      <c r="F196" s="247" t="s">
        <v>156</v>
      </c>
      <c r="G196" s="245"/>
      <c r="H196" s="248">
        <v>0.012999999999999999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153</v>
      </c>
      <c r="AU196" s="254" t="s">
        <v>151</v>
      </c>
      <c r="AV196" s="14" t="s">
        <v>150</v>
      </c>
      <c r="AW196" s="14" t="s">
        <v>33</v>
      </c>
      <c r="AX196" s="14" t="s">
        <v>80</v>
      </c>
      <c r="AY196" s="254" t="s">
        <v>142</v>
      </c>
    </row>
    <row r="197" s="2" customFormat="1" ht="16.5" customHeight="1">
      <c r="A197" s="39"/>
      <c r="B197" s="40"/>
      <c r="C197" s="219" t="s">
        <v>367</v>
      </c>
      <c r="D197" s="219" t="s">
        <v>145</v>
      </c>
      <c r="E197" s="220" t="s">
        <v>1720</v>
      </c>
      <c r="F197" s="221" t="s">
        <v>1721</v>
      </c>
      <c r="G197" s="222" t="s">
        <v>159</v>
      </c>
      <c r="H197" s="223">
        <v>44.924999999999997</v>
      </c>
      <c r="I197" s="224"/>
      <c r="J197" s="225">
        <f>ROUND(I197*H197,2)</f>
        <v>0</v>
      </c>
      <c r="K197" s="221" t="s">
        <v>149</v>
      </c>
      <c r="L197" s="45"/>
      <c r="M197" s="226" t="s">
        <v>19</v>
      </c>
      <c r="N197" s="227" t="s">
        <v>44</v>
      </c>
      <c r="O197" s="85"/>
      <c r="P197" s="228">
        <f>O197*H197</f>
        <v>0</v>
      </c>
      <c r="Q197" s="228">
        <v>0.00040000000000000002</v>
      </c>
      <c r="R197" s="228">
        <f>Q197*H197</f>
        <v>0.01797</v>
      </c>
      <c r="S197" s="228">
        <v>0</v>
      </c>
      <c r="T197" s="229">
        <f>S197*H197</f>
        <v>0</v>
      </c>
      <c r="U197" s="39"/>
      <c r="V197" s="39"/>
      <c r="W197" s="39"/>
      <c r="X197" s="39"/>
      <c r="Y197" s="39"/>
      <c r="Z197" s="39"/>
      <c r="AA197" s="39"/>
      <c r="AB197" s="39"/>
      <c r="AC197" s="39"/>
      <c r="AD197" s="39"/>
      <c r="AE197" s="39"/>
      <c r="AR197" s="230" t="s">
        <v>269</v>
      </c>
      <c r="AT197" s="230" t="s">
        <v>145</v>
      </c>
      <c r="AU197" s="230" t="s">
        <v>151</v>
      </c>
      <c r="AY197" s="18" t="s">
        <v>142</v>
      </c>
      <c r="BE197" s="231">
        <f>IF(N197="základní",J197,0)</f>
        <v>0</v>
      </c>
      <c r="BF197" s="231">
        <f>IF(N197="snížená",J197,0)</f>
        <v>0</v>
      </c>
      <c r="BG197" s="231">
        <f>IF(N197="zákl. přenesená",J197,0)</f>
        <v>0</v>
      </c>
      <c r="BH197" s="231">
        <f>IF(N197="sníž. přenesená",J197,0)</f>
        <v>0</v>
      </c>
      <c r="BI197" s="231">
        <f>IF(N197="nulová",J197,0)</f>
        <v>0</v>
      </c>
      <c r="BJ197" s="18" t="s">
        <v>151</v>
      </c>
      <c r="BK197" s="231">
        <f>ROUND(I197*H197,2)</f>
        <v>0</v>
      </c>
      <c r="BL197" s="18" t="s">
        <v>269</v>
      </c>
      <c r="BM197" s="230" t="s">
        <v>1722</v>
      </c>
    </row>
    <row r="198" s="2" customFormat="1">
      <c r="A198" s="39"/>
      <c r="B198" s="40"/>
      <c r="C198" s="41"/>
      <c r="D198" s="234" t="s">
        <v>174</v>
      </c>
      <c r="E198" s="41"/>
      <c r="F198" s="255" t="s">
        <v>1723</v>
      </c>
      <c r="G198" s="41"/>
      <c r="H198" s="41"/>
      <c r="I198" s="137"/>
      <c r="J198" s="41"/>
      <c r="K198" s="41"/>
      <c r="L198" s="45"/>
      <c r="M198" s="256"/>
      <c r="N198" s="257"/>
      <c r="O198" s="85"/>
      <c r="P198" s="85"/>
      <c r="Q198" s="85"/>
      <c r="R198" s="85"/>
      <c r="S198" s="85"/>
      <c r="T198" s="86"/>
      <c r="U198" s="39"/>
      <c r="V198" s="39"/>
      <c r="W198" s="39"/>
      <c r="X198" s="39"/>
      <c r="Y198" s="39"/>
      <c r="Z198" s="39"/>
      <c r="AA198" s="39"/>
      <c r="AB198" s="39"/>
      <c r="AC198" s="39"/>
      <c r="AD198" s="39"/>
      <c r="AE198" s="39"/>
      <c r="AT198" s="18" t="s">
        <v>174</v>
      </c>
      <c r="AU198" s="18" t="s">
        <v>151</v>
      </c>
    </row>
    <row r="199" s="13" customFormat="1">
      <c r="A199" s="13"/>
      <c r="B199" s="232"/>
      <c r="C199" s="233"/>
      <c r="D199" s="234" t="s">
        <v>153</v>
      </c>
      <c r="E199" s="235" t="s">
        <v>19</v>
      </c>
      <c r="F199" s="236" t="s">
        <v>1613</v>
      </c>
      <c r="G199" s="233"/>
      <c r="H199" s="237">
        <v>44.924999999999997</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153</v>
      </c>
      <c r="AU199" s="243" t="s">
        <v>151</v>
      </c>
      <c r="AV199" s="13" t="s">
        <v>151</v>
      </c>
      <c r="AW199" s="13" t="s">
        <v>33</v>
      </c>
      <c r="AX199" s="13" t="s">
        <v>72</v>
      </c>
      <c r="AY199" s="243" t="s">
        <v>142</v>
      </c>
    </row>
    <row r="200" s="14" customFormat="1">
      <c r="A200" s="14"/>
      <c r="B200" s="244"/>
      <c r="C200" s="245"/>
      <c r="D200" s="234" t="s">
        <v>153</v>
      </c>
      <c r="E200" s="246" t="s">
        <v>19</v>
      </c>
      <c r="F200" s="247" t="s">
        <v>156</v>
      </c>
      <c r="G200" s="245"/>
      <c r="H200" s="248">
        <v>44.924999999999997</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153</v>
      </c>
      <c r="AU200" s="254" t="s">
        <v>151</v>
      </c>
      <c r="AV200" s="14" t="s">
        <v>150</v>
      </c>
      <c r="AW200" s="14" t="s">
        <v>33</v>
      </c>
      <c r="AX200" s="14" t="s">
        <v>80</v>
      </c>
      <c r="AY200" s="254" t="s">
        <v>142</v>
      </c>
    </row>
    <row r="201" s="2" customFormat="1" ht="21.75" customHeight="1">
      <c r="A201" s="39"/>
      <c r="B201" s="40"/>
      <c r="C201" s="268" t="s">
        <v>373</v>
      </c>
      <c r="D201" s="268" t="s">
        <v>264</v>
      </c>
      <c r="E201" s="269" t="s">
        <v>1724</v>
      </c>
      <c r="F201" s="270" t="s">
        <v>1725</v>
      </c>
      <c r="G201" s="271" t="s">
        <v>159</v>
      </c>
      <c r="H201" s="272">
        <v>51.664000000000001</v>
      </c>
      <c r="I201" s="273"/>
      <c r="J201" s="274">
        <f>ROUND(I201*H201,2)</f>
        <v>0</v>
      </c>
      <c r="K201" s="270" t="s">
        <v>149</v>
      </c>
      <c r="L201" s="275"/>
      <c r="M201" s="276" t="s">
        <v>19</v>
      </c>
      <c r="N201" s="277" t="s">
        <v>44</v>
      </c>
      <c r="O201" s="85"/>
      <c r="P201" s="228">
        <f>O201*H201</f>
        <v>0</v>
      </c>
      <c r="Q201" s="228">
        <v>0.0038800000000000002</v>
      </c>
      <c r="R201" s="228">
        <f>Q201*H201</f>
        <v>0.20045632000000002</v>
      </c>
      <c r="S201" s="228">
        <v>0</v>
      </c>
      <c r="T201" s="229">
        <f>S201*H201</f>
        <v>0</v>
      </c>
      <c r="U201" s="39"/>
      <c r="V201" s="39"/>
      <c r="W201" s="39"/>
      <c r="X201" s="39"/>
      <c r="Y201" s="39"/>
      <c r="Z201" s="39"/>
      <c r="AA201" s="39"/>
      <c r="AB201" s="39"/>
      <c r="AC201" s="39"/>
      <c r="AD201" s="39"/>
      <c r="AE201" s="39"/>
      <c r="AR201" s="230" t="s">
        <v>351</v>
      </c>
      <c r="AT201" s="230" t="s">
        <v>264</v>
      </c>
      <c r="AU201" s="230" t="s">
        <v>151</v>
      </c>
      <c r="AY201" s="18" t="s">
        <v>142</v>
      </c>
      <c r="BE201" s="231">
        <f>IF(N201="základní",J201,0)</f>
        <v>0</v>
      </c>
      <c r="BF201" s="231">
        <f>IF(N201="snížená",J201,0)</f>
        <v>0</v>
      </c>
      <c r="BG201" s="231">
        <f>IF(N201="zákl. přenesená",J201,0)</f>
        <v>0</v>
      </c>
      <c r="BH201" s="231">
        <f>IF(N201="sníž. přenesená",J201,0)</f>
        <v>0</v>
      </c>
      <c r="BI201" s="231">
        <f>IF(N201="nulová",J201,0)</f>
        <v>0</v>
      </c>
      <c r="BJ201" s="18" t="s">
        <v>151</v>
      </c>
      <c r="BK201" s="231">
        <f>ROUND(I201*H201,2)</f>
        <v>0</v>
      </c>
      <c r="BL201" s="18" t="s">
        <v>269</v>
      </c>
      <c r="BM201" s="230" t="s">
        <v>1726</v>
      </c>
    </row>
    <row r="202" s="13" customFormat="1">
      <c r="A202" s="13"/>
      <c r="B202" s="232"/>
      <c r="C202" s="233"/>
      <c r="D202" s="234" t="s">
        <v>153</v>
      </c>
      <c r="E202" s="235" t="s">
        <v>19</v>
      </c>
      <c r="F202" s="236" t="s">
        <v>1727</v>
      </c>
      <c r="G202" s="233"/>
      <c r="H202" s="237">
        <v>51.664000000000001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153</v>
      </c>
      <c r="AU202" s="243" t="s">
        <v>151</v>
      </c>
      <c r="AV202" s="13" t="s">
        <v>151</v>
      </c>
      <c r="AW202" s="13" t="s">
        <v>33</v>
      </c>
      <c r="AX202" s="13" t="s">
        <v>72</v>
      </c>
      <c r="AY202" s="243" t="s">
        <v>142</v>
      </c>
    </row>
    <row r="203" s="14" customFormat="1">
      <c r="A203" s="14"/>
      <c r="B203" s="244"/>
      <c r="C203" s="245"/>
      <c r="D203" s="234" t="s">
        <v>153</v>
      </c>
      <c r="E203" s="246" t="s">
        <v>19</v>
      </c>
      <c r="F203" s="247" t="s">
        <v>156</v>
      </c>
      <c r="G203" s="245"/>
      <c r="H203" s="248">
        <v>51.664000000000001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153</v>
      </c>
      <c r="AU203" s="254" t="s">
        <v>151</v>
      </c>
      <c r="AV203" s="14" t="s">
        <v>150</v>
      </c>
      <c r="AW203" s="14" t="s">
        <v>33</v>
      </c>
      <c r="AX203" s="14" t="s">
        <v>80</v>
      </c>
      <c r="AY203" s="254" t="s">
        <v>142</v>
      </c>
    </row>
    <row r="204" s="2" customFormat="1" ht="21.75" customHeight="1">
      <c r="A204" s="39"/>
      <c r="B204" s="40"/>
      <c r="C204" s="219" t="s">
        <v>378</v>
      </c>
      <c r="D204" s="219" t="s">
        <v>145</v>
      </c>
      <c r="E204" s="220" t="s">
        <v>1728</v>
      </c>
      <c r="F204" s="221" t="s">
        <v>1729</v>
      </c>
      <c r="G204" s="222" t="s">
        <v>159</v>
      </c>
      <c r="H204" s="223">
        <v>101.83</v>
      </c>
      <c r="I204" s="224"/>
      <c r="J204" s="225">
        <f>ROUND(I204*H204,2)</f>
        <v>0</v>
      </c>
      <c r="K204" s="221" t="s">
        <v>149</v>
      </c>
      <c r="L204" s="45"/>
      <c r="M204" s="226" t="s">
        <v>19</v>
      </c>
      <c r="N204" s="227" t="s">
        <v>44</v>
      </c>
      <c r="O204" s="85"/>
      <c r="P204" s="228">
        <f>O204*H204</f>
        <v>0</v>
      </c>
      <c r="Q204" s="228">
        <v>0.00087000000000000001</v>
      </c>
      <c r="R204" s="228">
        <f>Q204*H204</f>
        <v>0.088592099999999993</v>
      </c>
      <c r="S204" s="228">
        <v>0</v>
      </c>
      <c r="T204" s="229">
        <f>S204*H204</f>
        <v>0</v>
      </c>
      <c r="U204" s="39"/>
      <c r="V204" s="39"/>
      <c r="W204" s="39"/>
      <c r="X204" s="39"/>
      <c r="Y204" s="39"/>
      <c r="Z204" s="39"/>
      <c r="AA204" s="39"/>
      <c r="AB204" s="39"/>
      <c r="AC204" s="39"/>
      <c r="AD204" s="39"/>
      <c r="AE204" s="39"/>
      <c r="AR204" s="230" t="s">
        <v>269</v>
      </c>
      <c r="AT204" s="230" t="s">
        <v>145</v>
      </c>
      <c r="AU204" s="230" t="s">
        <v>151</v>
      </c>
      <c r="AY204" s="18" t="s">
        <v>142</v>
      </c>
      <c r="BE204" s="231">
        <f>IF(N204="základní",J204,0)</f>
        <v>0</v>
      </c>
      <c r="BF204" s="231">
        <f>IF(N204="snížená",J204,0)</f>
        <v>0</v>
      </c>
      <c r="BG204" s="231">
        <f>IF(N204="zákl. přenesená",J204,0)</f>
        <v>0</v>
      </c>
      <c r="BH204" s="231">
        <f>IF(N204="sníž. přenesená",J204,0)</f>
        <v>0</v>
      </c>
      <c r="BI204" s="231">
        <f>IF(N204="nulová",J204,0)</f>
        <v>0</v>
      </c>
      <c r="BJ204" s="18" t="s">
        <v>151</v>
      </c>
      <c r="BK204" s="231">
        <f>ROUND(I204*H204,2)</f>
        <v>0</v>
      </c>
      <c r="BL204" s="18" t="s">
        <v>269</v>
      </c>
      <c r="BM204" s="230" t="s">
        <v>1730</v>
      </c>
    </row>
    <row r="205" s="13" customFormat="1">
      <c r="A205" s="13"/>
      <c r="B205" s="232"/>
      <c r="C205" s="233"/>
      <c r="D205" s="234" t="s">
        <v>153</v>
      </c>
      <c r="E205" s="235" t="s">
        <v>19</v>
      </c>
      <c r="F205" s="236" t="s">
        <v>1731</v>
      </c>
      <c r="G205" s="233"/>
      <c r="H205" s="237">
        <v>101.83</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153</v>
      </c>
      <c r="AU205" s="243" t="s">
        <v>151</v>
      </c>
      <c r="AV205" s="13" t="s">
        <v>151</v>
      </c>
      <c r="AW205" s="13" t="s">
        <v>33</v>
      </c>
      <c r="AX205" s="13" t="s">
        <v>72</v>
      </c>
      <c r="AY205" s="243" t="s">
        <v>142</v>
      </c>
    </row>
    <row r="206" s="14" customFormat="1">
      <c r="A206" s="14"/>
      <c r="B206" s="244"/>
      <c r="C206" s="245"/>
      <c r="D206" s="234" t="s">
        <v>153</v>
      </c>
      <c r="E206" s="246" t="s">
        <v>19</v>
      </c>
      <c r="F206" s="247" t="s">
        <v>156</v>
      </c>
      <c r="G206" s="245"/>
      <c r="H206" s="248">
        <v>101.83</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153</v>
      </c>
      <c r="AU206" s="254" t="s">
        <v>151</v>
      </c>
      <c r="AV206" s="14" t="s">
        <v>150</v>
      </c>
      <c r="AW206" s="14" t="s">
        <v>33</v>
      </c>
      <c r="AX206" s="14" t="s">
        <v>80</v>
      </c>
      <c r="AY206" s="254" t="s">
        <v>142</v>
      </c>
    </row>
    <row r="207" s="2" customFormat="1" ht="16.5" customHeight="1">
      <c r="A207" s="39"/>
      <c r="B207" s="40"/>
      <c r="C207" s="219" t="s">
        <v>382</v>
      </c>
      <c r="D207" s="219" t="s">
        <v>145</v>
      </c>
      <c r="E207" s="220" t="s">
        <v>1732</v>
      </c>
      <c r="F207" s="221" t="s">
        <v>1733</v>
      </c>
      <c r="G207" s="222" t="s">
        <v>185</v>
      </c>
      <c r="H207" s="223">
        <v>29.949999999999999</v>
      </c>
      <c r="I207" s="224"/>
      <c r="J207" s="225">
        <f>ROUND(I207*H207,2)</f>
        <v>0</v>
      </c>
      <c r="K207" s="221" t="s">
        <v>149</v>
      </c>
      <c r="L207" s="45"/>
      <c r="M207" s="226" t="s">
        <v>19</v>
      </c>
      <c r="N207" s="227" t="s">
        <v>44</v>
      </c>
      <c r="O207" s="85"/>
      <c r="P207" s="228">
        <f>O207*H207</f>
        <v>0</v>
      </c>
      <c r="Q207" s="228">
        <v>0.00025999999999999998</v>
      </c>
      <c r="R207" s="228">
        <f>Q207*H207</f>
        <v>0.0077869999999999988</v>
      </c>
      <c r="S207" s="228">
        <v>0</v>
      </c>
      <c r="T207" s="229">
        <f>S207*H207</f>
        <v>0</v>
      </c>
      <c r="U207" s="39"/>
      <c r="V207" s="39"/>
      <c r="W207" s="39"/>
      <c r="X207" s="39"/>
      <c r="Y207" s="39"/>
      <c r="Z207" s="39"/>
      <c r="AA207" s="39"/>
      <c r="AB207" s="39"/>
      <c r="AC207" s="39"/>
      <c r="AD207" s="39"/>
      <c r="AE207" s="39"/>
      <c r="AR207" s="230" t="s">
        <v>269</v>
      </c>
      <c r="AT207" s="230" t="s">
        <v>145</v>
      </c>
      <c r="AU207" s="230" t="s">
        <v>151</v>
      </c>
      <c r="AY207" s="18" t="s">
        <v>142</v>
      </c>
      <c r="BE207" s="231">
        <f>IF(N207="základní",J207,0)</f>
        <v>0</v>
      </c>
      <c r="BF207" s="231">
        <f>IF(N207="snížená",J207,0)</f>
        <v>0</v>
      </c>
      <c r="BG207" s="231">
        <f>IF(N207="zákl. přenesená",J207,0)</f>
        <v>0</v>
      </c>
      <c r="BH207" s="231">
        <f>IF(N207="sníž. přenesená",J207,0)</f>
        <v>0</v>
      </c>
      <c r="BI207" s="231">
        <f>IF(N207="nulová",J207,0)</f>
        <v>0</v>
      </c>
      <c r="BJ207" s="18" t="s">
        <v>151</v>
      </c>
      <c r="BK207" s="231">
        <f>ROUND(I207*H207,2)</f>
        <v>0</v>
      </c>
      <c r="BL207" s="18" t="s">
        <v>269</v>
      </c>
      <c r="BM207" s="230" t="s">
        <v>1734</v>
      </c>
    </row>
    <row r="208" s="13" customFormat="1">
      <c r="A208" s="13"/>
      <c r="B208" s="232"/>
      <c r="C208" s="233"/>
      <c r="D208" s="234" t="s">
        <v>153</v>
      </c>
      <c r="E208" s="235" t="s">
        <v>19</v>
      </c>
      <c r="F208" s="236" t="s">
        <v>1658</v>
      </c>
      <c r="G208" s="233"/>
      <c r="H208" s="237">
        <v>29.949999999999999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153</v>
      </c>
      <c r="AU208" s="243" t="s">
        <v>151</v>
      </c>
      <c r="AV208" s="13" t="s">
        <v>151</v>
      </c>
      <c r="AW208" s="13" t="s">
        <v>33</v>
      </c>
      <c r="AX208" s="13" t="s">
        <v>72</v>
      </c>
      <c r="AY208" s="243" t="s">
        <v>142</v>
      </c>
    </row>
    <row r="209" s="14" customFormat="1">
      <c r="A209" s="14"/>
      <c r="B209" s="244"/>
      <c r="C209" s="245"/>
      <c r="D209" s="234" t="s">
        <v>153</v>
      </c>
      <c r="E209" s="246" t="s">
        <v>19</v>
      </c>
      <c r="F209" s="247" t="s">
        <v>156</v>
      </c>
      <c r="G209" s="245"/>
      <c r="H209" s="248">
        <v>29.949999999999999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153</v>
      </c>
      <c r="AU209" s="254" t="s">
        <v>151</v>
      </c>
      <c r="AV209" s="14" t="s">
        <v>150</v>
      </c>
      <c r="AW209" s="14" t="s">
        <v>33</v>
      </c>
      <c r="AX209" s="14" t="s">
        <v>80</v>
      </c>
      <c r="AY209" s="254" t="s">
        <v>142</v>
      </c>
    </row>
    <row r="210" s="2" customFormat="1" ht="21.75" customHeight="1">
      <c r="A210" s="39"/>
      <c r="B210" s="40"/>
      <c r="C210" s="219" t="s">
        <v>387</v>
      </c>
      <c r="D210" s="219" t="s">
        <v>145</v>
      </c>
      <c r="E210" s="220" t="s">
        <v>431</v>
      </c>
      <c r="F210" s="221" t="s">
        <v>432</v>
      </c>
      <c r="G210" s="222" t="s">
        <v>301</v>
      </c>
      <c r="H210" s="223">
        <v>0.32600000000000001</v>
      </c>
      <c r="I210" s="224"/>
      <c r="J210" s="225">
        <f>ROUND(I210*H210,2)</f>
        <v>0</v>
      </c>
      <c r="K210" s="221" t="s">
        <v>149</v>
      </c>
      <c r="L210" s="45"/>
      <c r="M210" s="226" t="s">
        <v>19</v>
      </c>
      <c r="N210" s="227" t="s">
        <v>44</v>
      </c>
      <c r="O210" s="85"/>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269</v>
      </c>
      <c r="AT210" s="230" t="s">
        <v>145</v>
      </c>
      <c r="AU210" s="230" t="s">
        <v>151</v>
      </c>
      <c r="AY210" s="18" t="s">
        <v>142</v>
      </c>
      <c r="BE210" s="231">
        <f>IF(N210="základní",J210,0)</f>
        <v>0</v>
      </c>
      <c r="BF210" s="231">
        <f>IF(N210="snížená",J210,0)</f>
        <v>0</v>
      </c>
      <c r="BG210" s="231">
        <f>IF(N210="zákl. přenesená",J210,0)</f>
        <v>0</v>
      </c>
      <c r="BH210" s="231">
        <f>IF(N210="sníž. přenesená",J210,0)</f>
        <v>0</v>
      </c>
      <c r="BI210" s="231">
        <f>IF(N210="nulová",J210,0)</f>
        <v>0</v>
      </c>
      <c r="BJ210" s="18" t="s">
        <v>151</v>
      </c>
      <c r="BK210" s="231">
        <f>ROUND(I210*H210,2)</f>
        <v>0</v>
      </c>
      <c r="BL210" s="18" t="s">
        <v>269</v>
      </c>
      <c r="BM210" s="230" t="s">
        <v>1735</v>
      </c>
    </row>
    <row r="211" s="2" customFormat="1">
      <c r="A211" s="39"/>
      <c r="B211" s="40"/>
      <c r="C211" s="41"/>
      <c r="D211" s="234" t="s">
        <v>174</v>
      </c>
      <c r="E211" s="41"/>
      <c r="F211" s="255" t="s">
        <v>434</v>
      </c>
      <c r="G211" s="41"/>
      <c r="H211" s="41"/>
      <c r="I211" s="137"/>
      <c r="J211" s="41"/>
      <c r="K211" s="41"/>
      <c r="L211" s="45"/>
      <c r="M211" s="256"/>
      <c r="N211" s="257"/>
      <c r="O211" s="85"/>
      <c r="P211" s="85"/>
      <c r="Q211" s="85"/>
      <c r="R211" s="85"/>
      <c r="S211" s="85"/>
      <c r="T211" s="86"/>
      <c r="U211" s="39"/>
      <c r="V211" s="39"/>
      <c r="W211" s="39"/>
      <c r="X211" s="39"/>
      <c r="Y211" s="39"/>
      <c r="Z211" s="39"/>
      <c r="AA211" s="39"/>
      <c r="AB211" s="39"/>
      <c r="AC211" s="39"/>
      <c r="AD211" s="39"/>
      <c r="AE211" s="39"/>
      <c r="AT211" s="18" t="s">
        <v>174</v>
      </c>
      <c r="AU211" s="18" t="s">
        <v>151</v>
      </c>
    </row>
    <row r="212" s="2" customFormat="1" ht="21.75" customHeight="1">
      <c r="A212" s="39"/>
      <c r="B212" s="40"/>
      <c r="C212" s="219" t="s">
        <v>392</v>
      </c>
      <c r="D212" s="219" t="s">
        <v>145</v>
      </c>
      <c r="E212" s="220" t="s">
        <v>436</v>
      </c>
      <c r="F212" s="221" t="s">
        <v>437</v>
      </c>
      <c r="G212" s="222" t="s">
        <v>301</v>
      </c>
      <c r="H212" s="223">
        <v>0.32600000000000001</v>
      </c>
      <c r="I212" s="224"/>
      <c r="J212" s="225">
        <f>ROUND(I212*H212,2)</f>
        <v>0</v>
      </c>
      <c r="K212" s="221" t="s">
        <v>149</v>
      </c>
      <c r="L212" s="45"/>
      <c r="M212" s="226" t="s">
        <v>19</v>
      </c>
      <c r="N212" s="227" t="s">
        <v>44</v>
      </c>
      <c r="O212" s="85"/>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269</v>
      </c>
      <c r="AT212" s="230" t="s">
        <v>145</v>
      </c>
      <c r="AU212" s="230" t="s">
        <v>151</v>
      </c>
      <c r="AY212" s="18" t="s">
        <v>142</v>
      </c>
      <c r="BE212" s="231">
        <f>IF(N212="základní",J212,0)</f>
        <v>0</v>
      </c>
      <c r="BF212" s="231">
        <f>IF(N212="snížená",J212,0)</f>
        <v>0</v>
      </c>
      <c r="BG212" s="231">
        <f>IF(N212="zákl. přenesená",J212,0)</f>
        <v>0</v>
      </c>
      <c r="BH212" s="231">
        <f>IF(N212="sníž. přenesená",J212,0)</f>
        <v>0</v>
      </c>
      <c r="BI212" s="231">
        <f>IF(N212="nulová",J212,0)</f>
        <v>0</v>
      </c>
      <c r="BJ212" s="18" t="s">
        <v>151</v>
      </c>
      <c r="BK212" s="231">
        <f>ROUND(I212*H212,2)</f>
        <v>0</v>
      </c>
      <c r="BL212" s="18" t="s">
        <v>269</v>
      </c>
      <c r="BM212" s="230" t="s">
        <v>1736</v>
      </c>
    </row>
    <row r="213" s="2" customFormat="1">
      <c r="A213" s="39"/>
      <c r="B213" s="40"/>
      <c r="C213" s="41"/>
      <c r="D213" s="234" t="s">
        <v>174</v>
      </c>
      <c r="E213" s="41"/>
      <c r="F213" s="255" t="s">
        <v>434</v>
      </c>
      <c r="G213" s="41"/>
      <c r="H213" s="41"/>
      <c r="I213" s="137"/>
      <c r="J213" s="41"/>
      <c r="K213" s="41"/>
      <c r="L213" s="45"/>
      <c r="M213" s="286"/>
      <c r="N213" s="287"/>
      <c r="O213" s="283"/>
      <c r="P213" s="283"/>
      <c r="Q213" s="283"/>
      <c r="R213" s="283"/>
      <c r="S213" s="283"/>
      <c r="T213" s="288"/>
      <c r="U213" s="39"/>
      <c r="V213" s="39"/>
      <c r="W213" s="39"/>
      <c r="X213" s="39"/>
      <c r="Y213" s="39"/>
      <c r="Z213" s="39"/>
      <c r="AA213" s="39"/>
      <c r="AB213" s="39"/>
      <c r="AC213" s="39"/>
      <c r="AD213" s="39"/>
      <c r="AE213" s="39"/>
      <c r="AT213" s="18" t="s">
        <v>174</v>
      </c>
      <c r="AU213" s="18" t="s">
        <v>151</v>
      </c>
    </row>
    <row r="214" s="2" customFormat="1" ht="6.96" customHeight="1">
      <c r="A214" s="39"/>
      <c r="B214" s="60"/>
      <c r="C214" s="61"/>
      <c r="D214" s="61"/>
      <c r="E214" s="61"/>
      <c r="F214" s="61"/>
      <c r="G214" s="61"/>
      <c r="H214" s="61"/>
      <c r="I214" s="167"/>
      <c r="J214" s="61"/>
      <c r="K214" s="61"/>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B/yBh7DqglGiwcGojoPIPnnQjkylDyblG2aTuUiLLh1SDN7jrKN8hlXbYo9wSvr0fVqAnCtoiZq+40FsFRqXxA==" hashValue="UnglkO2PrYVG7YxDujLFRiZxoVwY7+3V37CSs8RU1xsyHTfD7QNKQDS2GNfkrLipLO6X8yiRKGWhQTQ8JjYxVw==" algorithmName="SHA-512" password="CC35"/>
  <autoFilter ref="C88:K213"/>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96</v>
      </c>
    </row>
    <row r="3" s="1" customFormat="1" ht="6.96" customHeight="1">
      <c r="B3" s="130"/>
      <c r="C3" s="131"/>
      <c r="D3" s="131"/>
      <c r="E3" s="131"/>
      <c r="F3" s="131"/>
      <c r="G3" s="131"/>
      <c r="H3" s="131"/>
      <c r="I3" s="132"/>
      <c r="J3" s="131"/>
      <c r="K3" s="131"/>
      <c r="L3" s="21"/>
      <c r="AT3" s="18" t="s">
        <v>80</v>
      </c>
    </row>
    <row r="4" s="1" customFormat="1" ht="24.96" customHeight="1">
      <c r="B4" s="21"/>
      <c r="D4" s="133" t="s">
        <v>103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Polyfunkční dům Hrob č.p. 3_revize</v>
      </c>
      <c r="F7" s="135"/>
      <c r="G7" s="135"/>
      <c r="H7" s="135"/>
      <c r="I7" s="129"/>
      <c r="L7" s="21"/>
    </row>
    <row r="8" s="2" customFormat="1" ht="12" customHeight="1">
      <c r="A8" s="39"/>
      <c r="B8" s="45"/>
      <c r="C8" s="39"/>
      <c r="D8" s="135" t="s">
        <v>104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1737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zakázky'!AN8</f>
        <v>12. 12. 2019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28</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ROUND((SUM(BE82:BE150)),  2)</f>
        <v>0</v>
      </c>
      <c r="G33" s="39"/>
      <c r="H33" s="39"/>
      <c r="I33" s="156">
        <v>0.20999999999999999</v>
      </c>
      <c r="J33" s="155">
        <f>ROUND(((SUM(BE82:BE150))*I33),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ROUND((SUM(BF82:BF150)),  2)</f>
        <v>0</v>
      </c>
      <c r="G34" s="39"/>
      <c r="H34" s="39"/>
      <c r="I34" s="156">
        <v>0.14999999999999999</v>
      </c>
      <c r="J34" s="155">
        <f>ROUND(((SUM(BF82:BF150))*I34),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ROUND((SUM(BG82:BG150)),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ROUND((SUM(BH82:BH150)),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ROUND((SUM(BI82:BI150)),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Polyfunkční dům Hrob č.p. 3_revize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06 - Elektroinstalace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Hrob</v>
      </c>
      <c r="G52" s="41"/>
      <c r="H52" s="41"/>
      <c r="I52" s="141" t="s">
        <v>23</v>
      </c>
      <c r="J52" s="73" t="str">
        <f>IF(J12="","",J12)</f>
        <v>12. 12. 2019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Důstojné bydlení z.s.</v>
      </c>
      <c r="G54" s="41"/>
      <c r="H54" s="41"/>
      <c r="I54" s="141" t="s">
        <v>31</v>
      </c>
      <c r="J54" s="37" t="str">
        <f>E21</f>
        <v>HUBAX</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Lukáš Hykyš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107</v>
      </c>
      <c r="D57" s="173"/>
      <c r="E57" s="173"/>
      <c r="F57" s="173"/>
      <c r="G57" s="173"/>
      <c r="H57" s="173"/>
      <c r="I57" s="174"/>
      <c r="J57" s="175" t="s">
        <v>108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109</v>
      </c>
    </row>
    <row r="60" s="9" customFormat="1" ht="24.96" customHeight="1">
      <c r="A60" s="9"/>
      <c r="B60" s="177"/>
      <c r="C60" s="178"/>
      <c r="D60" s="179" t="s">
        <v>1738</v>
      </c>
      <c r="E60" s="180"/>
      <c r="F60" s="180"/>
      <c r="G60" s="180"/>
      <c r="H60" s="180"/>
      <c r="I60" s="181"/>
      <c r="J60" s="182">
        <f>J83</f>
        <v>0</v>
      </c>
      <c r="K60" s="178"/>
      <c r="L60" s="183"/>
      <c r="S60" s="9"/>
      <c r="T60" s="9"/>
      <c r="U60" s="9"/>
      <c r="V60" s="9"/>
      <c r="W60" s="9"/>
      <c r="X60" s="9"/>
      <c r="Y60" s="9"/>
      <c r="Z60" s="9"/>
      <c r="AA60" s="9"/>
      <c r="AB60" s="9"/>
      <c r="AC60" s="9"/>
      <c r="AD60" s="9"/>
      <c r="AE60" s="9"/>
    </row>
    <row r="61" s="9" customFormat="1" ht="24.96" customHeight="1">
      <c r="A61" s="9"/>
      <c r="B61" s="177"/>
      <c r="C61" s="178"/>
      <c r="D61" s="179" t="s">
        <v>117</v>
      </c>
      <c r="E61" s="180"/>
      <c r="F61" s="180"/>
      <c r="G61" s="180"/>
      <c r="H61" s="180"/>
      <c r="I61" s="181"/>
      <c r="J61" s="182">
        <f>J85</f>
        <v>0</v>
      </c>
      <c r="K61" s="178"/>
      <c r="L61" s="183"/>
      <c r="S61" s="9"/>
      <c r="T61" s="9"/>
      <c r="U61" s="9"/>
      <c r="V61" s="9"/>
      <c r="W61" s="9"/>
      <c r="X61" s="9"/>
      <c r="Y61" s="9"/>
      <c r="Z61" s="9"/>
      <c r="AA61" s="9"/>
      <c r="AB61" s="9"/>
      <c r="AC61" s="9"/>
      <c r="AD61" s="9"/>
      <c r="AE61" s="9"/>
    </row>
    <row r="62" s="10" customFormat="1" ht="19.92" customHeight="1">
      <c r="A62" s="10"/>
      <c r="B62" s="184"/>
      <c r="C62" s="185"/>
      <c r="D62" s="186" t="s">
        <v>1739</v>
      </c>
      <c r="E62" s="187"/>
      <c r="F62" s="187"/>
      <c r="G62" s="187"/>
      <c r="H62" s="187"/>
      <c r="I62" s="188"/>
      <c r="J62" s="189">
        <f>J86</f>
        <v>0</v>
      </c>
      <c r="K62" s="185"/>
      <c r="L62" s="190"/>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127</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Polyfunkční dům Hrob č.p. 3_revize</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104</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SO 06 - Elektroinstalace</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Hrob</v>
      </c>
      <c r="G76" s="41"/>
      <c r="H76" s="41"/>
      <c r="I76" s="141" t="s">
        <v>23</v>
      </c>
      <c r="J76" s="73" t="str">
        <f>IF(J12="","",J12)</f>
        <v>12. 12. 2019</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Důstojné bydlení z.s.</v>
      </c>
      <c r="G78" s="41"/>
      <c r="H78" s="41"/>
      <c r="I78" s="141" t="s">
        <v>31</v>
      </c>
      <c r="J78" s="37" t="str">
        <f>E21</f>
        <v>HUBAX</v>
      </c>
      <c r="K78" s="41"/>
      <c r="L78" s="138"/>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141" t="s">
        <v>34</v>
      </c>
      <c r="J79" s="37" t="str">
        <f>E24</f>
        <v>Lukáš Hykyš</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128</v>
      </c>
      <c r="D81" s="194" t="s">
        <v>57</v>
      </c>
      <c r="E81" s="194" t="s">
        <v>53</v>
      </c>
      <c r="F81" s="194" t="s">
        <v>54</v>
      </c>
      <c r="G81" s="194" t="s">
        <v>129</v>
      </c>
      <c r="H81" s="194" t="s">
        <v>130</v>
      </c>
      <c r="I81" s="195" t="s">
        <v>131</v>
      </c>
      <c r="J81" s="194" t="s">
        <v>108</v>
      </c>
      <c r="K81" s="196" t="s">
        <v>132</v>
      </c>
      <c r="L81" s="197"/>
      <c r="M81" s="93" t="s">
        <v>19</v>
      </c>
      <c r="N81" s="94" t="s">
        <v>42</v>
      </c>
      <c r="O81" s="94" t="s">
        <v>133</v>
      </c>
      <c r="P81" s="94" t="s">
        <v>134</v>
      </c>
      <c r="Q81" s="94" t="s">
        <v>135</v>
      </c>
      <c r="R81" s="94" t="s">
        <v>136</v>
      </c>
      <c r="S81" s="94" t="s">
        <v>137</v>
      </c>
      <c r="T81" s="95" t="s">
        <v>138</v>
      </c>
      <c r="U81" s="191"/>
      <c r="V81" s="191"/>
      <c r="W81" s="191"/>
      <c r="X81" s="191"/>
      <c r="Y81" s="191"/>
      <c r="Z81" s="191"/>
      <c r="AA81" s="191"/>
      <c r="AB81" s="191"/>
      <c r="AC81" s="191"/>
      <c r="AD81" s="191"/>
      <c r="AE81" s="191"/>
    </row>
    <row r="82" s="2" customFormat="1" ht="22.8" customHeight="1">
      <c r="A82" s="39"/>
      <c r="B82" s="40"/>
      <c r="C82" s="100" t="s">
        <v>139</v>
      </c>
      <c r="D82" s="41"/>
      <c r="E82" s="41"/>
      <c r="F82" s="41"/>
      <c r="G82" s="41"/>
      <c r="H82" s="41"/>
      <c r="I82" s="137"/>
      <c r="J82" s="198">
        <f>BK82</f>
        <v>0</v>
      </c>
      <c r="K82" s="41"/>
      <c r="L82" s="45"/>
      <c r="M82" s="96"/>
      <c r="N82" s="199"/>
      <c r="O82" s="97"/>
      <c r="P82" s="200">
        <f>P83+P85</f>
        <v>0</v>
      </c>
      <c r="Q82" s="97"/>
      <c r="R82" s="200">
        <f>R83+R85</f>
        <v>0.48094999999999999</v>
      </c>
      <c r="S82" s="97"/>
      <c r="T82" s="201">
        <f>T83+T85</f>
        <v>0</v>
      </c>
      <c r="U82" s="39"/>
      <c r="V82" s="39"/>
      <c r="W82" s="39"/>
      <c r="X82" s="39"/>
      <c r="Y82" s="39"/>
      <c r="Z82" s="39"/>
      <c r="AA82" s="39"/>
      <c r="AB82" s="39"/>
      <c r="AC82" s="39"/>
      <c r="AD82" s="39"/>
      <c r="AE82" s="39"/>
      <c r="AT82" s="18" t="s">
        <v>71</v>
      </c>
      <c r="AU82" s="18" t="s">
        <v>109</v>
      </c>
      <c r="BK82" s="202">
        <f>BK83+BK85</f>
        <v>0</v>
      </c>
    </row>
    <row r="83" s="12" customFormat="1" ht="25.92" customHeight="1">
      <c r="A83" s="12"/>
      <c r="B83" s="203"/>
      <c r="C83" s="204"/>
      <c r="D83" s="205" t="s">
        <v>71</v>
      </c>
      <c r="E83" s="206" t="s">
        <v>1740</v>
      </c>
      <c r="F83" s="206" t="s">
        <v>1741</v>
      </c>
      <c r="G83" s="204"/>
      <c r="H83" s="204"/>
      <c r="I83" s="207"/>
      <c r="J83" s="208">
        <f>BK83</f>
        <v>0</v>
      </c>
      <c r="K83" s="204"/>
      <c r="L83" s="209"/>
      <c r="M83" s="210"/>
      <c r="N83" s="211"/>
      <c r="O83" s="211"/>
      <c r="P83" s="212">
        <f>P84</f>
        <v>0</v>
      </c>
      <c r="Q83" s="211"/>
      <c r="R83" s="212">
        <f>R84</f>
        <v>0</v>
      </c>
      <c r="S83" s="211"/>
      <c r="T83" s="213">
        <f>T84</f>
        <v>0</v>
      </c>
      <c r="U83" s="12"/>
      <c r="V83" s="12"/>
      <c r="W83" s="12"/>
      <c r="X83" s="12"/>
      <c r="Y83" s="12"/>
      <c r="Z83" s="12"/>
      <c r="AA83" s="12"/>
      <c r="AB83" s="12"/>
      <c r="AC83" s="12"/>
      <c r="AD83" s="12"/>
      <c r="AE83" s="12"/>
      <c r="AR83" s="214" t="s">
        <v>80</v>
      </c>
      <c r="AT83" s="215" t="s">
        <v>71</v>
      </c>
      <c r="AU83" s="215" t="s">
        <v>72</v>
      </c>
      <c r="AY83" s="214" t="s">
        <v>142</v>
      </c>
      <c r="BK83" s="216">
        <f>BK84</f>
        <v>0</v>
      </c>
    </row>
    <row r="84" s="2" customFormat="1" ht="16.5" customHeight="1">
      <c r="A84" s="39"/>
      <c r="B84" s="40"/>
      <c r="C84" s="219" t="s">
        <v>80</v>
      </c>
      <c r="D84" s="219" t="s">
        <v>145</v>
      </c>
      <c r="E84" s="220" t="s">
        <v>1742</v>
      </c>
      <c r="F84" s="221" t="s">
        <v>1743</v>
      </c>
      <c r="G84" s="222" t="s">
        <v>1744</v>
      </c>
      <c r="H84" s="223">
        <v>1</v>
      </c>
      <c r="I84" s="224"/>
      <c r="J84" s="225">
        <f>ROUND(I84*H84,2)</f>
        <v>0</v>
      </c>
      <c r="K84" s="221" t="s">
        <v>19</v>
      </c>
      <c r="L84" s="45"/>
      <c r="M84" s="226" t="s">
        <v>19</v>
      </c>
      <c r="N84" s="227" t="s">
        <v>44</v>
      </c>
      <c r="O84" s="85"/>
      <c r="P84" s="228">
        <f>O84*H84</f>
        <v>0</v>
      </c>
      <c r="Q84" s="228">
        <v>0</v>
      </c>
      <c r="R84" s="228">
        <f>Q84*H84</f>
        <v>0</v>
      </c>
      <c r="S84" s="228">
        <v>0</v>
      </c>
      <c r="T84" s="229">
        <f>S84*H84</f>
        <v>0</v>
      </c>
      <c r="U84" s="39"/>
      <c r="V84" s="39"/>
      <c r="W84" s="39"/>
      <c r="X84" s="39"/>
      <c r="Y84" s="39"/>
      <c r="Z84" s="39"/>
      <c r="AA84" s="39"/>
      <c r="AB84" s="39"/>
      <c r="AC84" s="39"/>
      <c r="AD84" s="39"/>
      <c r="AE84" s="39"/>
      <c r="AR84" s="230" t="s">
        <v>150</v>
      </c>
      <c r="AT84" s="230" t="s">
        <v>145</v>
      </c>
      <c r="AU84" s="230" t="s">
        <v>80</v>
      </c>
      <c r="AY84" s="18" t="s">
        <v>142</v>
      </c>
      <c r="BE84" s="231">
        <f>IF(N84="základní",J84,0)</f>
        <v>0</v>
      </c>
      <c r="BF84" s="231">
        <f>IF(N84="snížená",J84,0)</f>
        <v>0</v>
      </c>
      <c r="BG84" s="231">
        <f>IF(N84="zákl. přenesená",J84,0)</f>
        <v>0</v>
      </c>
      <c r="BH84" s="231">
        <f>IF(N84="sníž. přenesená",J84,0)</f>
        <v>0</v>
      </c>
      <c r="BI84" s="231">
        <f>IF(N84="nulová",J84,0)</f>
        <v>0</v>
      </c>
      <c r="BJ84" s="18" t="s">
        <v>151</v>
      </c>
      <c r="BK84" s="231">
        <f>ROUND(I84*H84,2)</f>
        <v>0</v>
      </c>
      <c r="BL84" s="18" t="s">
        <v>150</v>
      </c>
      <c r="BM84" s="230" t="s">
        <v>1745</v>
      </c>
    </row>
    <row r="85" s="12" customFormat="1" ht="25.92" customHeight="1">
      <c r="A85" s="12"/>
      <c r="B85" s="203"/>
      <c r="C85" s="204"/>
      <c r="D85" s="205" t="s">
        <v>71</v>
      </c>
      <c r="E85" s="206" t="s">
        <v>404</v>
      </c>
      <c r="F85" s="206" t="s">
        <v>405</v>
      </c>
      <c r="G85" s="204"/>
      <c r="H85" s="204"/>
      <c r="I85" s="207"/>
      <c r="J85" s="208">
        <f>BK85</f>
        <v>0</v>
      </c>
      <c r="K85" s="204"/>
      <c r="L85" s="209"/>
      <c r="M85" s="210"/>
      <c r="N85" s="211"/>
      <c r="O85" s="211"/>
      <c r="P85" s="212">
        <f>P86</f>
        <v>0</v>
      </c>
      <c r="Q85" s="211"/>
      <c r="R85" s="212">
        <f>R86</f>
        <v>0.48094999999999999</v>
      </c>
      <c r="S85" s="211"/>
      <c r="T85" s="213">
        <f>T86</f>
        <v>0</v>
      </c>
      <c r="U85" s="12"/>
      <c r="V85" s="12"/>
      <c r="W85" s="12"/>
      <c r="X85" s="12"/>
      <c r="Y85" s="12"/>
      <c r="Z85" s="12"/>
      <c r="AA85" s="12"/>
      <c r="AB85" s="12"/>
      <c r="AC85" s="12"/>
      <c r="AD85" s="12"/>
      <c r="AE85" s="12"/>
      <c r="AR85" s="214" t="s">
        <v>151</v>
      </c>
      <c r="AT85" s="215" t="s">
        <v>71</v>
      </c>
      <c r="AU85" s="215" t="s">
        <v>72</v>
      </c>
      <c r="AY85" s="214" t="s">
        <v>142</v>
      </c>
      <c r="BK85" s="216">
        <f>BK86</f>
        <v>0</v>
      </c>
    </row>
    <row r="86" s="12" customFormat="1" ht="22.8" customHeight="1">
      <c r="A86" s="12"/>
      <c r="B86" s="203"/>
      <c r="C86" s="204"/>
      <c r="D86" s="205" t="s">
        <v>71</v>
      </c>
      <c r="E86" s="217" t="s">
        <v>1746</v>
      </c>
      <c r="F86" s="217" t="s">
        <v>1747</v>
      </c>
      <c r="G86" s="204"/>
      <c r="H86" s="204"/>
      <c r="I86" s="207"/>
      <c r="J86" s="218">
        <f>BK86</f>
        <v>0</v>
      </c>
      <c r="K86" s="204"/>
      <c r="L86" s="209"/>
      <c r="M86" s="210"/>
      <c r="N86" s="211"/>
      <c r="O86" s="211"/>
      <c r="P86" s="212">
        <f>SUM(P87:P150)</f>
        <v>0</v>
      </c>
      <c r="Q86" s="211"/>
      <c r="R86" s="212">
        <f>SUM(R87:R150)</f>
        <v>0.48094999999999999</v>
      </c>
      <c r="S86" s="211"/>
      <c r="T86" s="213">
        <f>SUM(T87:T150)</f>
        <v>0</v>
      </c>
      <c r="U86" s="12"/>
      <c r="V86" s="12"/>
      <c r="W86" s="12"/>
      <c r="X86" s="12"/>
      <c r="Y86" s="12"/>
      <c r="Z86" s="12"/>
      <c r="AA86" s="12"/>
      <c r="AB86" s="12"/>
      <c r="AC86" s="12"/>
      <c r="AD86" s="12"/>
      <c r="AE86" s="12"/>
      <c r="AR86" s="214" t="s">
        <v>151</v>
      </c>
      <c r="AT86" s="215" t="s">
        <v>71</v>
      </c>
      <c r="AU86" s="215" t="s">
        <v>80</v>
      </c>
      <c r="AY86" s="214" t="s">
        <v>142</v>
      </c>
      <c r="BK86" s="216">
        <f>SUM(BK87:BK150)</f>
        <v>0</v>
      </c>
    </row>
    <row r="87" s="2" customFormat="1" ht="16.5" customHeight="1">
      <c r="A87" s="39"/>
      <c r="B87" s="40"/>
      <c r="C87" s="219" t="s">
        <v>151</v>
      </c>
      <c r="D87" s="219" t="s">
        <v>145</v>
      </c>
      <c r="E87" s="220" t="s">
        <v>1748</v>
      </c>
      <c r="F87" s="221" t="s">
        <v>1749</v>
      </c>
      <c r="G87" s="222" t="s">
        <v>1259</v>
      </c>
      <c r="H87" s="223">
        <v>1</v>
      </c>
      <c r="I87" s="224"/>
      <c r="J87" s="225">
        <f>ROUND(I87*H87,2)</f>
        <v>0</v>
      </c>
      <c r="K87" s="221" t="s">
        <v>19</v>
      </c>
      <c r="L87" s="45"/>
      <c r="M87" s="226" t="s">
        <v>19</v>
      </c>
      <c r="N87" s="227" t="s">
        <v>44</v>
      </c>
      <c r="O87" s="85"/>
      <c r="P87" s="228">
        <f>O87*H87</f>
        <v>0</v>
      </c>
      <c r="Q87" s="228">
        <v>0</v>
      </c>
      <c r="R87" s="228">
        <f>Q87*H87</f>
        <v>0</v>
      </c>
      <c r="S87" s="228">
        <v>0</v>
      </c>
      <c r="T87" s="229">
        <f>S87*H87</f>
        <v>0</v>
      </c>
      <c r="U87" s="39"/>
      <c r="V87" s="39"/>
      <c r="W87" s="39"/>
      <c r="X87" s="39"/>
      <c r="Y87" s="39"/>
      <c r="Z87" s="39"/>
      <c r="AA87" s="39"/>
      <c r="AB87" s="39"/>
      <c r="AC87" s="39"/>
      <c r="AD87" s="39"/>
      <c r="AE87" s="39"/>
      <c r="AR87" s="230" t="s">
        <v>269</v>
      </c>
      <c r="AT87" s="230" t="s">
        <v>145</v>
      </c>
      <c r="AU87" s="230" t="s">
        <v>151</v>
      </c>
      <c r="AY87" s="18" t="s">
        <v>142</v>
      </c>
      <c r="BE87" s="231">
        <f>IF(N87="základní",J87,0)</f>
        <v>0</v>
      </c>
      <c r="BF87" s="231">
        <f>IF(N87="snížená",J87,0)</f>
        <v>0</v>
      </c>
      <c r="BG87" s="231">
        <f>IF(N87="zákl. přenesená",J87,0)</f>
        <v>0</v>
      </c>
      <c r="BH87" s="231">
        <f>IF(N87="sníž. přenesená",J87,0)</f>
        <v>0</v>
      </c>
      <c r="BI87" s="231">
        <f>IF(N87="nulová",J87,0)</f>
        <v>0</v>
      </c>
      <c r="BJ87" s="18" t="s">
        <v>151</v>
      </c>
      <c r="BK87" s="231">
        <f>ROUND(I87*H87,2)</f>
        <v>0</v>
      </c>
      <c r="BL87" s="18" t="s">
        <v>269</v>
      </c>
      <c r="BM87" s="230" t="s">
        <v>1750</v>
      </c>
    </row>
    <row r="88" s="2" customFormat="1" ht="16.5" customHeight="1">
      <c r="A88" s="39"/>
      <c r="B88" s="40"/>
      <c r="C88" s="219" t="s">
        <v>143</v>
      </c>
      <c r="D88" s="219" t="s">
        <v>145</v>
      </c>
      <c r="E88" s="220" t="s">
        <v>1751</v>
      </c>
      <c r="F88" s="221" t="s">
        <v>1752</v>
      </c>
      <c r="G88" s="222" t="s">
        <v>1259</v>
      </c>
      <c r="H88" s="223">
        <v>1</v>
      </c>
      <c r="I88" s="224"/>
      <c r="J88" s="225">
        <f>ROUND(I88*H88,2)</f>
        <v>0</v>
      </c>
      <c r="K88" s="221" t="s">
        <v>19</v>
      </c>
      <c r="L88" s="45"/>
      <c r="M88" s="226" t="s">
        <v>19</v>
      </c>
      <c r="N88" s="227" t="s">
        <v>44</v>
      </c>
      <c r="O88" s="85"/>
      <c r="P88" s="228">
        <f>O88*H88</f>
        <v>0</v>
      </c>
      <c r="Q88" s="228">
        <v>0</v>
      </c>
      <c r="R88" s="228">
        <f>Q88*H88</f>
        <v>0</v>
      </c>
      <c r="S88" s="228">
        <v>0</v>
      </c>
      <c r="T88" s="229">
        <f>S88*H88</f>
        <v>0</v>
      </c>
      <c r="U88" s="39"/>
      <c r="V88" s="39"/>
      <c r="W88" s="39"/>
      <c r="X88" s="39"/>
      <c r="Y88" s="39"/>
      <c r="Z88" s="39"/>
      <c r="AA88" s="39"/>
      <c r="AB88" s="39"/>
      <c r="AC88" s="39"/>
      <c r="AD88" s="39"/>
      <c r="AE88" s="39"/>
      <c r="AR88" s="230" t="s">
        <v>269</v>
      </c>
      <c r="AT88" s="230" t="s">
        <v>145</v>
      </c>
      <c r="AU88" s="230" t="s">
        <v>151</v>
      </c>
      <c r="AY88" s="18" t="s">
        <v>142</v>
      </c>
      <c r="BE88" s="231">
        <f>IF(N88="základní",J88,0)</f>
        <v>0</v>
      </c>
      <c r="BF88" s="231">
        <f>IF(N88="snížená",J88,0)</f>
        <v>0</v>
      </c>
      <c r="BG88" s="231">
        <f>IF(N88="zákl. přenesená",J88,0)</f>
        <v>0</v>
      </c>
      <c r="BH88" s="231">
        <f>IF(N88="sníž. přenesená",J88,0)</f>
        <v>0</v>
      </c>
      <c r="BI88" s="231">
        <f>IF(N88="nulová",J88,0)</f>
        <v>0</v>
      </c>
      <c r="BJ88" s="18" t="s">
        <v>151</v>
      </c>
      <c r="BK88" s="231">
        <f>ROUND(I88*H88,2)</f>
        <v>0</v>
      </c>
      <c r="BL88" s="18" t="s">
        <v>269</v>
      </c>
      <c r="BM88" s="230" t="s">
        <v>1753</v>
      </c>
    </row>
    <row r="89" s="2" customFormat="1" ht="16.5" customHeight="1">
      <c r="A89" s="39"/>
      <c r="B89" s="40"/>
      <c r="C89" s="219" t="s">
        <v>150</v>
      </c>
      <c r="D89" s="219" t="s">
        <v>145</v>
      </c>
      <c r="E89" s="220" t="s">
        <v>1754</v>
      </c>
      <c r="F89" s="221" t="s">
        <v>1755</v>
      </c>
      <c r="G89" s="222" t="s">
        <v>1259</v>
      </c>
      <c r="H89" s="223">
        <v>1</v>
      </c>
      <c r="I89" s="224"/>
      <c r="J89" s="225">
        <f>ROUND(I89*H89,2)</f>
        <v>0</v>
      </c>
      <c r="K89" s="221" t="s">
        <v>19</v>
      </c>
      <c r="L89" s="45"/>
      <c r="M89" s="226" t="s">
        <v>19</v>
      </c>
      <c r="N89" s="227" t="s">
        <v>44</v>
      </c>
      <c r="O89" s="85"/>
      <c r="P89" s="228">
        <f>O89*H89</f>
        <v>0</v>
      </c>
      <c r="Q89" s="228">
        <v>0</v>
      </c>
      <c r="R89" s="228">
        <f>Q89*H89</f>
        <v>0</v>
      </c>
      <c r="S89" s="228">
        <v>0</v>
      </c>
      <c r="T89" s="229">
        <f>S89*H89</f>
        <v>0</v>
      </c>
      <c r="U89" s="39"/>
      <c r="V89" s="39"/>
      <c r="W89" s="39"/>
      <c r="X89" s="39"/>
      <c r="Y89" s="39"/>
      <c r="Z89" s="39"/>
      <c r="AA89" s="39"/>
      <c r="AB89" s="39"/>
      <c r="AC89" s="39"/>
      <c r="AD89" s="39"/>
      <c r="AE89" s="39"/>
      <c r="AR89" s="230" t="s">
        <v>269</v>
      </c>
      <c r="AT89" s="230" t="s">
        <v>145</v>
      </c>
      <c r="AU89" s="230" t="s">
        <v>151</v>
      </c>
      <c r="AY89" s="18" t="s">
        <v>142</v>
      </c>
      <c r="BE89" s="231">
        <f>IF(N89="základní",J89,0)</f>
        <v>0</v>
      </c>
      <c r="BF89" s="231">
        <f>IF(N89="snížená",J89,0)</f>
        <v>0</v>
      </c>
      <c r="BG89" s="231">
        <f>IF(N89="zákl. přenesená",J89,0)</f>
        <v>0</v>
      </c>
      <c r="BH89" s="231">
        <f>IF(N89="sníž. přenesená",J89,0)</f>
        <v>0</v>
      </c>
      <c r="BI89" s="231">
        <f>IF(N89="nulová",J89,0)</f>
        <v>0</v>
      </c>
      <c r="BJ89" s="18" t="s">
        <v>151</v>
      </c>
      <c r="BK89" s="231">
        <f>ROUND(I89*H89,2)</f>
        <v>0</v>
      </c>
      <c r="BL89" s="18" t="s">
        <v>269</v>
      </c>
      <c r="BM89" s="230" t="s">
        <v>1756</v>
      </c>
    </row>
    <row r="90" s="2" customFormat="1" ht="16.5" customHeight="1">
      <c r="A90" s="39"/>
      <c r="B90" s="40"/>
      <c r="C90" s="219" t="s">
        <v>182</v>
      </c>
      <c r="D90" s="219" t="s">
        <v>145</v>
      </c>
      <c r="E90" s="220" t="s">
        <v>1757</v>
      </c>
      <c r="F90" s="221" t="s">
        <v>1758</v>
      </c>
      <c r="G90" s="222" t="s">
        <v>1259</v>
      </c>
      <c r="H90" s="223">
        <v>1</v>
      </c>
      <c r="I90" s="224"/>
      <c r="J90" s="225">
        <f>ROUND(I90*H90,2)</f>
        <v>0</v>
      </c>
      <c r="K90" s="221" t="s">
        <v>19</v>
      </c>
      <c r="L90" s="45"/>
      <c r="M90" s="226" t="s">
        <v>19</v>
      </c>
      <c r="N90" s="227" t="s">
        <v>44</v>
      </c>
      <c r="O90" s="85"/>
      <c r="P90" s="228">
        <f>O90*H90</f>
        <v>0</v>
      </c>
      <c r="Q90" s="228">
        <v>0</v>
      </c>
      <c r="R90" s="228">
        <f>Q90*H90</f>
        <v>0</v>
      </c>
      <c r="S90" s="228">
        <v>0</v>
      </c>
      <c r="T90" s="229">
        <f>S90*H90</f>
        <v>0</v>
      </c>
      <c r="U90" s="39"/>
      <c r="V90" s="39"/>
      <c r="W90" s="39"/>
      <c r="X90" s="39"/>
      <c r="Y90" s="39"/>
      <c r="Z90" s="39"/>
      <c r="AA90" s="39"/>
      <c r="AB90" s="39"/>
      <c r="AC90" s="39"/>
      <c r="AD90" s="39"/>
      <c r="AE90" s="39"/>
      <c r="AR90" s="230" t="s">
        <v>269</v>
      </c>
      <c r="AT90" s="230" t="s">
        <v>145</v>
      </c>
      <c r="AU90" s="230" t="s">
        <v>151</v>
      </c>
      <c r="AY90" s="18" t="s">
        <v>142</v>
      </c>
      <c r="BE90" s="231">
        <f>IF(N90="základní",J90,0)</f>
        <v>0</v>
      </c>
      <c r="BF90" s="231">
        <f>IF(N90="snížená",J90,0)</f>
        <v>0</v>
      </c>
      <c r="BG90" s="231">
        <f>IF(N90="zákl. přenesená",J90,0)</f>
        <v>0</v>
      </c>
      <c r="BH90" s="231">
        <f>IF(N90="sníž. přenesená",J90,0)</f>
        <v>0</v>
      </c>
      <c r="BI90" s="231">
        <f>IF(N90="nulová",J90,0)</f>
        <v>0</v>
      </c>
      <c r="BJ90" s="18" t="s">
        <v>151</v>
      </c>
      <c r="BK90" s="231">
        <f>ROUND(I90*H90,2)</f>
        <v>0</v>
      </c>
      <c r="BL90" s="18" t="s">
        <v>269</v>
      </c>
      <c r="BM90" s="230" t="s">
        <v>1759</v>
      </c>
    </row>
    <row r="91" s="2" customFormat="1" ht="16.5" customHeight="1">
      <c r="A91" s="39"/>
      <c r="B91" s="40"/>
      <c r="C91" s="219" t="s">
        <v>188</v>
      </c>
      <c r="D91" s="219" t="s">
        <v>145</v>
      </c>
      <c r="E91" s="220" t="s">
        <v>1760</v>
      </c>
      <c r="F91" s="221" t="s">
        <v>1761</v>
      </c>
      <c r="G91" s="222" t="s">
        <v>1259</v>
      </c>
      <c r="H91" s="223">
        <v>4</v>
      </c>
      <c r="I91" s="224"/>
      <c r="J91" s="225">
        <f>ROUND(I91*H91,2)</f>
        <v>0</v>
      </c>
      <c r="K91" s="221" t="s">
        <v>19</v>
      </c>
      <c r="L91" s="45"/>
      <c r="M91" s="226" t="s">
        <v>19</v>
      </c>
      <c r="N91" s="227" t="s">
        <v>44</v>
      </c>
      <c r="O91" s="85"/>
      <c r="P91" s="228">
        <f>O91*H91</f>
        <v>0</v>
      </c>
      <c r="Q91" s="228">
        <v>0</v>
      </c>
      <c r="R91" s="228">
        <f>Q91*H91</f>
        <v>0</v>
      </c>
      <c r="S91" s="228">
        <v>0</v>
      </c>
      <c r="T91" s="229">
        <f>S91*H91</f>
        <v>0</v>
      </c>
      <c r="U91" s="39"/>
      <c r="V91" s="39"/>
      <c r="W91" s="39"/>
      <c r="X91" s="39"/>
      <c r="Y91" s="39"/>
      <c r="Z91" s="39"/>
      <c r="AA91" s="39"/>
      <c r="AB91" s="39"/>
      <c r="AC91" s="39"/>
      <c r="AD91" s="39"/>
      <c r="AE91" s="39"/>
      <c r="AR91" s="230" t="s">
        <v>269</v>
      </c>
      <c r="AT91" s="230" t="s">
        <v>145</v>
      </c>
      <c r="AU91" s="230" t="s">
        <v>151</v>
      </c>
      <c r="AY91" s="18" t="s">
        <v>142</v>
      </c>
      <c r="BE91" s="231">
        <f>IF(N91="základní",J91,0)</f>
        <v>0</v>
      </c>
      <c r="BF91" s="231">
        <f>IF(N91="snížená",J91,0)</f>
        <v>0</v>
      </c>
      <c r="BG91" s="231">
        <f>IF(N91="zákl. přenesená",J91,0)</f>
        <v>0</v>
      </c>
      <c r="BH91" s="231">
        <f>IF(N91="sníž. přenesená",J91,0)</f>
        <v>0</v>
      </c>
      <c r="BI91" s="231">
        <f>IF(N91="nulová",J91,0)</f>
        <v>0</v>
      </c>
      <c r="BJ91" s="18" t="s">
        <v>151</v>
      </c>
      <c r="BK91" s="231">
        <f>ROUND(I91*H91,2)</f>
        <v>0</v>
      </c>
      <c r="BL91" s="18" t="s">
        <v>269</v>
      </c>
      <c r="BM91" s="230" t="s">
        <v>1762</v>
      </c>
    </row>
    <row r="92" s="2" customFormat="1" ht="16.5" customHeight="1">
      <c r="A92" s="39"/>
      <c r="B92" s="40"/>
      <c r="C92" s="219" t="s">
        <v>195</v>
      </c>
      <c r="D92" s="219" t="s">
        <v>145</v>
      </c>
      <c r="E92" s="220" t="s">
        <v>1763</v>
      </c>
      <c r="F92" s="221" t="s">
        <v>1764</v>
      </c>
      <c r="G92" s="222" t="s">
        <v>1259</v>
      </c>
      <c r="H92" s="223">
        <v>1</v>
      </c>
      <c r="I92" s="224"/>
      <c r="J92" s="225">
        <f>ROUND(I92*H92,2)</f>
        <v>0</v>
      </c>
      <c r="K92" s="221" t="s">
        <v>19</v>
      </c>
      <c r="L92" s="45"/>
      <c r="M92" s="226" t="s">
        <v>19</v>
      </c>
      <c r="N92" s="227" t="s">
        <v>44</v>
      </c>
      <c r="O92" s="85"/>
      <c r="P92" s="228">
        <f>O92*H92</f>
        <v>0</v>
      </c>
      <c r="Q92" s="228">
        <v>0</v>
      </c>
      <c r="R92" s="228">
        <f>Q92*H92</f>
        <v>0</v>
      </c>
      <c r="S92" s="228">
        <v>0</v>
      </c>
      <c r="T92" s="229">
        <f>S92*H92</f>
        <v>0</v>
      </c>
      <c r="U92" s="39"/>
      <c r="V92" s="39"/>
      <c r="W92" s="39"/>
      <c r="X92" s="39"/>
      <c r="Y92" s="39"/>
      <c r="Z92" s="39"/>
      <c r="AA92" s="39"/>
      <c r="AB92" s="39"/>
      <c r="AC92" s="39"/>
      <c r="AD92" s="39"/>
      <c r="AE92" s="39"/>
      <c r="AR92" s="230" t="s">
        <v>269</v>
      </c>
      <c r="AT92" s="230" t="s">
        <v>145</v>
      </c>
      <c r="AU92" s="230" t="s">
        <v>151</v>
      </c>
      <c r="AY92" s="18" t="s">
        <v>142</v>
      </c>
      <c r="BE92" s="231">
        <f>IF(N92="základní",J92,0)</f>
        <v>0</v>
      </c>
      <c r="BF92" s="231">
        <f>IF(N92="snížená",J92,0)</f>
        <v>0</v>
      </c>
      <c r="BG92" s="231">
        <f>IF(N92="zákl. přenesená",J92,0)</f>
        <v>0</v>
      </c>
      <c r="BH92" s="231">
        <f>IF(N92="sníž. přenesená",J92,0)</f>
        <v>0</v>
      </c>
      <c r="BI92" s="231">
        <f>IF(N92="nulová",J92,0)</f>
        <v>0</v>
      </c>
      <c r="BJ92" s="18" t="s">
        <v>151</v>
      </c>
      <c r="BK92" s="231">
        <f>ROUND(I92*H92,2)</f>
        <v>0</v>
      </c>
      <c r="BL92" s="18" t="s">
        <v>269</v>
      </c>
      <c r="BM92" s="230" t="s">
        <v>1765</v>
      </c>
    </row>
    <row r="93" s="2" customFormat="1" ht="16.5" customHeight="1">
      <c r="A93" s="39"/>
      <c r="B93" s="40"/>
      <c r="C93" s="219" t="s">
        <v>200</v>
      </c>
      <c r="D93" s="219" t="s">
        <v>145</v>
      </c>
      <c r="E93" s="220" t="s">
        <v>1766</v>
      </c>
      <c r="F93" s="221" t="s">
        <v>1767</v>
      </c>
      <c r="G93" s="222" t="s">
        <v>1259</v>
      </c>
      <c r="H93" s="223">
        <v>3</v>
      </c>
      <c r="I93" s="224"/>
      <c r="J93" s="225">
        <f>ROUND(I93*H93,2)</f>
        <v>0</v>
      </c>
      <c r="K93" s="221" t="s">
        <v>19</v>
      </c>
      <c r="L93" s="45"/>
      <c r="M93" s="226" t="s">
        <v>19</v>
      </c>
      <c r="N93" s="227" t="s">
        <v>44</v>
      </c>
      <c r="O93" s="85"/>
      <c r="P93" s="228">
        <f>O93*H93</f>
        <v>0</v>
      </c>
      <c r="Q93" s="228">
        <v>0</v>
      </c>
      <c r="R93" s="228">
        <f>Q93*H93</f>
        <v>0</v>
      </c>
      <c r="S93" s="228">
        <v>0</v>
      </c>
      <c r="T93" s="229">
        <f>S93*H93</f>
        <v>0</v>
      </c>
      <c r="U93" s="39"/>
      <c r="V93" s="39"/>
      <c r="W93" s="39"/>
      <c r="X93" s="39"/>
      <c r="Y93" s="39"/>
      <c r="Z93" s="39"/>
      <c r="AA93" s="39"/>
      <c r="AB93" s="39"/>
      <c r="AC93" s="39"/>
      <c r="AD93" s="39"/>
      <c r="AE93" s="39"/>
      <c r="AR93" s="230" t="s">
        <v>269</v>
      </c>
      <c r="AT93" s="230" t="s">
        <v>145</v>
      </c>
      <c r="AU93" s="230" t="s">
        <v>151</v>
      </c>
      <c r="AY93" s="18" t="s">
        <v>142</v>
      </c>
      <c r="BE93" s="231">
        <f>IF(N93="základní",J93,0)</f>
        <v>0</v>
      </c>
      <c r="BF93" s="231">
        <f>IF(N93="snížená",J93,0)</f>
        <v>0</v>
      </c>
      <c r="BG93" s="231">
        <f>IF(N93="zákl. přenesená",J93,0)</f>
        <v>0</v>
      </c>
      <c r="BH93" s="231">
        <f>IF(N93="sníž. přenesená",J93,0)</f>
        <v>0</v>
      </c>
      <c r="BI93" s="231">
        <f>IF(N93="nulová",J93,0)</f>
        <v>0</v>
      </c>
      <c r="BJ93" s="18" t="s">
        <v>151</v>
      </c>
      <c r="BK93" s="231">
        <f>ROUND(I93*H93,2)</f>
        <v>0</v>
      </c>
      <c r="BL93" s="18" t="s">
        <v>269</v>
      </c>
      <c r="BM93" s="230" t="s">
        <v>1768</v>
      </c>
    </row>
    <row r="94" s="2" customFormat="1" ht="16.5" customHeight="1">
      <c r="A94" s="39"/>
      <c r="B94" s="40"/>
      <c r="C94" s="219" t="s">
        <v>204</v>
      </c>
      <c r="D94" s="219" t="s">
        <v>145</v>
      </c>
      <c r="E94" s="220" t="s">
        <v>1769</v>
      </c>
      <c r="F94" s="221" t="s">
        <v>1770</v>
      </c>
      <c r="G94" s="222" t="s">
        <v>1259</v>
      </c>
      <c r="H94" s="223">
        <v>1</v>
      </c>
      <c r="I94" s="224"/>
      <c r="J94" s="225">
        <f>ROUND(I94*H94,2)</f>
        <v>0</v>
      </c>
      <c r="K94" s="221" t="s">
        <v>19</v>
      </c>
      <c r="L94" s="45"/>
      <c r="M94" s="226" t="s">
        <v>19</v>
      </c>
      <c r="N94" s="227" t="s">
        <v>44</v>
      </c>
      <c r="O94" s="85"/>
      <c r="P94" s="228">
        <f>O94*H94</f>
        <v>0</v>
      </c>
      <c r="Q94" s="228">
        <v>0</v>
      </c>
      <c r="R94" s="228">
        <f>Q94*H94</f>
        <v>0</v>
      </c>
      <c r="S94" s="228">
        <v>0</v>
      </c>
      <c r="T94" s="229">
        <f>S94*H94</f>
        <v>0</v>
      </c>
      <c r="U94" s="39"/>
      <c r="V94" s="39"/>
      <c r="W94" s="39"/>
      <c r="X94" s="39"/>
      <c r="Y94" s="39"/>
      <c r="Z94" s="39"/>
      <c r="AA94" s="39"/>
      <c r="AB94" s="39"/>
      <c r="AC94" s="39"/>
      <c r="AD94" s="39"/>
      <c r="AE94" s="39"/>
      <c r="AR94" s="230" t="s">
        <v>269</v>
      </c>
      <c r="AT94" s="230" t="s">
        <v>145</v>
      </c>
      <c r="AU94" s="230" t="s">
        <v>151</v>
      </c>
      <c r="AY94" s="18" t="s">
        <v>142</v>
      </c>
      <c r="BE94" s="231">
        <f>IF(N94="základní",J94,0)</f>
        <v>0</v>
      </c>
      <c r="BF94" s="231">
        <f>IF(N94="snížená",J94,0)</f>
        <v>0</v>
      </c>
      <c r="BG94" s="231">
        <f>IF(N94="zákl. přenesená",J94,0)</f>
        <v>0</v>
      </c>
      <c r="BH94" s="231">
        <f>IF(N94="sníž. přenesená",J94,0)</f>
        <v>0</v>
      </c>
      <c r="BI94" s="231">
        <f>IF(N94="nulová",J94,0)</f>
        <v>0</v>
      </c>
      <c r="BJ94" s="18" t="s">
        <v>151</v>
      </c>
      <c r="BK94" s="231">
        <f>ROUND(I94*H94,2)</f>
        <v>0</v>
      </c>
      <c r="BL94" s="18" t="s">
        <v>269</v>
      </c>
      <c r="BM94" s="230" t="s">
        <v>1771</v>
      </c>
    </row>
    <row r="95" s="2" customFormat="1" ht="16.5" customHeight="1">
      <c r="A95" s="39"/>
      <c r="B95" s="40"/>
      <c r="C95" s="219" t="s">
        <v>181</v>
      </c>
      <c r="D95" s="219" t="s">
        <v>145</v>
      </c>
      <c r="E95" s="220" t="s">
        <v>1772</v>
      </c>
      <c r="F95" s="221" t="s">
        <v>1773</v>
      </c>
      <c r="G95" s="222" t="s">
        <v>1259</v>
      </c>
      <c r="H95" s="223">
        <v>16</v>
      </c>
      <c r="I95" s="224"/>
      <c r="J95" s="225">
        <f>ROUND(I95*H95,2)</f>
        <v>0</v>
      </c>
      <c r="K95" s="221" t="s">
        <v>19</v>
      </c>
      <c r="L95" s="45"/>
      <c r="M95" s="226" t="s">
        <v>19</v>
      </c>
      <c r="N95" s="227" t="s">
        <v>44</v>
      </c>
      <c r="O95" s="85"/>
      <c r="P95" s="228">
        <f>O95*H95</f>
        <v>0</v>
      </c>
      <c r="Q95" s="228">
        <v>0</v>
      </c>
      <c r="R95" s="228">
        <f>Q95*H95</f>
        <v>0</v>
      </c>
      <c r="S95" s="228">
        <v>0</v>
      </c>
      <c r="T95" s="229">
        <f>S95*H95</f>
        <v>0</v>
      </c>
      <c r="U95" s="39"/>
      <c r="V95" s="39"/>
      <c r="W95" s="39"/>
      <c r="X95" s="39"/>
      <c r="Y95" s="39"/>
      <c r="Z95" s="39"/>
      <c r="AA95" s="39"/>
      <c r="AB95" s="39"/>
      <c r="AC95" s="39"/>
      <c r="AD95" s="39"/>
      <c r="AE95" s="39"/>
      <c r="AR95" s="230" t="s">
        <v>269</v>
      </c>
      <c r="AT95" s="230" t="s">
        <v>145</v>
      </c>
      <c r="AU95" s="230" t="s">
        <v>151</v>
      </c>
      <c r="AY95" s="18" t="s">
        <v>142</v>
      </c>
      <c r="BE95" s="231">
        <f>IF(N95="základní",J95,0)</f>
        <v>0</v>
      </c>
      <c r="BF95" s="231">
        <f>IF(N95="snížená",J95,0)</f>
        <v>0</v>
      </c>
      <c r="BG95" s="231">
        <f>IF(N95="zákl. přenesená",J95,0)</f>
        <v>0</v>
      </c>
      <c r="BH95" s="231">
        <f>IF(N95="sníž. přenesená",J95,0)</f>
        <v>0</v>
      </c>
      <c r="BI95" s="231">
        <f>IF(N95="nulová",J95,0)</f>
        <v>0</v>
      </c>
      <c r="BJ95" s="18" t="s">
        <v>151</v>
      </c>
      <c r="BK95" s="231">
        <f>ROUND(I95*H95,2)</f>
        <v>0</v>
      </c>
      <c r="BL95" s="18" t="s">
        <v>269</v>
      </c>
      <c r="BM95" s="230" t="s">
        <v>1774</v>
      </c>
    </row>
    <row r="96" s="2" customFormat="1" ht="16.5" customHeight="1">
      <c r="A96" s="39"/>
      <c r="B96" s="40"/>
      <c r="C96" s="219" t="s">
        <v>214</v>
      </c>
      <c r="D96" s="219" t="s">
        <v>145</v>
      </c>
      <c r="E96" s="220" t="s">
        <v>1775</v>
      </c>
      <c r="F96" s="221" t="s">
        <v>1776</v>
      </c>
      <c r="G96" s="222" t="s">
        <v>1259</v>
      </c>
      <c r="H96" s="223">
        <v>2</v>
      </c>
      <c r="I96" s="224"/>
      <c r="J96" s="225">
        <f>ROUND(I96*H96,2)</f>
        <v>0</v>
      </c>
      <c r="K96" s="221" t="s">
        <v>19</v>
      </c>
      <c r="L96" s="45"/>
      <c r="M96" s="226" t="s">
        <v>19</v>
      </c>
      <c r="N96" s="227" t="s">
        <v>44</v>
      </c>
      <c r="O96" s="85"/>
      <c r="P96" s="228">
        <f>O96*H96</f>
        <v>0</v>
      </c>
      <c r="Q96" s="228">
        <v>0</v>
      </c>
      <c r="R96" s="228">
        <f>Q96*H96</f>
        <v>0</v>
      </c>
      <c r="S96" s="228">
        <v>0</v>
      </c>
      <c r="T96" s="229">
        <f>S96*H96</f>
        <v>0</v>
      </c>
      <c r="U96" s="39"/>
      <c r="V96" s="39"/>
      <c r="W96" s="39"/>
      <c r="X96" s="39"/>
      <c r="Y96" s="39"/>
      <c r="Z96" s="39"/>
      <c r="AA96" s="39"/>
      <c r="AB96" s="39"/>
      <c r="AC96" s="39"/>
      <c r="AD96" s="39"/>
      <c r="AE96" s="39"/>
      <c r="AR96" s="230" t="s">
        <v>269</v>
      </c>
      <c r="AT96" s="230" t="s">
        <v>145</v>
      </c>
      <c r="AU96" s="230" t="s">
        <v>151</v>
      </c>
      <c r="AY96" s="18" t="s">
        <v>142</v>
      </c>
      <c r="BE96" s="231">
        <f>IF(N96="základní",J96,0)</f>
        <v>0</v>
      </c>
      <c r="BF96" s="231">
        <f>IF(N96="snížená",J96,0)</f>
        <v>0</v>
      </c>
      <c r="BG96" s="231">
        <f>IF(N96="zákl. přenesená",J96,0)</f>
        <v>0</v>
      </c>
      <c r="BH96" s="231">
        <f>IF(N96="sníž. přenesená",J96,0)</f>
        <v>0</v>
      </c>
      <c r="BI96" s="231">
        <f>IF(N96="nulová",J96,0)</f>
        <v>0</v>
      </c>
      <c r="BJ96" s="18" t="s">
        <v>151</v>
      </c>
      <c r="BK96" s="231">
        <f>ROUND(I96*H96,2)</f>
        <v>0</v>
      </c>
      <c r="BL96" s="18" t="s">
        <v>269</v>
      </c>
      <c r="BM96" s="230" t="s">
        <v>1777</v>
      </c>
    </row>
    <row r="97" s="2" customFormat="1" ht="16.5" customHeight="1">
      <c r="A97" s="39"/>
      <c r="B97" s="40"/>
      <c r="C97" s="219" t="s">
        <v>218</v>
      </c>
      <c r="D97" s="219" t="s">
        <v>145</v>
      </c>
      <c r="E97" s="220" t="s">
        <v>1778</v>
      </c>
      <c r="F97" s="221" t="s">
        <v>1779</v>
      </c>
      <c r="G97" s="222" t="s">
        <v>1259</v>
      </c>
      <c r="H97" s="223">
        <v>4</v>
      </c>
      <c r="I97" s="224"/>
      <c r="J97" s="225">
        <f>ROUND(I97*H97,2)</f>
        <v>0</v>
      </c>
      <c r="K97" s="221" t="s">
        <v>19</v>
      </c>
      <c r="L97" s="45"/>
      <c r="M97" s="226" t="s">
        <v>19</v>
      </c>
      <c r="N97" s="227" t="s">
        <v>44</v>
      </c>
      <c r="O97" s="85"/>
      <c r="P97" s="228">
        <f>O97*H97</f>
        <v>0</v>
      </c>
      <c r="Q97" s="228">
        <v>0</v>
      </c>
      <c r="R97" s="228">
        <f>Q97*H97</f>
        <v>0</v>
      </c>
      <c r="S97" s="228">
        <v>0</v>
      </c>
      <c r="T97" s="229">
        <f>S97*H97</f>
        <v>0</v>
      </c>
      <c r="U97" s="39"/>
      <c r="V97" s="39"/>
      <c r="W97" s="39"/>
      <c r="X97" s="39"/>
      <c r="Y97" s="39"/>
      <c r="Z97" s="39"/>
      <c r="AA97" s="39"/>
      <c r="AB97" s="39"/>
      <c r="AC97" s="39"/>
      <c r="AD97" s="39"/>
      <c r="AE97" s="39"/>
      <c r="AR97" s="230" t="s">
        <v>269</v>
      </c>
      <c r="AT97" s="230" t="s">
        <v>145</v>
      </c>
      <c r="AU97" s="230" t="s">
        <v>151</v>
      </c>
      <c r="AY97" s="18" t="s">
        <v>142</v>
      </c>
      <c r="BE97" s="231">
        <f>IF(N97="základní",J97,0)</f>
        <v>0</v>
      </c>
      <c r="BF97" s="231">
        <f>IF(N97="snížená",J97,0)</f>
        <v>0</v>
      </c>
      <c r="BG97" s="231">
        <f>IF(N97="zákl. přenesená",J97,0)</f>
        <v>0</v>
      </c>
      <c r="BH97" s="231">
        <f>IF(N97="sníž. přenesená",J97,0)</f>
        <v>0</v>
      </c>
      <c r="BI97" s="231">
        <f>IF(N97="nulová",J97,0)</f>
        <v>0</v>
      </c>
      <c r="BJ97" s="18" t="s">
        <v>151</v>
      </c>
      <c r="BK97" s="231">
        <f>ROUND(I97*H97,2)</f>
        <v>0</v>
      </c>
      <c r="BL97" s="18" t="s">
        <v>269</v>
      </c>
      <c r="BM97" s="230" t="s">
        <v>1780</v>
      </c>
    </row>
    <row r="98" s="2" customFormat="1" ht="16.5" customHeight="1">
      <c r="A98" s="39"/>
      <c r="B98" s="40"/>
      <c r="C98" s="219" t="s">
        <v>245</v>
      </c>
      <c r="D98" s="219" t="s">
        <v>145</v>
      </c>
      <c r="E98" s="220" t="s">
        <v>1781</v>
      </c>
      <c r="F98" s="221" t="s">
        <v>1782</v>
      </c>
      <c r="G98" s="222" t="s">
        <v>1259</v>
      </c>
      <c r="H98" s="223">
        <v>28</v>
      </c>
      <c r="I98" s="224"/>
      <c r="J98" s="225">
        <f>ROUND(I98*H98,2)</f>
        <v>0</v>
      </c>
      <c r="K98" s="221" t="s">
        <v>19</v>
      </c>
      <c r="L98" s="45"/>
      <c r="M98" s="226" t="s">
        <v>19</v>
      </c>
      <c r="N98" s="227" t="s">
        <v>44</v>
      </c>
      <c r="O98" s="85"/>
      <c r="P98" s="228">
        <f>O98*H98</f>
        <v>0</v>
      </c>
      <c r="Q98" s="228">
        <v>0</v>
      </c>
      <c r="R98" s="228">
        <f>Q98*H98</f>
        <v>0</v>
      </c>
      <c r="S98" s="228">
        <v>0</v>
      </c>
      <c r="T98" s="229">
        <f>S98*H98</f>
        <v>0</v>
      </c>
      <c r="U98" s="39"/>
      <c r="V98" s="39"/>
      <c r="W98" s="39"/>
      <c r="X98" s="39"/>
      <c r="Y98" s="39"/>
      <c r="Z98" s="39"/>
      <c r="AA98" s="39"/>
      <c r="AB98" s="39"/>
      <c r="AC98" s="39"/>
      <c r="AD98" s="39"/>
      <c r="AE98" s="39"/>
      <c r="AR98" s="230" t="s">
        <v>269</v>
      </c>
      <c r="AT98" s="230" t="s">
        <v>145</v>
      </c>
      <c r="AU98" s="230" t="s">
        <v>151</v>
      </c>
      <c r="AY98" s="18" t="s">
        <v>142</v>
      </c>
      <c r="BE98" s="231">
        <f>IF(N98="základní",J98,0)</f>
        <v>0</v>
      </c>
      <c r="BF98" s="231">
        <f>IF(N98="snížená",J98,0)</f>
        <v>0</v>
      </c>
      <c r="BG98" s="231">
        <f>IF(N98="zákl. přenesená",J98,0)</f>
        <v>0</v>
      </c>
      <c r="BH98" s="231">
        <f>IF(N98="sníž. přenesená",J98,0)</f>
        <v>0</v>
      </c>
      <c r="BI98" s="231">
        <f>IF(N98="nulová",J98,0)</f>
        <v>0</v>
      </c>
      <c r="BJ98" s="18" t="s">
        <v>151</v>
      </c>
      <c r="BK98" s="231">
        <f>ROUND(I98*H98,2)</f>
        <v>0</v>
      </c>
      <c r="BL98" s="18" t="s">
        <v>269</v>
      </c>
      <c r="BM98" s="230" t="s">
        <v>1783</v>
      </c>
    </row>
    <row r="99" s="2" customFormat="1" ht="16.5" customHeight="1">
      <c r="A99" s="39"/>
      <c r="B99" s="40"/>
      <c r="C99" s="219" t="s">
        <v>249</v>
      </c>
      <c r="D99" s="219" t="s">
        <v>145</v>
      </c>
      <c r="E99" s="220" t="s">
        <v>1784</v>
      </c>
      <c r="F99" s="221" t="s">
        <v>1785</v>
      </c>
      <c r="G99" s="222" t="s">
        <v>1259</v>
      </c>
      <c r="H99" s="223">
        <v>4</v>
      </c>
      <c r="I99" s="224"/>
      <c r="J99" s="225">
        <f>ROUND(I99*H99,2)</f>
        <v>0</v>
      </c>
      <c r="K99" s="221" t="s">
        <v>19</v>
      </c>
      <c r="L99" s="45"/>
      <c r="M99" s="226" t="s">
        <v>19</v>
      </c>
      <c r="N99" s="227" t="s">
        <v>44</v>
      </c>
      <c r="O99" s="85"/>
      <c r="P99" s="228">
        <f>O99*H99</f>
        <v>0</v>
      </c>
      <c r="Q99" s="228">
        <v>0</v>
      </c>
      <c r="R99" s="228">
        <f>Q99*H99</f>
        <v>0</v>
      </c>
      <c r="S99" s="228">
        <v>0</v>
      </c>
      <c r="T99" s="229">
        <f>S99*H99</f>
        <v>0</v>
      </c>
      <c r="U99" s="39"/>
      <c r="V99" s="39"/>
      <c r="W99" s="39"/>
      <c r="X99" s="39"/>
      <c r="Y99" s="39"/>
      <c r="Z99" s="39"/>
      <c r="AA99" s="39"/>
      <c r="AB99" s="39"/>
      <c r="AC99" s="39"/>
      <c r="AD99" s="39"/>
      <c r="AE99" s="39"/>
      <c r="AR99" s="230" t="s">
        <v>269</v>
      </c>
      <c r="AT99" s="230" t="s">
        <v>145</v>
      </c>
      <c r="AU99" s="230" t="s">
        <v>151</v>
      </c>
      <c r="AY99" s="18" t="s">
        <v>142</v>
      </c>
      <c r="BE99" s="231">
        <f>IF(N99="základní",J99,0)</f>
        <v>0</v>
      </c>
      <c r="BF99" s="231">
        <f>IF(N99="snížená",J99,0)</f>
        <v>0</v>
      </c>
      <c r="BG99" s="231">
        <f>IF(N99="zákl. přenesená",J99,0)</f>
        <v>0</v>
      </c>
      <c r="BH99" s="231">
        <f>IF(N99="sníž. přenesená",J99,0)</f>
        <v>0</v>
      </c>
      <c r="BI99" s="231">
        <f>IF(N99="nulová",J99,0)</f>
        <v>0</v>
      </c>
      <c r="BJ99" s="18" t="s">
        <v>151</v>
      </c>
      <c r="BK99" s="231">
        <f>ROUND(I99*H99,2)</f>
        <v>0</v>
      </c>
      <c r="BL99" s="18" t="s">
        <v>269</v>
      </c>
      <c r="BM99" s="230" t="s">
        <v>1786</v>
      </c>
    </row>
    <row r="100" s="2" customFormat="1" ht="16.5" customHeight="1">
      <c r="A100" s="39"/>
      <c r="B100" s="40"/>
      <c r="C100" s="219" t="s">
        <v>8</v>
      </c>
      <c r="D100" s="219" t="s">
        <v>145</v>
      </c>
      <c r="E100" s="220" t="s">
        <v>1787</v>
      </c>
      <c r="F100" s="221" t="s">
        <v>1788</v>
      </c>
      <c r="G100" s="222" t="s">
        <v>1259</v>
      </c>
      <c r="H100" s="223">
        <v>14</v>
      </c>
      <c r="I100" s="224"/>
      <c r="J100" s="225">
        <f>ROUND(I100*H100,2)</f>
        <v>0</v>
      </c>
      <c r="K100" s="221" t="s">
        <v>19</v>
      </c>
      <c r="L100" s="45"/>
      <c r="M100" s="226" t="s">
        <v>19</v>
      </c>
      <c r="N100" s="227" t="s">
        <v>44</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269</v>
      </c>
      <c r="AT100" s="230" t="s">
        <v>145</v>
      </c>
      <c r="AU100" s="230" t="s">
        <v>151</v>
      </c>
      <c r="AY100" s="18" t="s">
        <v>142</v>
      </c>
      <c r="BE100" s="231">
        <f>IF(N100="základní",J100,0)</f>
        <v>0</v>
      </c>
      <c r="BF100" s="231">
        <f>IF(N100="snížená",J100,0)</f>
        <v>0</v>
      </c>
      <c r="BG100" s="231">
        <f>IF(N100="zákl. přenesená",J100,0)</f>
        <v>0</v>
      </c>
      <c r="BH100" s="231">
        <f>IF(N100="sníž. přenesená",J100,0)</f>
        <v>0</v>
      </c>
      <c r="BI100" s="231">
        <f>IF(N100="nulová",J100,0)</f>
        <v>0</v>
      </c>
      <c r="BJ100" s="18" t="s">
        <v>151</v>
      </c>
      <c r="BK100" s="231">
        <f>ROUND(I100*H100,2)</f>
        <v>0</v>
      </c>
      <c r="BL100" s="18" t="s">
        <v>269</v>
      </c>
      <c r="BM100" s="230" t="s">
        <v>1789</v>
      </c>
    </row>
    <row r="101" s="2" customFormat="1" ht="16.5" customHeight="1">
      <c r="A101" s="39"/>
      <c r="B101" s="40"/>
      <c r="C101" s="219" t="s">
        <v>269</v>
      </c>
      <c r="D101" s="219" t="s">
        <v>145</v>
      </c>
      <c r="E101" s="220" t="s">
        <v>1790</v>
      </c>
      <c r="F101" s="221" t="s">
        <v>1791</v>
      </c>
      <c r="G101" s="222" t="s">
        <v>1259</v>
      </c>
      <c r="H101" s="223">
        <v>15</v>
      </c>
      <c r="I101" s="224"/>
      <c r="J101" s="225">
        <f>ROUND(I101*H101,2)</f>
        <v>0</v>
      </c>
      <c r="K101" s="221" t="s">
        <v>19</v>
      </c>
      <c r="L101" s="45"/>
      <c r="M101" s="226" t="s">
        <v>19</v>
      </c>
      <c r="N101" s="227" t="s">
        <v>44</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269</v>
      </c>
      <c r="AT101" s="230" t="s">
        <v>145</v>
      </c>
      <c r="AU101" s="230" t="s">
        <v>151</v>
      </c>
      <c r="AY101" s="18" t="s">
        <v>142</v>
      </c>
      <c r="BE101" s="231">
        <f>IF(N101="základní",J101,0)</f>
        <v>0</v>
      </c>
      <c r="BF101" s="231">
        <f>IF(N101="snížená",J101,0)</f>
        <v>0</v>
      </c>
      <c r="BG101" s="231">
        <f>IF(N101="zákl. přenesená",J101,0)</f>
        <v>0</v>
      </c>
      <c r="BH101" s="231">
        <f>IF(N101="sníž. přenesená",J101,0)</f>
        <v>0</v>
      </c>
      <c r="BI101" s="231">
        <f>IF(N101="nulová",J101,0)</f>
        <v>0</v>
      </c>
      <c r="BJ101" s="18" t="s">
        <v>151</v>
      </c>
      <c r="BK101" s="231">
        <f>ROUND(I101*H101,2)</f>
        <v>0</v>
      </c>
      <c r="BL101" s="18" t="s">
        <v>269</v>
      </c>
      <c r="BM101" s="230" t="s">
        <v>1792</v>
      </c>
    </row>
    <row r="102" s="2" customFormat="1" ht="16.5" customHeight="1">
      <c r="A102" s="39"/>
      <c r="B102" s="40"/>
      <c r="C102" s="219" t="s">
        <v>274</v>
      </c>
      <c r="D102" s="219" t="s">
        <v>145</v>
      </c>
      <c r="E102" s="220" t="s">
        <v>1793</v>
      </c>
      <c r="F102" s="221" t="s">
        <v>1794</v>
      </c>
      <c r="G102" s="222" t="s">
        <v>1259</v>
      </c>
      <c r="H102" s="223">
        <v>64</v>
      </c>
      <c r="I102" s="224"/>
      <c r="J102" s="225">
        <f>ROUND(I102*H102,2)</f>
        <v>0</v>
      </c>
      <c r="K102" s="221" t="s">
        <v>19</v>
      </c>
      <c r="L102" s="45"/>
      <c r="M102" s="226" t="s">
        <v>19</v>
      </c>
      <c r="N102" s="227" t="s">
        <v>44</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269</v>
      </c>
      <c r="AT102" s="230" t="s">
        <v>145</v>
      </c>
      <c r="AU102" s="230" t="s">
        <v>151</v>
      </c>
      <c r="AY102" s="18" t="s">
        <v>142</v>
      </c>
      <c r="BE102" s="231">
        <f>IF(N102="základní",J102,0)</f>
        <v>0</v>
      </c>
      <c r="BF102" s="231">
        <f>IF(N102="snížená",J102,0)</f>
        <v>0</v>
      </c>
      <c r="BG102" s="231">
        <f>IF(N102="zákl. přenesená",J102,0)</f>
        <v>0</v>
      </c>
      <c r="BH102" s="231">
        <f>IF(N102="sníž. přenesená",J102,0)</f>
        <v>0</v>
      </c>
      <c r="BI102" s="231">
        <f>IF(N102="nulová",J102,0)</f>
        <v>0</v>
      </c>
      <c r="BJ102" s="18" t="s">
        <v>151</v>
      </c>
      <c r="BK102" s="231">
        <f>ROUND(I102*H102,2)</f>
        <v>0</v>
      </c>
      <c r="BL102" s="18" t="s">
        <v>269</v>
      </c>
      <c r="BM102" s="230" t="s">
        <v>1795</v>
      </c>
    </row>
    <row r="103" s="2" customFormat="1" ht="16.5" customHeight="1">
      <c r="A103" s="39"/>
      <c r="B103" s="40"/>
      <c r="C103" s="219" t="s">
        <v>279</v>
      </c>
      <c r="D103" s="219" t="s">
        <v>145</v>
      </c>
      <c r="E103" s="220" t="s">
        <v>1796</v>
      </c>
      <c r="F103" s="221" t="s">
        <v>1797</v>
      </c>
      <c r="G103" s="222" t="s">
        <v>1259</v>
      </c>
      <c r="H103" s="223">
        <v>5</v>
      </c>
      <c r="I103" s="224"/>
      <c r="J103" s="225">
        <f>ROUND(I103*H103,2)</f>
        <v>0</v>
      </c>
      <c r="K103" s="221" t="s">
        <v>19</v>
      </c>
      <c r="L103" s="45"/>
      <c r="M103" s="226" t="s">
        <v>19</v>
      </c>
      <c r="N103" s="227" t="s">
        <v>44</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269</v>
      </c>
      <c r="AT103" s="230" t="s">
        <v>145</v>
      </c>
      <c r="AU103" s="230" t="s">
        <v>151</v>
      </c>
      <c r="AY103" s="18" t="s">
        <v>142</v>
      </c>
      <c r="BE103" s="231">
        <f>IF(N103="základní",J103,0)</f>
        <v>0</v>
      </c>
      <c r="BF103" s="231">
        <f>IF(N103="snížená",J103,0)</f>
        <v>0</v>
      </c>
      <c r="BG103" s="231">
        <f>IF(N103="zákl. přenesená",J103,0)</f>
        <v>0</v>
      </c>
      <c r="BH103" s="231">
        <f>IF(N103="sníž. přenesená",J103,0)</f>
        <v>0</v>
      </c>
      <c r="BI103" s="231">
        <f>IF(N103="nulová",J103,0)</f>
        <v>0</v>
      </c>
      <c r="BJ103" s="18" t="s">
        <v>151</v>
      </c>
      <c r="BK103" s="231">
        <f>ROUND(I103*H103,2)</f>
        <v>0</v>
      </c>
      <c r="BL103" s="18" t="s">
        <v>269</v>
      </c>
      <c r="BM103" s="230" t="s">
        <v>1798</v>
      </c>
    </row>
    <row r="104" s="2" customFormat="1" ht="16.5" customHeight="1">
      <c r="A104" s="39"/>
      <c r="B104" s="40"/>
      <c r="C104" s="219" t="s">
        <v>284</v>
      </c>
      <c r="D104" s="219" t="s">
        <v>145</v>
      </c>
      <c r="E104" s="220" t="s">
        <v>1799</v>
      </c>
      <c r="F104" s="221" t="s">
        <v>1800</v>
      </c>
      <c r="G104" s="222" t="s">
        <v>1259</v>
      </c>
      <c r="H104" s="223">
        <v>7</v>
      </c>
      <c r="I104" s="224"/>
      <c r="J104" s="225">
        <f>ROUND(I104*H104,2)</f>
        <v>0</v>
      </c>
      <c r="K104" s="221" t="s">
        <v>19</v>
      </c>
      <c r="L104" s="45"/>
      <c r="M104" s="226" t="s">
        <v>19</v>
      </c>
      <c r="N104" s="227" t="s">
        <v>44</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269</v>
      </c>
      <c r="AT104" s="230" t="s">
        <v>145</v>
      </c>
      <c r="AU104" s="230" t="s">
        <v>151</v>
      </c>
      <c r="AY104" s="18" t="s">
        <v>142</v>
      </c>
      <c r="BE104" s="231">
        <f>IF(N104="základní",J104,0)</f>
        <v>0</v>
      </c>
      <c r="BF104" s="231">
        <f>IF(N104="snížená",J104,0)</f>
        <v>0</v>
      </c>
      <c r="BG104" s="231">
        <f>IF(N104="zákl. přenesená",J104,0)</f>
        <v>0</v>
      </c>
      <c r="BH104" s="231">
        <f>IF(N104="sníž. přenesená",J104,0)</f>
        <v>0</v>
      </c>
      <c r="BI104" s="231">
        <f>IF(N104="nulová",J104,0)</f>
        <v>0</v>
      </c>
      <c r="BJ104" s="18" t="s">
        <v>151</v>
      </c>
      <c r="BK104" s="231">
        <f>ROUND(I104*H104,2)</f>
        <v>0</v>
      </c>
      <c r="BL104" s="18" t="s">
        <v>269</v>
      </c>
      <c r="BM104" s="230" t="s">
        <v>1801</v>
      </c>
    </row>
    <row r="105" s="2" customFormat="1" ht="16.5" customHeight="1">
      <c r="A105" s="39"/>
      <c r="B105" s="40"/>
      <c r="C105" s="219" t="s">
        <v>290</v>
      </c>
      <c r="D105" s="219" t="s">
        <v>145</v>
      </c>
      <c r="E105" s="220" t="s">
        <v>1802</v>
      </c>
      <c r="F105" s="221" t="s">
        <v>1803</v>
      </c>
      <c r="G105" s="222" t="s">
        <v>1259</v>
      </c>
      <c r="H105" s="223">
        <v>94</v>
      </c>
      <c r="I105" s="224"/>
      <c r="J105" s="225">
        <f>ROUND(I105*H105,2)</f>
        <v>0</v>
      </c>
      <c r="K105" s="221" t="s">
        <v>19</v>
      </c>
      <c r="L105" s="45"/>
      <c r="M105" s="226" t="s">
        <v>19</v>
      </c>
      <c r="N105" s="227" t="s">
        <v>44</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269</v>
      </c>
      <c r="AT105" s="230" t="s">
        <v>145</v>
      </c>
      <c r="AU105" s="230" t="s">
        <v>151</v>
      </c>
      <c r="AY105" s="18" t="s">
        <v>142</v>
      </c>
      <c r="BE105" s="231">
        <f>IF(N105="základní",J105,0)</f>
        <v>0</v>
      </c>
      <c r="BF105" s="231">
        <f>IF(N105="snížená",J105,0)</f>
        <v>0</v>
      </c>
      <c r="BG105" s="231">
        <f>IF(N105="zákl. přenesená",J105,0)</f>
        <v>0</v>
      </c>
      <c r="BH105" s="231">
        <f>IF(N105="sníž. přenesená",J105,0)</f>
        <v>0</v>
      </c>
      <c r="BI105" s="231">
        <f>IF(N105="nulová",J105,0)</f>
        <v>0</v>
      </c>
      <c r="BJ105" s="18" t="s">
        <v>151</v>
      </c>
      <c r="BK105" s="231">
        <f>ROUND(I105*H105,2)</f>
        <v>0</v>
      </c>
      <c r="BL105" s="18" t="s">
        <v>269</v>
      </c>
      <c r="BM105" s="230" t="s">
        <v>1804</v>
      </c>
    </row>
    <row r="106" s="2" customFormat="1" ht="16.5" customHeight="1">
      <c r="A106" s="39"/>
      <c r="B106" s="40"/>
      <c r="C106" s="219" t="s">
        <v>7</v>
      </c>
      <c r="D106" s="219" t="s">
        <v>145</v>
      </c>
      <c r="E106" s="220" t="s">
        <v>1805</v>
      </c>
      <c r="F106" s="221" t="s">
        <v>1806</v>
      </c>
      <c r="G106" s="222" t="s">
        <v>1259</v>
      </c>
      <c r="H106" s="223">
        <v>3</v>
      </c>
      <c r="I106" s="224"/>
      <c r="J106" s="225">
        <f>ROUND(I106*H106,2)</f>
        <v>0</v>
      </c>
      <c r="K106" s="221" t="s">
        <v>19</v>
      </c>
      <c r="L106" s="45"/>
      <c r="M106" s="226" t="s">
        <v>19</v>
      </c>
      <c r="N106" s="227" t="s">
        <v>44</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269</v>
      </c>
      <c r="AT106" s="230" t="s">
        <v>145</v>
      </c>
      <c r="AU106" s="230" t="s">
        <v>151</v>
      </c>
      <c r="AY106" s="18" t="s">
        <v>142</v>
      </c>
      <c r="BE106" s="231">
        <f>IF(N106="základní",J106,0)</f>
        <v>0</v>
      </c>
      <c r="BF106" s="231">
        <f>IF(N106="snížená",J106,0)</f>
        <v>0</v>
      </c>
      <c r="BG106" s="231">
        <f>IF(N106="zákl. přenesená",J106,0)</f>
        <v>0</v>
      </c>
      <c r="BH106" s="231">
        <f>IF(N106="sníž. přenesená",J106,0)</f>
        <v>0</v>
      </c>
      <c r="BI106" s="231">
        <f>IF(N106="nulová",J106,0)</f>
        <v>0</v>
      </c>
      <c r="BJ106" s="18" t="s">
        <v>151</v>
      </c>
      <c r="BK106" s="231">
        <f>ROUND(I106*H106,2)</f>
        <v>0</v>
      </c>
      <c r="BL106" s="18" t="s">
        <v>269</v>
      </c>
      <c r="BM106" s="230" t="s">
        <v>1807</v>
      </c>
    </row>
    <row r="107" s="2" customFormat="1" ht="16.5" customHeight="1">
      <c r="A107" s="39"/>
      <c r="B107" s="40"/>
      <c r="C107" s="219" t="s">
        <v>298</v>
      </c>
      <c r="D107" s="219" t="s">
        <v>145</v>
      </c>
      <c r="E107" s="220" t="s">
        <v>1808</v>
      </c>
      <c r="F107" s="221" t="s">
        <v>1809</v>
      </c>
      <c r="G107" s="222" t="s">
        <v>185</v>
      </c>
      <c r="H107" s="223">
        <v>3000</v>
      </c>
      <c r="I107" s="224"/>
      <c r="J107" s="225">
        <f>ROUND(I107*H107,2)</f>
        <v>0</v>
      </c>
      <c r="K107" s="221" t="s">
        <v>19</v>
      </c>
      <c r="L107" s="45"/>
      <c r="M107" s="226" t="s">
        <v>19</v>
      </c>
      <c r="N107" s="227" t="s">
        <v>44</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269</v>
      </c>
      <c r="AT107" s="230" t="s">
        <v>145</v>
      </c>
      <c r="AU107" s="230" t="s">
        <v>151</v>
      </c>
      <c r="AY107" s="18" t="s">
        <v>142</v>
      </c>
      <c r="BE107" s="231">
        <f>IF(N107="základní",J107,0)</f>
        <v>0</v>
      </c>
      <c r="BF107" s="231">
        <f>IF(N107="snížená",J107,0)</f>
        <v>0</v>
      </c>
      <c r="BG107" s="231">
        <f>IF(N107="zákl. přenesená",J107,0)</f>
        <v>0</v>
      </c>
      <c r="BH107" s="231">
        <f>IF(N107="sníž. přenesená",J107,0)</f>
        <v>0</v>
      </c>
      <c r="BI107" s="231">
        <f>IF(N107="nulová",J107,0)</f>
        <v>0</v>
      </c>
      <c r="BJ107" s="18" t="s">
        <v>151</v>
      </c>
      <c r="BK107" s="231">
        <f>ROUND(I107*H107,2)</f>
        <v>0</v>
      </c>
      <c r="BL107" s="18" t="s">
        <v>269</v>
      </c>
      <c r="BM107" s="230" t="s">
        <v>1810</v>
      </c>
    </row>
    <row r="108" s="13" customFormat="1">
      <c r="A108" s="13"/>
      <c r="B108" s="232"/>
      <c r="C108" s="233"/>
      <c r="D108" s="234" t="s">
        <v>153</v>
      </c>
      <c r="E108" s="235" t="s">
        <v>19</v>
      </c>
      <c r="F108" s="236" t="s">
        <v>1811</v>
      </c>
      <c r="G108" s="233"/>
      <c r="H108" s="237">
        <v>150</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153</v>
      </c>
      <c r="AU108" s="243" t="s">
        <v>151</v>
      </c>
      <c r="AV108" s="13" t="s">
        <v>151</v>
      </c>
      <c r="AW108" s="13" t="s">
        <v>33</v>
      </c>
      <c r="AX108" s="13" t="s">
        <v>72</v>
      </c>
      <c r="AY108" s="243" t="s">
        <v>142</v>
      </c>
    </row>
    <row r="109" s="13" customFormat="1">
      <c r="A109" s="13"/>
      <c r="B109" s="232"/>
      <c r="C109" s="233"/>
      <c r="D109" s="234" t="s">
        <v>153</v>
      </c>
      <c r="E109" s="235" t="s">
        <v>19</v>
      </c>
      <c r="F109" s="236" t="s">
        <v>1812</v>
      </c>
      <c r="G109" s="233"/>
      <c r="H109" s="237">
        <v>1230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153</v>
      </c>
      <c r="AU109" s="243" t="s">
        <v>151</v>
      </c>
      <c r="AV109" s="13" t="s">
        <v>151</v>
      </c>
      <c r="AW109" s="13" t="s">
        <v>33</v>
      </c>
      <c r="AX109" s="13" t="s">
        <v>72</v>
      </c>
      <c r="AY109" s="243" t="s">
        <v>142</v>
      </c>
    </row>
    <row r="110" s="13" customFormat="1">
      <c r="A110" s="13"/>
      <c r="B110" s="232"/>
      <c r="C110" s="233"/>
      <c r="D110" s="234" t="s">
        <v>153</v>
      </c>
      <c r="E110" s="235" t="s">
        <v>19</v>
      </c>
      <c r="F110" s="236" t="s">
        <v>1813</v>
      </c>
      <c r="G110" s="233"/>
      <c r="H110" s="237">
        <v>120</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153</v>
      </c>
      <c r="AU110" s="243" t="s">
        <v>151</v>
      </c>
      <c r="AV110" s="13" t="s">
        <v>151</v>
      </c>
      <c r="AW110" s="13" t="s">
        <v>33</v>
      </c>
      <c r="AX110" s="13" t="s">
        <v>72</v>
      </c>
      <c r="AY110" s="243" t="s">
        <v>142</v>
      </c>
    </row>
    <row r="111" s="13" customFormat="1">
      <c r="A111" s="13"/>
      <c r="B111" s="232"/>
      <c r="C111" s="233"/>
      <c r="D111" s="234" t="s">
        <v>153</v>
      </c>
      <c r="E111" s="235" t="s">
        <v>19</v>
      </c>
      <c r="F111" s="236" t="s">
        <v>1814</v>
      </c>
      <c r="G111" s="233"/>
      <c r="H111" s="237">
        <v>1215</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153</v>
      </c>
      <c r="AU111" s="243" t="s">
        <v>151</v>
      </c>
      <c r="AV111" s="13" t="s">
        <v>151</v>
      </c>
      <c r="AW111" s="13" t="s">
        <v>33</v>
      </c>
      <c r="AX111" s="13" t="s">
        <v>72</v>
      </c>
      <c r="AY111" s="243" t="s">
        <v>142</v>
      </c>
    </row>
    <row r="112" s="13" customFormat="1">
      <c r="A112" s="13"/>
      <c r="B112" s="232"/>
      <c r="C112" s="233"/>
      <c r="D112" s="234" t="s">
        <v>153</v>
      </c>
      <c r="E112" s="235" t="s">
        <v>19</v>
      </c>
      <c r="F112" s="236" t="s">
        <v>1815</v>
      </c>
      <c r="G112" s="233"/>
      <c r="H112" s="237">
        <v>250</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153</v>
      </c>
      <c r="AU112" s="243" t="s">
        <v>151</v>
      </c>
      <c r="AV112" s="13" t="s">
        <v>151</v>
      </c>
      <c r="AW112" s="13" t="s">
        <v>33</v>
      </c>
      <c r="AX112" s="13" t="s">
        <v>72</v>
      </c>
      <c r="AY112" s="243" t="s">
        <v>142</v>
      </c>
    </row>
    <row r="113" s="13" customFormat="1">
      <c r="A113" s="13"/>
      <c r="B113" s="232"/>
      <c r="C113" s="233"/>
      <c r="D113" s="234" t="s">
        <v>153</v>
      </c>
      <c r="E113" s="235" t="s">
        <v>19</v>
      </c>
      <c r="F113" s="236" t="s">
        <v>1816</v>
      </c>
      <c r="G113" s="233"/>
      <c r="H113" s="237">
        <v>15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153</v>
      </c>
      <c r="AU113" s="243" t="s">
        <v>151</v>
      </c>
      <c r="AV113" s="13" t="s">
        <v>151</v>
      </c>
      <c r="AW113" s="13" t="s">
        <v>33</v>
      </c>
      <c r="AX113" s="13" t="s">
        <v>72</v>
      </c>
      <c r="AY113" s="243" t="s">
        <v>142</v>
      </c>
    </row>
    <row r="114" s="13" customFormat="1">
      <c r="A114" s="13"/>
      <c r="B114" s="232"/>
      <c r="C114" s="233"/>
      <c r="D114" s="234" t="s">
        <v>153</v>
      </c>
      <c r="E114" s="235" t="s">
        <v>19</v>
      </c>
      <c r="F114" s="236" t="s">
        <v>1817</v>
      </c>
      <c r="G114" s="233"/>
      <c r="H114" s="237">
        <v>20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153</v>
      </c>
      <c r="AU114" s="243" t="s">
        <v>151</v>
      </c>
      <c r="AV114" s="13" t="s">
        <v>151</v>
      </c>
      <c r="AW114" s="13" t="s">
        <v>33</v>
      </c>
      <c r="AX114" s="13" t="s">
        <v>72</v>
      </c>
      <c r="AY114" s="243" t="s">
        <v>142</v>
      </c>
    </row>
    <row r="115" s="14" customFormat="1">
      <c r="A115" s="14"/>
      <c r="B115" s="244"/>
      <c r="C115" s="245"/>
      <c r="D115" s="234" t="s">
        <v>153</v>
      </c>
      <c r="E115" s="246" t="s">
        <v>19</v>
      </c>
      <c r="F115" s="247" t="s">
        <v>156</v>
      </c>
      <c r="G115" s="245"/>
      <c r="H115" s="248">
        <v>3000</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153</v>
      </c>
      <c r="AU115" s="254" t="s">
        <v>151</v>
      </c>
      <c r="AV115" s="14" t="s">
        <v>150</v>
      </c>
      <c r="AW115" s="14" t="s">
        <v>33</v>
      </c>
      <c r="AX115" s="14" t="s">
        <v>80</v>
      </c>
      <c r="AY115" s="254" t="s">
        <v>142</v>
      </c>
    </row>
    <row r="116" s="2" customFormat="1" ht="16.5" customHeight="1">
      <c r="A116" s="39"/>
      <c r="B116" s="40"/>
      <c r="C116" s="268" t="s">
        <v>304</v>
      </c>
      <c r="D116" s="268" t="s">
        <v>264</v>
      </c>
      <c r="E116" s="269" t="s">
        <v>1818</v>
      </c>
      <c r="F116" s="270" t="s">
        <v>1819</v>
      </c>
      <c r="G116" s="271" t="s">
        <v>185</v>
      </c>
      <c r="H116" s="272">
        <v>150</v>
      </c>
      <c r="I116" s="273"/>
      <c r="J116" s="274">
        <f>ROUND(I116*H116,2)</f>
        <v>0</v>
      </c>
      <c r="K116" s="270" t="s">
        <v>149</v>
      </c>
      <c r="L116" s="275"/>
      <c r="M116" s="276" t="s">
        <v>19</v>
      </c>
      <c r="N116" s="277" t="s">
        <v>44</v>
      </c>
      <c r="O116" s="85"/>
      <c r="P116" s="228">
        <f>O116*H116</f>
        <v>0</v>
      </c>
      <c r="Q116" s="228">
        <v>0.00016000000000000001</v>
      </c>
      <c r="R116" s="228">
        <f>Q116*H116</f>
        <v>0.024</v>
      </c>
      <c r="S116" s="228">
        <v>0</v>
      </c>
      <c r="T116" s="229">
        <f>S116*H116</f>
        <v>0</v>
      </c>
      <c r="U116" s="39"/>
      <c r="V116" s="39"/>
      <c r="W116" s="39"/>
      <c r="X116" s="39"/>
      <c r="Y116" s="39"/>
      <c r="Z116" s="39"/>
      <c r="AA116" s="39"/>
      <c r="AB116" s="39"/>
      <c r="AC116" s="39"/>
      <c r="AD116" s="39"/>
      <c r="AE116" s="39"/>
      <c r="AR116" s="230" t="s">
        <v>351</v>
      </c>
      <c r="AT116" s="230" t="s">
        <v>264</v>
      </c>
      <c r="AU116" s="230" t="s">
        <v>151</v>
      </c>
      <c r="AY116" s="18" t="s">
        <v>142</v>
      </c>
      <c r="BE116" s="231">
        <f>IF(N116="základní",J116,0)</f>
        <v>0</v>
      </c>
      <c r="BF116" s="231">
        <f>IF(N116="snížená",J116,0)</f>
        <v>0</v>
      </c>
      <c r="BG116" s="231">
        <f>IF(N116="zákl. přenesená",J116,0)</f>
        <v>0</v>
      </c>
      <c r="BH116" s="231">
        <f>IF(N116="sníž. přenesená",J116,0)</f>
        <v>0</v>
      </c>
      <c r="BI116" s="231">
        <f>IF(N116="nulová",J116,0)</f>
        <v>0</v>
      </c>
      <c r="BJ116" s="18" t="s">
        <v>151</v>
      </c>
      <c r="BK116" s="231">
        <f>ROUND(I116*H116,2)</f>
        <v>0</v>
      </c>
      <c r="BL116" s="18" t="s">
        <v>269</v>
      </c>
      <c r="BM116" s="230" t="s">
        <v>1820</v>
      </c>
    </row>
    <row r="117" s="2" customFormat="1" ht="16.5" customHeight="1">
      <c r="A117" s="39"/>
      <c r="B117" s="40"/>
      <c r="C117" s="268" t="s">
        <v>310</v>
      </c>
      <c r="D117" s="268" t="s">
        <v>264</v>
      </c>
      <c r="E117" s="269" t="s">
        <v>1821</v>
      </c>
      <c r="F117" s="270" t="s">
        <v>1822</v>
      </c>
      <c r="G117" s="271" t="s">
        <v>185</v>
      </c>
      <c r="H117" s="272">
        <v>1230</v>
      </c>
      <c r="I117" s="273"/>
      <c r="J117" s="274">
        <f>ROUND(I117*H117,2)</f>
        <v>0</v>
      </c>
      <c r="K117" s="270" t="s">
        <v>149</v>
      </c>
      <c r="L117" s="275"/>
      <c r="M117" s="276" t="s">
        <v>19</v>
      </c>
      <c r="N117" s="277" t="s">
        <v>44</v>
      </c>
      <c r="O117" s="85"/>
      <c r="P117" s="228">
        <f>O117*H117</f>
        <v>0</v>
      </c>
      <c r="Q117" s="228">
        <v>0.00012</v>
      </c>
      <c r="R117" s="228">
        <f>Q117*H117</f>
        <v>0.14760000000000001</v>
      </c>
      <c r="S117" s="228">
        <v>0</v>
      </c>
      <c r="T117" s="229">
        <f>S117*H117</f>
        <v>0</v>
      </c>
      <c r="U117" s="39"/>
      <c r="V117" s="39"/>
      <c r="W117" s="39"/>
      <c r="X117" s="39"/>
      <c r="Y117" s="39"/>
      <c r="Z117" s="39"/>
      <c r="AA117" s="39"/>
      <c r="AB117" s="39"/>
      <c r="AC117" s="39"/>
      <c r="AD117" s="39"/>
      <c r="AE117" s="39"/>
      <c r="AR117" s="230" t="s">
        <v>351</v>
      </c>
      <c r="AT117" s="230" t="s">
        <v>264</v>
      </c>
      <c r="AU117" s="230" t="s">
        <v>151</v>
      </c>
      <c r="AY117" s="18" t="s">
        <v>142</v>
      </c>
      <c r="BE117" s="231">
        <f>IF(N117="základní",J117,0)</f>
        <v>0</v>
      </c>
      <c r="BF117" s="231">
        <f>IF(N117="snížená",J117,0)</f>
        <v>0</v>
      </c>
      <c r="BG117" s="231">
        <f>IF(N117="zákl. přenesená",J117,0)</f>
        <v>0</v>
      </c>
      <c r="BH117" s="231">
        <f>IF(N117="sníž. přenesená",J117,0)</f>
        <v>0</v>
      </c>
      <c r="BI117" s="231">
        <f>IF(N117="nulová",J117,0)</f>
        <v>0</v>
      </c>
      <c r="BJ117" s="18" t="s">
        <v>151</v>
      </c>
      <c r="BK117" s="231">
        <f>ROUND(I117*H117,2)</f>
        <v>0</v>
      </c>
      <c r="BL117" s="18" t="s">
        <v>269</v>
      </c>
      <c r="BM117" s="230" t="s">
        <v>1823</v>
      </c>
    </row>
    <row r="118" s="2" customFormat="1" ht="16.5" customHeight="1">
      <c r="A118" s="39"/>
      <c r="B118" s="40"/>
      <c r="C118" s="268" t="s">
        <v>315</v>
      </c>
      <c r="D118" s="268" t="s">
        <v>264</v>
      </c>
      <c r="E118" s="269" t="s">
        <v>1824</v>
      </c>
      <c r="F118" s="270" t="s">
        <v>1825</v>
      </c>
      <c r="G118" s="271" t="s">
        <v>185</v>
      </c>
      <c r="H118" s="272">
        <v>120</v>
      </c>
      <c r="I118" s="273"/>
      <c r="J118" s="274">
        <f>ROUND(I118*H118,2)</f>
        <v>0</v>
      </c>
      <c r="K118" s="270" t="s">
        <v>149</v>
      </c>
      <c r="L118" s="275"/>
      <c r="M118" s="276" t="s">
        <v>19</v>
      </c>
      <c r="N118" s="277" t="s">
        <v>44</v>
      </c>
      <c r="O118" s="85"/>
      <c r="P118" s="228">
        <f>O118*H118</f>
        <v>0</v>
      </c>
      <c r="Q118" s="228">
        <v>0.00010000000000000001</v>
      </c>
      <c r="R118" s="228">
        <f>Q118*H118</f>
        <v>0.012</v>
      </c>
      <c r="S118" s="228">
        <v>0</v>
      </c>
      <c r="T118" s="229">
        <f>S118*H118</f>
        <v>0</v>
      </c>
      <c r="U118" s="39"/>
      <c r="V118" s="39"/>
      <c r="W118" s="39"/>
      <c r="X118" s="39"/>
      <c r="Y118" s="39"/>
      <c r="Z118" s="39"/>
      <c r="AA118" s="39"/>
      <c r="AB118" s="39"/>
      <c r="AC118" s="39"/>
      <c r="AD118" s="39"/>
      <c r="AE118" s="39"/>
      <c r="AR118" s="230" t="s">
        <v>351</v>
      </c>
      <c r="AT118" s="230" t="s">
        <v>264</v>
      </c>
      <c r="AU118" s="230" t="s">
        <v>151</v>
      </c>
      <c r="AY118" s="18" t="s">
        <v>142</v>
      </c>
      <c r="BE118" s="231">
        <f>IF(N118="základní",J118,0)</f>
        <v>0</v>
      </c>
      <c r="BF118" s="231">
        <f>IF(N118="snížená",J118,0)</f>
        <v>0</v>
      </c>
      <c r="BG118" s="231">
        <f>IF(N118="zákl. přenesená",J118,0)</f>
        <v>0</v>
      </c>
      <c r="BH118" s="231">
        <f>IF(N118="sníž. přenesená",J118,0)</f>
        <v>0</v>
      </c>
      <c r="BI118" s="231">
        <f>IF(N118="nulová",J118,0)</f>
        <v>0</v>
      </c>
      <c r="BJ118" s="18" t="s">
        <v>151</v>
      </c>
      <c r="BK118" s="231">
        <f>ROUND(I118*H118,2)</f>
        <v>0</v>
      </c>
      <c r="BL118" s="18" t="s">
        <v>269</v>
      </c>
      <c r="BM118" s="230" t="s">
        <v>1826</v>
      </c>
    </row>
    <row r="119" s="2" customFormat="1" ht="16.5" customHeight="1">
      <c r="A119" s="39"/>
      <c r="B119" s="40"/>
      <c r="C119" s="268" t="s">
        <v>320</v>
      </c>
      <c r="D119" s="268" t="s">
        <v>264</v>
      </c>
      <c r="E119" s="269" t="s">
        <v>1827</v>
      </c>
      <c r="F119" s="270" t="s">
        <v>1828</v>
      </c>
      <c r="G119" s="271" t="s">
        <v>185</v>
      </c>
      <c r="H119" s="272">
        <v>1215</v>
      </c>
      <c r="I119" s="273"/>
      <c r="J119" s="274">
        <f>ROUND(I119*H119,2)</f>
        <v>0</v>
      </c>
      <c r="K119" s="270" t="s">
        <v>149</v>
      </c>
      <c r="L119" s="275"/>
      <c r="M119" s="276" t="s">
        <v>19</v>
      </c>
      <c r="N119" s="277" t="s">
        <v>44</v>
      </c>
      <c r="O119" s="85"/>
      <c r="P119" s="228">
        <f>O119*H119</f>
        <v>0</v>
      </c>
      <c r="Q119" s="228">
        <v>0.00017000000000000001</v>
      </c>
      <c r="R119" s="228">
        <f>Q119*H119</f>
        <v>0.20655000000000001</v>
      </c>
      <c r="S119" s="228">
        <v>0</v>
      </c>
      <c r="T119" s="229">
        <f>S119*H119</f>
        <v>0</v>
      </c>
      <c r="U119" s="39"/>
      <c r="V119" s="39"/>
      <c r="W119" s="39"/>
      <c r="X119" s="39"/>
      <c r="Y119" s="39"/>
      <c r="Z119" s="39"/>
      <c r="AA119" s="39"/>
      <c r="AB119" s="39"/>
      <c r="AC119" s="39"/>
      <c r="AD119" s="39"/>
      <c r="AE119" s="39"/>
      <c r="AR119" s="230" t="s">
        <v>351</v>
      </c>
      <c r="AT119" s="230" t="s">
        <v>264</v>
      </c>
      <c r="AU119" s="230" t="s">
        <v>151</v>
      </c>
      <c r="AY119" s="18" t="s">
        <v>142</v>
      </c>
      <c r="BE119" s="231">
        <f>IF(N119="základní",J119,0)</f>
        <v>0</v>
      </c>
      <c r="BF119" s="231">
        <f>IF(N119="snížená",J119,0)</f>
        <v>0</v>
      </c>
      <c r="BG119" s="231">
        <f>IF(N119="zákl. přenesená",J119,0)</f>
        <v>0</v>
      </c>
      <c r="BH119" s="231">
        <f>IF(N119="sníž. přenesená",J119,0)</f>
        <v>0</v>
      </c>
      <c r="BI119" s="231">
        <f>IF(N119="nulová",J119,0)</f>
        <v>0</v>
      </c>
      <c r="BJ119" s="18" t="s">
        <v>151</v>
      </c>
      <c r="BK119" s="231">
        <f>ROUND(I119*H119,2)</f>
        <v>0</v>
      </c>
      <c r="BL119" s="18" t="s">
        <v>269</v>
      </c>
      <c r="BM119" s="230" t="s">
        <v>1829</v>
      </c>
    </row>
    <row r="120" s="2" customFormat="1" ht="16.5" customHeight="1">
      <c r="A120" s="39"/>
      <c r="B120" s="40"/>
      <c r="C120" s="268" t="s">
        <v>324</v>
      </c>
      <c r="D120" s="268" t="s">
        <v>264</v>
      </c>
      <c r="E120" s="269" t="s">
        <v>1830</v>
      </c>
      <c r="F120" s="270" t="s">
        <v>1831</v>
      </c>
      <c r="G120" s="271" t="s">
        <v>185</v>
      </c>
      <c r="H120" s="272">
        <v>250</v>
      </c>
      <c r="I120" s="273"/>
      <c r="J120" s="274">
        <f>ROUND(I120*H120,2)</f>
        <v>0</v>
      </c>
      <c r="K120" s="270" t="s">
        <v>149</v>
      </c>
      <c r="L120" s="275"/>
      <c r="M120" s="276" t="s">
        <v>19</v>
      </c>
      <c r="N120" s="277" t="s">
        <v>44</v>
      </c>
      <c r="O120" s="85"/>
      <c r="P120" s="228">
        <f>O120*H120</f>
        <v>0</v>
      </c>
      <c r="Q120" s="228">
        <v>6.9999999999999994E-05</v>
      </c>
      <c r="R120" s="228">
        <f>Q120*H120</f>
        <v>0.017499999999999998</v>
      </c>
      <c r="S120" s="228">
        <v>0</v>
      </c>
      <c r="T120" s="229">
        <f>S120*H120</f>
        <v>0</v>
      </c>
      <c r="U120" s="39"/>
      <c r="V120" s="39"/>
      <c r="W120" s="39"/>
      <c r="X120" s="39"/>
      <c r="Y120" s="39"/>
      <c r="Z120" s="39"/>
      <c r="AA120" s="39"/>
      <c r="AB120" s="39"/>
      <c r="AC120" s="39"/>
      <c r="AD120" s="39"/>
      <c r="AE120" s="39"/>
      <c r="AR120" s="230" t="s">
        <v>351</v>
      </c>
      <c r="AT120" s="230" t="s">
        <v>264</v>
      </c>
      <c r="AU120" s="230" t="s">
        <v>151</v>
      </c>
      <c r="AY120" s="18" t="s">
        <v>142</v>
      </c>
      <c r="BE120" s="231">
        <f>IF(N120="základní",J120,0)</f>
        <v>0</v>
      </c>
      <c r="BF120" s="231">
        <f>IF(N120="snížená",J120,0)</f>
        <v>0</v>
      </c>
      <c r="BG120" s="231">
        <f>IF(N120="zákl. přenesená",J120,0)</f>
        <v>0</v>
      </c>
      <c r="BH120" s="231">
        <f>IF(N120="sníž. přenesená",J120,0)</f>
        <v>0</v>
      </c>
      <c r="BI120" s="231">
        <f>IF(N120="nulová",J120,0)</f>
        <v>0</v>
      </c>
      <c r="BJ120" s="18" t="s">
        <v>151</v>
      </c>
      <c r="BK120" s="231">
        <f>ROUND(I120*H120,2)</f>
        <v>0</v>
      </c>
      <c r="BL120" s="18" t="s">
        <v>269</v>
      </c>
      <c r="BM120" s="230" t="s">
        <v>1832</v>
      </c>
    </row>
    <row r="121" s="2" customFormat="1" ht="16.5" customHeight="1">
      <c r="A121" s="39"/>
      <c r="B121" s="40"/>
      <c r="C121" s="268" t="s">
        <v>328</v>
      </c>
      <c r="D121" s="268" t="s">
        <v>264</v>
      </c>
      <c r="E121" s="269" t="s">
        <v>1833</v>
      </c>
      <c r="F121" s="270" t="s">
        <v>1834</v>
      </c>
      <c r="G121" s="271" t="s">
        <v>185</v>
      </c>
      <c r="H121" s="272">
        <v>15</v>
      </c>
      <c r="I121" s="273"/>
      <c r="J121" s="274">
        <f>ROUND(I121*H121,2)</f>
        <v>0</v>
      </c>
      <c r="K121" s="270" t="s">
        <v>149</v>
      </c>
      <c r="L121" s="275"/>
      <c r="M121" s="276" t="s">
        <v>19</v>
      </c>
      <c r="N121" s="277" t="s">
        <v>44</v>
      </c>
      <c r="O121" s="85"/>
      <c r="P121" s="228">
        <f>O121*H121</f>
        <v>0</v>
      </c>
      <c r="Q121" s="228">
        <v>0.00016000000000000001</v>
      </c>
      <c r="R121" s="228">
        <f>Q121*H121</f>
        <v>0.0024000000000000002</v>
      </c>
      <c r="S121" s="228">
        <v>0</v>
      </c>
      <c r="T121" s="229">
        <f>S121*H121</f>
        <v>0</v>
      </c>
      <c r="U121" s="39"/>
      <c r="V121" s="39"/>
      <c r="W121" s="39"/>
      <c r="X121" s="39"/>
      <c r="Y121" s="39"/>
      <c r="Z121" s="39"/>
      <c r="AA121" s="39"/>
      <c r="AB121" s="39"/>
      <c r="AC121" s="39"/>
      <c r="AD121" s="39"/>
      <c r="AE121" s="39"/>
      <c r="AR121" s="230" t="s">
        <v>351</v>
      </c>
      <c r="AT121" s="230" t="s">
        <v>264</v>
      </c>
      <c r="AU121" s="230" t="s">
        <v>151</v>
      </c>
      <c r="AY121" s="18" t="s">
        <v>142</v>
      </c>
      <c r="BE121" s="231">
        <f>IF(N121="základní",J121,0)</f>
        <v>0</v>
      </c>
      <c r="BF121" s="231">
        <f>IF(N121="snížená",J121,0)</f>
        <v>0</v>
      </c>
      <c r="BG121" s="231">
        <f>IF(N121="zákl. přenesená",J121,0)</f>
        <v>0</v>
      </c>
      <c r="BH121" s="231">
        <f>IF(N121="sníž. přenesená",J121,0)</f>
        <v>0</v>
      </c>
      <c r="BI121" s="231">
        <f>IF(N121="nulová",J121,0)</f>
        <v>0</v>
      </c>
      <c r="BJ121" s="18" t="s">
        <v>151</v>
      </c>
      <c r="BK121" s="231">
        <f>ROUND(I121*H121,2)</f>
        <v>0</v>
      </c>
      <c r="BL121" s="18" t="s">
        <v>269</v>
      </c>
      <c r="BM121" s="230" t="s">
        <v>1835</v>
      </c>
    </row>
    <row r="122" s="2" customFormat="1" ht="16.5" customHeight="1">
      <c r="A122" s="39"/>
      <c r="B122" s="40"/>
      <c r="C122" s="268" t="s">
        <v>332</v>
      </c>
      <c r="D122" s="268" t="s">
        <v>264</v>
      </c>
      <c r="E122" s="269" t="s">
        <v>1836</v>
      </c>
      <c r="F122" s="270" t="s">
        <v>1837</v>
      </c>
      <c r="G122" s="271" t="s">
        <v>185</v>
      </c>
      <c r="H122" s="272">
        <v>20</v>
      </c>
      <c r="I122" s="273"/>
      <c r="J122" s="274">
        <f>ROUND(I122*H122,2)</f>
        <v>0</v>
      </c>
      <c r="K122" s="270" t="s">
        <v>149</v>
      </c>
      <c r="L122" s="275"/>
      <c r="M122" s="276" t="s">
        <v>19</v>
      </c>
      <c r="N122" s="277" t="s">
        <v>44</v>
      </c>
      <c r="O122" s="85"/>
      <c r="P122" s="228">
        <f>O122*H122</f>
        <v>0</v>
      </c>
      <c r="Q122" s="228">
        <v>8.0000000000000007E-05</v>
      </c>
      <c r="R122" s="228">
        <f>Q122*H122</f>
        <v>0.0016000000000000001</v>
      </c>
      <c r="S122" s="228">
        <v>0</v>
      </c>
      <c r="T122" s="229">
        <f>S122*H122</f>
        <v>0</v>
      </c>
      <c r="U122" s="39"/>
      <c r="V122" s="39"/>
      <c r="W122" s="39"/>
      <c r="X122" s="39"/>
      <c r="Y122" s="39"/>
      <c r="Z122" s="39"/>
      <c r="AA122" s="39"/>
      <c r="AB122" s="39"/>
      <c r="AC122" s="39"/>
      <c r="AD122" s="39"/>
      <c r="AE122" s="39"/>
      <c r="AR122" s="230" t="s">
        <v>351</v>
      </c>
      <c r="AT122" s="230" t="s">
        <v>264</v>
      </c>
      <c r="AU122" s="230" t="s">
        <v>151</v>
      </c>
      <c r="AY122" s="18" t="s">
        <v>142</v>
      </c>
      <c r="BE122" s="231">
        <f>IF(N122="základní",J122,0)</f>
        <v>0</v>
      </c>
      <c r="BF122" s="231">
        <f>IF(N122="snížená",J122,0)</f>
        <v>0</v>
      </c>
      <c r="BG122" s="231">
        <f>IF(N122="zákl. přenesená",J122,0)</f>
        <v>0</v>
      </c>
      <c r="BH122" s="231">
        <f>IF(N122="sníž. přenesená",J122,0)</f>
        <v>0</v>
      </c>
      <c r="BI122" s="231">
        <f>IF(N122="nulová",J122,0)</f>
        <v>0</v>
      </c>
      <c r="BJ122" s="18" t="s">
        <v>151</v>
      </c>
      <c r="BK122" s="231">
        <f>ROUND(I122*H122,2)</f>
        <v>0</v>
      </c>
      <c r="BL122" s="18" t="s">
        <v>269</v>
      </c>
      <c r="BM122" s="230" t="s">
        <v>1838</v>
      </c>
    </row>
    <row r="123" s="2" customFormat="1" ht="16.5" customHeight="1">
      <c r="A123" s="39"/>
      <c r="B123" s="40"/>
      <c r="C123" s="219" t="s">
        <v>340</v>
      </c>
      <c r="D123" s="219" t="s">
        <v>145</v>
      </c>
      <c r="E123" s="220" t="s">
        <v>1839</v>
      </c>
      <c r="F123" s="221" t="s">
        <v>1840</v>
      </c>
      <c r="G123" s="222" t="s">
        <v>185</v>
      </c>
      <c r="H123" s="223">
        <v>620</v>
      </c>
      <c r="I123" s="224"/>
      <c r="J123" s="225">
        <f>ROUND(I123*H123,2)</f>
        <v>0</v>
      </c>
      <c r="K123" s="221" t="s">
        <v>19</v>
      </c>
      <c r="L123" s="45"/>
      <c r="M123" s="226" t="s">
        <v>19</v>
      </c>
      <c r="N123" s="227" t="s">
        <v>44</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269</v>
      </c>
      <c r="AT123" s="230" t="s">
        <v>145</v>
      </c>
      <c r="AU123" s="230" t="s">
        <v>151</v>
      </c>
      <c r="AY123" s="18" t="s">
        <v>142</v>
      </c>
      <c r="BE123" s="231">
        <f>IF(N123="základní",J123,0)</f>
        <v>0</v>
      </c>
      <c r="BF123" s="231">
        <f>IF(N123="snížená",J123,0)</f>
        <v>0</v>
      </c>
      <c r="BG123" s="231">
        <f>IF(N123="zákl. přenesená",J123,0)</f>
        <v>0</v>
      </c>
      <c r="BH123" s="231">
        <f>IF(N123="sníž. přenesená",J123,0)</f>
        <v>0</v>
      </c>
      <c r="BI123" s="231">
        <f>IF(N123="nulová",J123,0)</f>
        <v>0</v>
      </c>
      <c r="BJ123" s="18" t="s">
        <v>151</v>
      </c>
      <c r="BK123" s="231">
        <f>ROUND(I123*H123,2)</f>
        <v>0</v>
      </c>
      <c r="BL123" s="18" t="s">
        <v>269</v>
      </c>
      <c r="BM123" s="230" t="s">
        <v>1841</v>
      </c>
    </row>
    <row r="124" s="13" customFormat="1">
      <c r="A124" s="13"/>
      <c r="B124" s="232"/>
      <c r="C124" s="233"/>
      <c r="D124" s="234" t="s">
        <v>153</v>
      </c>
      <c r="E124" s="235" t="s">
        <v>19</v>
      </c>
      <c r="F124" s="236" t="s">
        <v>1842</v>
      </c>
      <c r="G124" s="233"/>
      <c r="H124" s="237">
        <v>150</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153</v>
      </c>
      <c r="AU124" s="243" t="s">
        <v>151</v>
      </c>
      <c r="AV124" s="13" t="s">
        <v>151</v>
      </c>
      <c r="AW124" s="13" t="s">
        <v>33</v>
      </c>
      <c r="AX124" s="13" t="s">
        <v>72</v>
      </c>
      <c r="AY124" s="243" t="s">
        <v>142</v>
      </c>
    </row>
    <row r="125" s="13" customFormat="1">
      <c r="A125" s="13"/>
      <c r="B125" s="232"/>
      <c r="C125" s="233"/>
      <c r="D125" s="234" t="s">
        <v>153</v>
      </c>
      <c r="E125" s="235" t="s">
        <v>19</v>
      </c>
      <c r="F125" s="236" t="s">
        <v>1843</v>
      </c>
      <c r="G125" s="233"/>
      <c r="H125" s="237">
        <v>450</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153</v>
      </c>
      <c r="AU125" s="243" t="s">
        <v>151</v>
      </c>
      <c r="AV125" s="13" t="s">
        <v>151</v>
      </c>
      <c r="AW125" s="13" t="s">
        <v>33</v>
      </c>
      <c r="AX125" s="13" t="s">
        <v>72</v>
      </c>
      <c r="AY125" s="243" t="s">
        <v>142</v>
      </c>
    </row>
    <row r="126" s="13" customFormat="1">
      <c r="A126" s="13"/>
      <c r="B126" s="232"/>
      <c r="C126" s="233"/>
      <c r="D126" s="234" t="s">
        <v>153</v>
      </c>
      <c r="E126" s="235" t="s">
        <v>19</v>
      </c>
      <c r="F126" s="236" t="s">
        <v>1844</v>
      </c>
      <c r="G126" s="233"/>
      <c r="H126" s="237">
        <v>20</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153</v>
      </c>
      <c r="AU126" s="243" t="s">
        <v>151</v>
      </c>
      <c r="AV126" s="13" t="s">
        <v>151</v>
      </c>
      <c r="AW126" s="13" t="s">
        <v>33</v>
      </c>
      <c r="AX126" s="13" t="s">
        <v>72</v>
      </c>
      <c r="AY126" s="243" t="s">
        <v>142</v>
      </c>
    </row>
    <row r="127" s="14" customFormat="1">
      <c r="A127" s="14"/>
      <c r="B127" s="244"/>
      <c r="C127" s="245"/>
      <c r="D127" s="234" t="s">
        <v>153</v>
      </c>
      <c r="E127" s="246" t="s">
        <v>19</v>
      </c>
      <c r="F127" s="247" t="s">
        <v>156</v>
      </c>
      <c r="G127" s="245"/>
      <c r="H127" s="248">
        <v>620</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153</v>
      </c>
      <c r="AU127" s="254" t="s">
        <v>151</v>
      </c>
      <c r="AV127" s="14" t="s">
        <v>150</v>
      </c>
      <c r="AW127" s="14" t="s">
        <v>33</v>
      </c>
      <c r="AX127" s="14" t="s">
        <v>80</v>
      </c>
      <c r="AY127" s="254" t="s">
        <v>142</v>
      </c>
    </row>
    <row r="128" s="2" customFormat="1" ht="16.5" customHeight="1">
      <c r="A128" s="39"/>
      <c r="B128" s="40"/>
      <c r="C128" s="268" t="s">
        <v>345</v>
      </c>
      <c r="D128" s="268" t="s">
        <v>264</v>
      </c>
      <c r="E128" s="269" t="s">
        <v>1845</v>
      </c>
      <c r="F128" s="270" t="s">
        <v>1846</v>
      </c>
      <c r="G128" s="271" t="s">
        <v>185</v>
      </c>
      <c r="H128" s="272">
        <v>150</v>
      </c>
      <c r="I128" s="273"/>
      <c r="J128" s="274">
        <f>ROUND(I128*H128,2)</f>
        <v>0</v>
      </c>
      <c r="K128" s="270" t="s">
        <v>149</v>
      </c>
      <c r="L128" s="275"/>
      <c r="M128" s="276" t="s">
        <v>19</v>
      </c>
      <c r="N128" s="277" t="s">
        <v>44</v>
      </c>
      <c r="O128" s="85"/>
      <c r="P128" s="228">
        <f>O128*H128</f>
        <v>0</v>
      </c>
      <c r="Q128" s="228">
        <v>2.0000000000000002E-05</v>
      </c>
      <c r="R128" s="228">
        <f>Q128*H128</f>
        <v>0.0030000000000000001</v>
      </c>
      <c r="S128" s="228">
        <v>0</v>
      </c>
      <c r="T128" s="229">
        <f>S128*H128</f>
        <v>0</v>
      </c>
      <c r="U128" s="39"/>
      <c r="V128" s="39"/>
      <c r="W128" s="39"/>
      <c r="X128" s="39"/>
      <c r="Y128" s="39"/>
      <c r="Z128" s="39"/>
      <c r="AA128" s="39"/>
      <c r="AB128" s="39"/>
      <c r="AC128" s="39"/>
      <c r="AD128" s="39"/>
      <c r="AE128" s="39"/>
      <c r="AR128" s="230" t="s">
        <v>351</v>
      </c>
      <c r="AT128" s="230" t="s">
        <v>264</v>
      </c>
      <c r="AU128" s="230" t="s">
        <v>151</v>
      </c>
      <c r="AY128" s="18" t="s">
        <v>142</v>
      </c>
      <c r="BE128" s="231">
        <f>IF(N128="základní",J128,0)</f>
        <v>0</v>
      </c>
      <c r="BF128" s="231">
        <f>IF(N128="snížená",J128,0)</f>
        <v>0</v>
      </c>
      <c r="BG128" s="231">
        <f>IF(N128="zákl. přenesená",J128,0)</f>
        <v>0</v>
      </c>
      <c r="BH128" s="231">
        <f>IF(N128="sníž. přenesená",J128,0)</f>
        <v>0</v>
      </c>
      <c r="BI128" s="231">
        <f>IF(N128="nulová",J128,0)</f>
        <v>0</v>
      </c>
      <c r="BJ128" s="18" t="s">
        <v>151</v>
      </c>
      <c r="BK128" s="231">
        <f>ROUND(I128*H128,2)</f>
        <v>0</v>
      </c>
      <c r="BL128" s="18" t="s">
        <v>269</v>
      </c>
      <c r="BM128" s="230" t="s">
        <v>1847</v>
      </c>
    </row>
    <row r="129" s="2" customFormat="1" ht="16.5" customHeight="1">
      <c r="A129" s="39"/>
      <c r="B129" s="40"/>
      <c r="C129" s="268" t="s">
        <v>351</v>
      </c>
      <c r="D129" s="268" t="s">
        <v>264</v>
      </c>
      <c r="E129" s="269" t="s">
        <v>1848</v>
      </c>
      <c r="F129" s="270" t="s">
        <v>1849</v>
      </c>
      <c r="G129" s="271" t="s">
        <v>185</v>
      </c>
      <c r="H129" s="272">
        <v>450</v>
      </c>
      <c r="I129" s="273"/>
      <c r="J129" s="274">
        <f>ROUND(I129*H129,2)</f>
        <v>0</v>
      </c>
      <c r="K129" s="270" t="s">
        <v>149</v>
      </c>
      <c r="L129" s="275"/>
      <c r="M129" s="276" t="s">
        <v>19</v>
      </c>
      <c r="N129" s="277" t="s">
        <v>44</v>
      </c>
      <c r="O129" s="85"/>
      <c r="P129" s="228">
        <f>O129*H129</f>
        <v>0</v>
      </c>
      <c r="Q129" s="228">
        <v>4.0000000000000003E-05</v>
      </c>
      <c r="R129" s="228">
        <f>Q129*H129</f>
        <v>0.018000000000000002</v>
      </c>
      <c r="S129" s="228">
        <v>0</v>
      </c>
      <c r="T129" s="229">
        <f>S129*H129</f>
        <v>0</v>
      </c>
      <c r="U129" s="39"/>
      <c r="V129" s="39"/>
      <c r="W129" s="39"/>
      <c r="X129" s="39"/>
      <c r="Y129" s="39"/>
      <c r="Z129" s="39"/>
      <c r="AA129" s="39"/>
      <c r="AB129" s="39"/>
      <c r="AC129" s="39"/>
      <c r="AD129" s="39"/>
      <c r="AE129" s="39"/>
      <c r="AR129" s="230" t="s">
        <v>351</v>
      </c>
      <c r="AT129" s="230" t="s">
        <v>264</v>
      </c>
      <c r="AU129" s="230" t="s">
        <v>151</v>
      </c>
      <c r="AY129" s="18" t="s">
        <v>142</v>
      </c>
      <c r="BE129" s="231">
        <f>IF(N129="základní",J129,0)</f>
        <v>0</v>
      </c>
      <c r="BF129" s="231">
        <f>IF(N129="snížená",J129,0)</f>
        <v>0</v>
      </c>
      <c r="BG129" s="231">
        <f>IF(N129="zákl. přenesená",J129,0)</f>
        <v>0</v>
      </c>
      <c r="BH129" s="231">
        <f>IF(N129="sníž. přenesená",J129,0)</f>
        <v>0</v>
      </c>
      <c r="BI129" s="231">
        <f>IF(N129="nulová",J129,0)</f>
        <v>0</v>
      </c>
      <c r="BJ129" s="18" t="s">
        <v>151</v>
      </c>
      <c r="BK129" s="231">
        <f>ROUND(I129*H129,2)</f>
        <v>0</v>
      </c>
      <c r="BL129" s="18" t="s">
        <v>269</v>
      </c>
      <c r="BM129" s="230" t="s">
        <v>1850</v>
      </c>
    </row>
    <row r="130" s="2" customFormat="1" ht="16.5" customHeight="1">
      <c r="A130" s="39"/>
      <c r="B130" s="40"/>
      <c r="C130" s="268" t="s">
        <v>356</v>
      </c>
      <c r="D130" s="268" t="s">
        <v>264</v>
      </c>
      <c r="E130" s="269" t="s">
        <v>1851</v>
      </c>
      <c r="F130" s="270" t="s">
        <v>1852</v>
      </c>
      <c r="G130" s="271" t="s">
        <v>185</v>
      </c>
      <c r="H130" s="272">
        <v>20</v>
      </c>
      <c r="I130" s="273"/>
      <c r="J130" s="274">
        <f>ROUND(I130*H130,2)</f>
        <v>0</v>
      </c>
      <c r="K130" s="270" t="s">
        <v>149</v>
      </c>
      <c r="L130" s="275"/>
      <c r="M130" s="276" t="s">
        <v>19</v>
      </c>
      <c r="N130" s="277" t="s">
        <v>44</v>
      </c>
      <c r="O130" s="85"/>
      <c r="P130" s="228">
        <f>O130*H130</f>
        <v>0</v>
      </c>
      <c r="Q130" s="228">
        <v>3.0000000000000001E-05</v>
      </c>
      <c r="R130" s="228">
        <f>Q130*H130</f>
        <v>0.00060000000000000006</v>
      </c>
      <c r="S130" s="228">
        <v>0</v>
      </c>
      <c r="T130" s="229">
        <f>S130*H130</f>
        <v>0</v>
      </c>
      <c r="U130" s="39"/>
      <c r="V130" s="39"/>
      <c r="W130" s="39"/>
      <c r="X130" s="39"/>
      <c r="Y130" s="39"/>
      <c r="Z130" s="39"/>
      <c r="AA130" s="39"/>
      <c r="AB130" s="39"/>
      <c r="AC130" s="39"/>
      <c r="AD130" s="39"/>
      <c r="AE130" s="39"/>
      <c r="AR130" s="230" t="s">
        <v>351</v>
      </c>
      <c r="AT130" s="230" t="s">
        <v>264</v>
      </c>
      <c r="AU130" s="230" t="s">
        <v>151</v>
      </c>
      <c r="AY130" s="18" t="s">
        <v>142</v>
      </c>
      <c r="BE130" s="231">
        <f>IF(N130="základní",J130,0)</f>
        <v>0</v>
      </c>
      <c r="BF130" s="231">
        <f>IF(N130="snížená",J130,0)</f>
        <v>0</v>
      </c>
      <c r="BG130" s="231">
        <f>IF(N130="zákl. přenesená",J130,0)</f>
        <v>0</v>
      </c>
      <c r="BH130" s="231">
        <f>IF(N130="sníž. přenesená",J130,0)</f>
        <v>0</v>
      </c>
      <c r="BI130" s="231">
        <f>IF(N130="nulová",J130,0)</f>
        <v>0</v>
      </c>
      <c r="BJ130" s="18" t="s">
        <v>151</v>
      </c>
      <c r="BK130" s="231">
        <f>ROUND(I130*H130,2)</f>
        <v>0</v>
      </c>
      <c r="BL130" s="18" t="s">
        <v>269</v>
      </c>
      <c r="BM130" s="230" t="s">
        <v>1853</v>
      </c>
    </row>
    <row r="131" s="2" customFormat="1" ht="16.5" customHeight="1">
      <c r="A131" s="39"/>
      <c r="B131" s="40"/>
      <c r="C131" s="219" t="s">
        <v>360</v>
      </c>
      <c r="D131" s="219" t="s">
        <v>145</v>
      </c>
      <c r="E131" s="220" t="s">
        <v>1854</v>
      </c>
      <c r="F131" s="221" t="s">
        <v>1855</v>
      </c>
      <c r="G131" s="222" t="s">
        <v>185</v>
      </c>
      <c r="H131" s="223">
        <v>150</v>
      </c>
      <c r="I131" s="224"/>
      <c r="J131" s="225">
        <f>ROUND(I131*H131,2)</f>
        <v>0</v>
      </c>
      <c r="K131" s="221" t="s">
        <v>19</v>
      </c>
      <c r="L131" s="45"/>
      <c r="M131" s="226" t="s">
        <v>19</v>
      </c>
      <c r="N131" s="227" t="s">
        <v>44</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269</v>
      </c>
      <c r="AT131" s="230" t="s">
        <v>145</v>
      </c>
      <c r="AU131" s="230" t="s">
        <v>151</v>
      </c>
      <c r="AY131" s="18" t="s">
        <v>142</v>
      </c>
      <c r="BE131" s="231">
        <f>IF(N131="základní",J131,0)</f>
        <v>0</v>
      </c>
      <c r="BF131" s="231">
        <f>IF(N131="snížená",J131,0)</f>
        <v>0</v>
      </c>
      <c r="BG131" s="231">
        <f>IF(N131="zákl. přenesená",J131,0)</f>
        <v>0</v>
      </c>
      <c r="BH131" s="231">
        <f>IF(N131="sníž. přenesená",J131,0)</f>
        <v>0</v>
      </c>
      <c r="BI131" s="231">
        <f>IF(N131="nulová",J131,0)</f>
        <v>0</v>
      </c>
      <c r="BJ131" s="18" t="s">
        <v>151</v>
      </c>
      <c r="BK131" s="231">
        <f>ROUND(I131*H131,2)</f>
        <v>0</v>
      </c>
      <c r="BL131" s="18" t="s">
        <v>269</v>
      </c>
      <c r="BM131" s="230" t="s">
        <v>1856</v>
      </c>
    </row>
    <row r="132" s="13" customFormat="1">
      <c r="A132" s="13"/>
      <c r="B132" s="232"/>
      <c r="C132" s="233"/>
      <c r="D132" s="234" t="s">
        <v>153</v>
      </c>
      <c r="E132" s="235" t="s">
        <v>19</v>
      </c>
      <c r="F132" s="236" t="s">
        <v>1857</v>
      </c>
      <c r="G132" s="233"/>
      <c r="H132" s="237">
        <v>90</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153</v>
      </c>
      <c r="AU132" s="243" t="s">
        <v>151</v>
      </c>
      <c r="AV132" s="13" t="s">
        <v>151</v>
      </c>
      <c r="AW132" s="13" t="s">
        <v>33</v>
      </c>
      <c r="AX132" s="13" t="s">
        <v>72</v>
      </c>
      <c r="AY132" s="243" t="s">
        <v>142</v>
      </c>
    </row>
    <row r="133" s="13" customFormat="1">
      <c r="A133" s="13"/>
      <c r="B133" s="232"/>
      <c r="C133" s="233"/>
      <c r="D133" s="234" t="s">
        <v>153</v>
      </c>
      <c r="E133" s="235" t="s">
        <v>19</v>
      </c>
      <c r="F133" s="236" t="s">
        <v>1858</v>
      </c>
      <c r="G133" s="233"/>
      <c r="H133" s="237">
        <v>60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153</v>
      </c>
      <c r="AU133" s="243" t="s">
        <v>151</v>
      </c>
      <c r="AV133" s="13" t="s">
        <v>151</v>
      </c>
      <c r="AW133" s="13" t="s">
        <v>33</v>
      </c>
      <c r="AX133" s="13" t="s">
        <v>72</v>
      </c>
      <c r="AY133" s="243" t="s">
        <v>142</v>
      </c>
    </row>
    <row r="134" s="14" customFormat="1">
      <c r="A134" s="14"/>
      <c r="B134" s="244"/>
      <c r="C134" s="245"/>
      <c r="D134" s="234" t="s">
        <v>153</v>
      </c>
      <c r="E134" s="246" t="s">
        <v>19</v>
      </c>
      <c r="F134" s="247" t="s">
        <v>156</v>
      </c>
      <c r="G134" s="245"/>
      <c r="H134" s="248">
        <v>150</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153</v>
      </c>
      <c r="AU134" s="254" t="s">
        <v>151</v>
      </c>
      <c r="AV134" s="14" t="s">
        <v>150</v>
      </c>
      <c r="AW134" s="14" t="s">
        <v>33</v>
      </c>
      <c r="AX134" s="14" t="s">
        <v>80</v>
      </c>
      <c r="AY134" s="254" t="s">
        <v>142</v>
      </c>
    </row>
    <row r="135" s="2" customFormat="1" ht="16.5" customHeight="1">
      <c r="A135" s="39"/>
      <c r="B135" s="40"/>
      <c r="C135" s="268" t="s">
        <v>367</v>
      </c>
      <c r="D135" s="268" t="s">
        <v>264</v>
      </c>
      <c r="E135" s="269" t="s">
        <v>1859</v>
      </c>
      <c r="F135" s="270" t="s">
        <v>1860</v>
      </c>
      <c r="G135" s="271" t="s">
        <v>185</v>
      </c>
      <c r="H135" s="272">
        <v>90</v>
      </c>
      <c r="I135" s="273"/>
      <c r="J135" s="274">
        <f>ROUND(I135*H135,2)</f>
        <v>0</v>
      </c>
      <c r="K135" s="270" t="s">
        <v>149</v>
      </c>
      <c r="L135" s="275"/>
      <c r="M135" s="276" t="s">
        <v>19</v>
      </c>
      <c r="N135" s="277" t="s">
        <v>44</v>
      </c>
      <c r="O135" s="85"/>
      <c r="P135" s="228">
        <f>O135*H135</f>
        <v>0</v>
      </c>
      <c r="Q135" s="228">
        <v>0.00052999999999999998</v>
      </c>
      <c r="R135" s="228">
        <f>Q135*H135</f>
        <v>0.047699999999999999</v>
      </c>
      <c r="S135" s="228">
        <v>0</v>
      </c>
      <c r="T135" s="229">
        <f>S135*H135</f>
        <v>0</v>
      </c>
      <c r="U135" s="39"/>
      <c r="V135" s="39"/>
      <c r="W135" s="39"/>
      <c r="X135" s="39"/>
      <c r="Y135" s="39"/>
      <c r="Z135" s="39"/>
      <c r="AA135" s="39"/>
      <c r="AB135" s="39"/>
      <c r="AC135" s="39"/>
      <c r="AD135" s="39"/>
      <c r="AE135" s="39"/>
      <c r="AR135" s="230" t="s">
        <v>351</v>
      </c>
      <c r="AT135" s="230" t="s">
        <v>264</v>
      </c>
      <c r="AU135" s="230" t="s">
        <v>151</v>
      </c>
      <c r="AY135" s="18" t="s">
        <v>142</v>
      </c>
      <c r="BE135" s="231">
        <f>IF(N135="základní",J135,0)</f>
        <v>0</v>
      </c>
      <c r="BF135" s="231">
        <f>IF(N135="snížená",J135,0)</f>
        <v>0</v>
      </c>
      <c r="BG135" s="231">
        <f>IF(N135="zákl. přenesená",J135,0)</f>
        <v>0</v>
      </c>
      <c r="BH135" s="231">
        <f>IF(N135="sníž. přenesená",J135,0)</f>
        <v>0</v>
      </c>
      <c r="BI135" s="231">
        <f>IF(N135="nulová",J135,0)</f>
        <v>0</v>
      </c>
      <c r="BJ135" s="18" t="s">
        <v>151</v>
      </c>
      <c r="BK135" s="231">
        <f>ROUND(I135*H135,2)</f>
        <v>0</v>
      </c>
      <c r="BL135" s="18" t="s">
        <v>269</v>
      </c>
      <c r="BM135" s="230" t="s">
        <v>1861</v>
      </c>
    </row>
    <row r="136" s="2" customFormat="1" ht="16.5" customHeight="1">
      <c r="A136" s="39"/>
      <c r="B136" s="40"/>
      <c r="C136" s="268" t="s">
        <v>373</v>
      </c>
      <c r="D136" s="268" t="s">
        <v>264</v>
      </c>
      <c r="E136" s="269" t="s">
        <v>1862</v>
      </c>
      <c r="F136" s="270" t="s">
        <v>1863</v>
      </c>
      <c r="G136" s="271" t="s">
        <v>185</v>
      </c>
      <c r="H136" s="272">
        <v>60</v>
      </c>
      <c r="I136" s="273"/>
      <c r="J136" s="274">
        <f>ROUND(I136*H136,2)</f>
        <v>0</v>
      </c>
      <c r="K136" s="270" t="s">
        <v>1864</v>
      </c>
      <c r="L136" s="275"/>
      <c r="M136" s="276" t="s">
        <v>19</v>
      </c>
      <c r="N136" s="277" t="s">
        <v>44</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351</v>
      </c>
      <c r="AT136" s="230" t="s">
        <v>264</v>
      </c>
      <c r="AU136" s="230" t="s">
        <v>151</v>
      </c>
      <c r="AY136" s="18" t="s">
        <v>142</v>
      </c>
      <c r="BE136" s="231">
        <f>IF(N136="základní",J136,0)</f>
        <v>0</v>
      </c>
      <c r="BF136" s="231">
        <f>IF(N136="snížená",J136,0)</f>
        <v>0</v>
      </c>
      <c r="BG136" s="231">
        <f>IF(N136="zákl. přenesená",J136,0)</f>
        <v>0</v>
      </c>
      <c r="BH136" s="231">
        <f>IF(N136="sníž. přenesená",J136,0)</f>
        <v>0</v>
      </c>
      <c r="BI136" s="231">
        <f>IF(N136="nulová",J136,0)</f>
        <v>0</v>
      </c>
      <c r="BJ136" s="18" t="s">
        <v>151</v>
      </c>
      <c r="BK136" s="231">
        <f>ROUND(I136*H136,2)</f>
        <v>0</v>
      </c>
      <c r="BL136" s="18" t="s">
        <v>269</v>
      </c>
      <c r="BM136" s="230" t="s">
        <v>1865</v>
      </c>
    </row>
    <row r="137" s="2" customFormat="1" ht="16.5" customHeight="1">
      <c r="A137" s="39"/>
      <c r="B137" s="40"/>
      <c r="C137" s="219" t="s">
        <v>378</v>
      </c>
      <c r="D137" s="219" t="s">
        <v>145</v>
      </c>
      <c r="E137" s="220" t="s">
        <v>1866</v>
      </c>
      <c r="F137" s="221" t="s">
        <v>1867</v>
      </c>
      <c r="G137" s="222" t="s">
        <v>1259</v>
      </c>
      <c r="H137" s="223">
        <v>92</v>
      </c>
      <c r="I137" s="224"/>
      <c r="J137" s="225">
        <f>ROUND(I137*H137,2)</f>
        <v>0</v>
      </c>
      <c r="K137" s="221" t="s">
        <v>19</v>
      </c>
      <c r="L137" s="45"/>
      <c r="M137" s="226" t="s">
        <v>19</v>
      </c>
      <c r="N137" s="227" t="s">
        <v>44</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269</v>
      </c>
      <c r="AT137" s="230" t="s">
        <v>145</v>
      </c>
      <c r="AU137" s="230" t="s">
        <v>151</v>
      </c>
      <c r="AY137" s="18" t="s">
        <v>142</v>
      </c>
      <c r="BE137" s="231">
        <f>IF(N137="základní",J137,0)</f>
        <v>0</v>
      </c>
      <c r="BF137" s="231">
        <f>IF(N137="snížená",J137,0)</f>
        <v>0</v>
      </c>
      <c r="BG137" s="231">
        <f>IF(N137="zákl. přenesená",J137,0)</f>
        <v>0</v>
      </c>
      <c r="BH137" s="231">
        <f>IF(N137="sníž. přenesená",J137,0)</f>
        <v>0</v>
      </c>
      <c r="BI137" s="231">
        <f>IF(N137="nulová",J137,0)</f>
        <v>0</v>
      </c>
      <c r="BJ137" s="18" t="s">
        <v>151</v>
      </c>
      <c r="BK137" s="231">
        <f>ROUND(I137*H137,2)</f>
        <v>0</v>
      </c>
      <c r="BL137" s="18" t="s">
        <v>269</v>
      </c>
      <c r="BM137" s="230" t="s">
        <v>1868</v>
      </c>
    </row>
    <row r="138" s="2" customFormat="1" ht="16.5" customHeight="1">
      <c r="A138" s="39"/>
      <c r="B138" s="40"/>
      <c r="C138" s="219" t="s">
        <v>382</v>
      </c>
      <c r="D138" s="219" t="s">
        <v>145</v>
      </c>
      <c r="E138" s="220" t="s">
        <v>1869</v>
      </c>
      <c r="F138" s="221" t="s">
        <v>1870</v>
      </c>
      <c r="G138" s="222" t="s">
        <v>1259</v>
      </c>
      <c r="H138" s="223">
        <v>8</v>
      </c>
      <c r="I138" s="224"/>
      <c r="J138" s="225">
        <f>ROUND(I138*H138,2)</f>
        <v>0</v>
      </c>
      <c r="K138" s="221" t="s">
        <v>19</v>
      </c>
      <c r="L138" s="45"/>
      <c r="M138" s="226" t="s">
        <v>19</v>
      </c>
      <c r="N138" s="227" t="s">
        <v>44</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269</v>
      </c>
      <c r="AT138" s="230" t="s">
        <v>145</v>
      </c>
      <c r="AU138" s="230" t="s">
        <v>151</v>
      </c>
      <c r="AY138" s="18" t="s">
        <v>142</v>
      </c>
      <c r="BE138" s="231">
        <f>IF(N138="základní",J138,0)</f>
        <v>0</v>
      </c>
      <c r="BF138" s="231">
        <f>IF(N138="snížená",J138,0)</f>
        <v>0</v>
      </c>
      <c r="BG138" s="231">
        <f>IF(N138="zákl. přenesená",J138,0)</f>
        <v>0</v>
      </c>
      <c r="BH138" s="231">
        <f>IF(N138="sníž. přenesená",J138,0)</f>
        <v>0</v>
      </c>
      <c r="BI138" s="231">
        <f>IF(N138="nulová",J138,0)</f>
        <v>0</v>
      </c>
      <c r="BJ138" s="18" t="s">
        <v>151</v>
      </c>
      <c r="BK138" s="231">
        <f>ROUND(I138*H138,2)</f>
        <v>0</v>
      </c>
      <c r="BL138" s="18" t="s">
        <v>269</v>
      </c>
      <c r="BM138" s="230" t="s">
        <v>1871</v>
      </c>
    </row>
    <row r="139" s="2" customFormat="1" ht="16.5" customHeight="1">
      <c r="A139" s="39"/>
      <c r="B139" s="40"/>
      <c r="C139" s="219" t="s">
        <v>387</v>
      </c>
      <c r="D139" s="219" t="s">
        <v>145</v>
      </c>
      <c r="E139" s="220" t="s">
        <v>1872</v>
      </c>
      <c r="F139" s="221" t="s">
        <v>1873</v>
      </c>
      <c r="G139" s="222" t="s">
        <v>1259</v>
      </c>
      <c r="H139" s="223">
        <v>8</v>
      </c>
      <c r="I139" s="224"/>
      <c r="J139" s="225">
        <f>ROUND(I139*H139,2)</f>
        <v>0</v>
      </c>
      <c r="K139" s="221" t="s">
        <v>19</v>
      </c>
      <c r="L139" s="45"/>
      <c r="M139" s="226" t="s">
        <v>19</v>
      </c>
      <c r="N139" s="227" t="s">
        <v>44</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269</v>
      </c>
      <c r="AT139" s="230" t="s">
        <v>145</v>
      </c>
      <c r="AU139" s="230" t="s">
        <v>151</v>
      </c>
      <c r="AY139" s="18" t="s">
        <v>142</v>
      </c>
      <c r="BE139" s="231">
        <f>IF(N139="základní",J139,0)</f>
        <v>0</v>
      </c>
      <c r="BF139" s="231">
        <f>IF(N139="snížená",J139,0)</f>
        <v>0</v>
      </c>
      <c r="BG139" s="231">
        <f>IF(N139="zákl. přenesená",J139,0)</f>
        <v>0</v>
      </c>
      <c r="BH139" s="231">
        <f>IF(N139="sníž. přenesená",J139,0)</f>
        <v>0</v>
      </c>
      <c r="BI139" s="231">
        <f>IF(N139="nulová",J139,0)</f>
        <v>0</v>
      </c>
      <c r="BJ139" s="18" t="s">
        <v>151</v>
      </c>
      <c r="BK139" s="231">
        <f>ROUND(I139*H139,2)</f>
        <v>0</v>
      </c>
      <c r="BL139" s="18" t="s">
        <v>269</v>
      </c>
      <c r="BM139" s="230" t="s">
        <v>1874</v>
      </c>
    </row>
    <row r="140" s="2" customFormat="1" ht="16.5" customHeight="1">
      <c r="A140" s="39"/>
      <c r="B140" s="40"/>
      <c r="C140" s="219" t="s">
        <v>392</v>
      </c>
      <c r="D140" s="219" t="s">
        <v>145</v>
      </c>
      <c r="E140" s="220" t="s">
        <v>1875</v>
      </c>
      <c r="F140" s="221" t="s">
        <v>1876</v>
      </c>
      <c r="G140" s="222" t="s">
        <v>1259</v>
      </c>
      <c r="H140" s="223">
        <v>5</v>
      </c>
      <c r="I140" s="224"/>
      <c r="J140" s="225">
        <f>ROUND(I140*H140,2)</f>
        <v>0</v>
      </c>
      <c r="K140" s="221" t="s">
        <v>19</v>
      </c>
      <c r="L140" s="45"/>
      <c r="M140" s="226" t="s">
        <v>19</v>
      </c>
      <c r="N140" s="227" t="s">
        <v>44</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269</v>
      </c>
      <c r="AT140" s="230" t="s">
        <v>145</v>
      </c>
      <c r="AU140" s="230" t="s">
        <v>151</v>
      </c>
      <c r="AY140" s="18" t="s">
        <v>142</v>
      </c>
      <c r="BE140" s="231">
        <f>IF(N140="základní",J140,0)</f>
        <v>0</v>
      </c>
      <c r="BF140" s="231">
        <f>IF(N140="snížená",J140,0)</f>
        <v>0</v>
      </c>
      <c r="BG140" s="231">
        <f>IF(N140="zákl. přenesená",J140,0)</f>
        <v>0</v>
      </c>
      <c r="BH140" s="231">
        <f>IF(N140="sníž. přenesená",J140,0)</f>
        <v>0</v>
      </c>
      <c r="BI140" s="231">
        <f>IF(N140="nulová",J140,0)</f>
        <v>0</v>
      </c>
      <c r="BJ140" s="18" t="s">
        <v>151</v>
      </c>
      <c r="BK140" s="231">
        <f>ROUND(I140*H140,2)</f>
        <v>0</v>
      </c>
      <c r="BL140" s="18" t="s">
        <v>269</v>
      </c>
      <c r="BM140" s="230" t="s">
        <v>1877</v>
      </c>
    </row>
    <row r="141" s="2" customFormat="1" ht="16.5" customHeight="1">
      <c r="A141" s="39"/>
      <c r="B141" s="40"/>
      <c r="C141" s="219" t="s">
        <v>399</v>
      </c>
      <c r="D141" s="219" t="s">
        <v>145</v>
      </c>
      <c r="E141" s="220" t="s">
        <v>1878</v>
      </c>
      <c r="F141" s="221" t="s">
        <v>1879</v>
      </c>
      <c r="G141" s="222" t="s">
        <v>1259</v>
      </c>
      <c r="H141" s="223">
        <v>6</v>
      </c>
      <c r="I141" s="224"/>
      <c r="J141" s="225">
        <f>ROUND(I141*H141,2)</f>
        <v>0</v>
      </c>
      <c r="K141" s="221" t="s">
        <v>19</v>
      </c>
      <c r="L141" s="45"/>
      <c r="M141" s="226" t="s">
        <v>19</v>
      </c>
      <c r="N141" s="227" t="s">
        <v>44</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269</v>
      </c>
      <c r="AT141" s="230" t="s">
        <v>145</v>
      </c>
      <c r="AU141" s="230" t="s">
        <v>151</v>
      </c>
      <c r="AY141" s="18" t="s">
        <v>142</v>
      </c>
      <c r="BE141" s="231">
        <f>IF(N141="základní",J141,0)</f>
        <v>0</v>
      </c>
      <c r="BF141" s="231">
        <f>IF(N141="snížená",J141,0)</f>
        <v>0</v>
      </c>
      <c r="BG141" s="231">
        <f>IF(N141="zákl. přenesená",J141,0)</f>
        <v>0</v>
      </c>
      <c r="BH141" s="231">
        <f>IF(N141="sníž. přenesená",J141,0)</f>
        <v>0</v>
      </c>
      <c r="BI141" s="231">
        <f>IF(N141="nulová",J141,0)</f>
        <v>0</v>
      </c>
      <c r="BJ141" s="18" t="s">
        <v>151</v>
      </c>
      <c r="BK141" s="231">
        <f>ROUND(I141*H141,2)</f>
        <v>0</v>
      </c>
      <c r="BL141" s="18" t="s">
        <v>269</v>
      </c>
      <c r="BM141" s="230" t="s">
        <v>1880</v>
      </c>
    </row>
    <row r="142" s="2" customFormat="1" ht="16.5" customHeight="1">
      <c r="A142" s="39"/>
      <c r="B142" s="40"/>
      <c r="C142" s="219" t="s">
        <v>408</v>
      </c>
      <c r="D142" s="219" t="s">
        <v>145</v>
      </c>
      <c r="E142" s="220" t="s">
        <v>1881</v>
      </c>
      <c r="F142" s="221" t="s">
        <v>1882</v>
      </c>
      <c r="G142" s="222" t="s">
        <v>1259</v>
      </c>
      <c r="H142" s="223">
        <v>3</v>
      </c>
      <c r="I142" s="224"/>
      <c r="J142" s="225">
        <f>ROUND(I142*H142,2)</f>
        <v>0</v>
      </c>
      <c r="K142" s="221" t="s">
        <v>19</v>
      </c>
      <c r="L142" s="45"/>
      <c r="M142" s="226" t="s">
        <v>19</v>
      </c>
      <c r="N142" s="227" t="s">
        <v>44</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269</v>
      </c>
      <c r="AT142" s="230" t="s">
        <v>145</v>
      </c>
      <c r="AU142" s="230" t="s">
        <v>151</v>
      </c>
      <c r="AY142" s="18" t="s">
        <v>142</v>
      </c>
      <c r="BE142" s="231">
        <f>IF(N142="základní",J142,0)</f>
        <v>0</v>
      </c>
      <c r="BF142" s="231">
        <f>IF(N142="snížená",J142,0)</f>
        <v>0</v>
      </c>
      <c r="BG142" s="231">
        <f>IF(N142="zákl. přenesená",J142,0)</f>
        <v>0</v>
      </c>
      <c r="BH142" s="231">
        <f>IF(N142="sníž. přenesená",J142,0)</f>
        <v>0</v>
      </c>
      <c r="BI142" s="231">
        <f>IF(N142="nulová",J142,0)</f>
        <v>0</v>
      </c>
      <c r="BJ142" s="18" t="s">
        <v>151</v>
      </c>
      <c r="BK142" s="231">
        <f>ROUND(I142*H142,2)</f>
        <v>0</v>
      </c>
      <c r="BL142" s="18" t="s">
        <v>269</v>
      </c>
      <c r="BM142" s="230" t="s">
        <v>1883</v>
      </c>
    </row>
    <row r="143" s="2" customFormat="1" ht="16.5" customHeight="1">
      <c r="A143" s="39"/>
      <c r="B143" s="40"/>
      <c r="C143" s="219" t="s">
        <v>414</v>
      </c>
      <c r="D143" s="219" t="s">
        <v>145</v>
      </c>
      <c r="E143" s="220" t="s">
        <v>1884</v>
      </c>
      <c r="F143" s="221" t="s">
        <v>1885</v>
      </c>
      <c r="G143" s="222" t="s">
        <v>185</v>
      </c>
      <c r="H143" s="223">
        <v>278</v>
      </c>
      <c r="I143" s="224"/>
      <c r="J143" s="225">
        <f>ROUND(I143*H143,2)</f>
        <v>0</v>
      </c>
      <c r="K143" s="221" t="s">
        <v>19</v>
      </c>
      <c r="L143" s="45"/>
      <c r="M143" s="226" t="s">
        <v>19</v>
      </c>
      <c r="N143" s="227" t="s">
        <v>44</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269</v>
      </c>
      <c r="AT143" s="230" t="s">
        <v>145</v>
      </c>
      <c r="AU143" s="230" t="s">
        <v>151</v>
      </c>
      <c r="AY143" s="18" t="s">
        <v>142</v>
      </c>
      <c r="BE143" s="231">
        <f>IF(N143="základní",J143,0)</f>
        <v>0</v>
      </c>
      <c r="BF143" s="231">
        <f>IF(N143="snížená",J143,0)</f>
        <v>0</v>
      </c>
      <c r="BG143" s="231">
        <f>IF(N143="zákl. přenesená",J143,0)</f>
        <v>0</v>
      </c>
      <c r="BH143" s="231">
        <f>IF(N143="sníž. přenesená",J143,0)</f>
        <v>0</v>
      </c>
      <c r="BI143" s="231">
        <f>IF(N143="nulová",J143,0)</f>
        <v>0</v>
      </c>
      <c r="BJ143" s="18" t="s">
        <v>151</v>
      </c>
      <c r="BK143" s="231">
        <f>ROUND(I143*H143,2)</f>
        <v>0</v>
      </c>
      <c r="BL143" s="18" t="s">
        <v>269</v>
      </c>
      <c r="BM143" s="230" t="s">
        <v>1886</v>
      </c>
    </row>
    <row r="144" s="2" customFormat="1" ht="16.5" customHeight="1">
      <c r="A144" s="39"/>
      <c r="B144" s="40"/>
      <c r="C144" s="219" t="s">
        <v>419</v>
      </c>
      <c r="D144" s="219" t="s">
        <v>145</v>
      </c>
      <c r="E144" s="220" t="s">
        <v>1887</v>
      </c>
      <c r="F144" s="221" t="s">
        <v>1888</v>
      </c>
      <c r="G144" s="222" t="s">
        <v>185</v>
      </c>
      <c r="H144" s="223">
        <v>135</v>
      </c>
      <c r="I144" s="224"/>
      <c r="J144" s="225">
        <f>ROUND(I144*H144,2)</f>
        <v>0</v>
      </c>
      <c r="K144" s="221" t="s">
        <v>19</v>
      </c>
      <c r="L144" s="45"/>
      <c r="M144" s="226" t="s">
        <v>19</v>
      </c>
      <c r="N144" s="227" t="s">
        <v>44</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269</v>
      </c>
      <c r="AT144" s="230" t="s">
        <v>145</v>
      </c>
      <c r="AU144" s="230" t="s">
        <v>151</v>
      </c>
      <c r="AY144" s="18" t="s">
        <v>142</v>
      </c>
      <c r="BE144" s="231">
        <f>IF(N144="základní",J144,0)</f>
        <v>0</v>
      </c>
      <c r="BF144" s="231">
        <f>IF(N144="snížená",J144,0)</f>
        <v>0</v>
      </c>
      <c r="BG144" s="231">
        <f>IF(N144="zákl. přenesená",J144,0)</f>
        <v>0</v>
      </c>
      <c r="BH144" s="231">
        <f>IF(N144="sníž. přenesená",J144,0)</f>
        <v>0</v>
      </c>
      <c r="BI144" s="231">
        <f>IF(N144="nulová",J144,0)</f>
        <v>0</v>
      </c>
      <c r="BJ144" s="18" t="s">
        <v>151</v>
      </c>
      <c r="BK144" s="231">
        <f>ROUND(I144*H144,2)</f>
        <v>0</v>
      </c>
      <c r="BL144" s="18" t="s">
        <v>269</v>
      </c>
      <c r="BM144" s="230" t="s">
        <v>1889</v>
      </c>
    </row>
    <row r="145" s="2" customFormat="1" ht="16.5" customHeight="1">
      <c r="A145" s="39"/>
      <c r="B145" s="40"/>
      <c r="C145" s="219" t="s">
        <v>424</v>
      </c>
      <c r="D145" s="219" t="s">
        <v>145</v>
      </c>
      <c r="E145" s="220" t="s">
        <v>1890</v>
      </c>
      <c r="F145" s="221" t="s">
        <v>1891</v>
      </c>
      <c r="G145" s="222" t="s">
        <v>185</v>
      </c>
      <c r="H145" s="223">
        <v>180</v>
      </c>
      <c r="I145" s="224"/>
      <c r="J145" s="225">
        <f>ROUND(I145*H145,2)</f>
        <v>0</v>
      </c>
      <c r="K145" s="221" t="s">
        <v>19</v>
      </c>
      <c r="L145" s="45"/>
      <c r="M145" s="226" t="s">
        <v>19</v>
      </c>
      <c r="N145" s="227" t="s">
        <v>44</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269</v>
      </c>
      <c r="AT145" s="230" t="s">
        <v>145</v>
      </c>
      <c r="AU145" s="230" t="s">
        <v>151</v>
      </c>
      <c r="AY145" s="18" t="s">
        <v>142</v>
      </c>
      <c r="BE145" s="231">
        <f>IF(N145="základní",J145,0)</f>
        <v>0</v>
      </c>
      <c r="BF145" s="231">
        <f>IF(N145="snížená",J145,0)</f>
        <v>0</v>
      </c>
      <c r="BG145" s="231">
        <f>IF(N145="zákl. přenesená",J145,0)</f>
        <v>0</v>
      </c>
      <c r="BH145" s="231">
        <f>IF(N145="sníž. přenesená",J145,0)</f>
        <v>0</v>
      </c>
      <c r="BI145" s="231">
        <f>IF(N145="nulová",J145,0)</f>
        <v>0</v>
      </c>
      <c r="BJ145" s="18" t="s">
        <v>151</v>
      </c>
      <c r="BK145" s="231">
        <f>ROUND(I145*H145,2)</f>
        <v>0</v>
      </c>
      <c r="BL145" s="18" t="s">
        <v>269</v>
      </c>
      <c r="BM145" s="230" t="s">
        <v>1892</v>
      </c>
    </row>
    <row r="146" s="2" customFormat="1" ht="16.5" customHeight="1">
      <c r="A146" s="39"/>
      <c r="B146" s="40"/>
      <c r="C146" s="219" t="s">
        <v>430</v>
      </c>
      <c r="D146" s="219" t="s">
        <v>145</v>
      </c>
      <c r="E146" s="220" t="s">
        <v>1893</v>
      </c>
      <c r="F146" s="221" t="s">
        <v>1894</v>
      </c>
      <c r="G146" s="222" t="s">
        <v>185</v>
      </c>
      <c r="H146" s="223">
        <v>20</v>
      </c>
      <c r="I146" s="224"/>
      <c r="J146" s="225">
        <f>ROUND(I146*H146,2)</f>
        <v>0</v>
      </c>
      <c r="K146" s="221" t="s">
        <v>19</v>
      </c>
      <c r="L146" s="45"/>
      <c r="M146" s="226" t="s">
        <v>19</v>
      </c>
      <c r="N146" s="227" t="s">
        <v>44</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269</v>
      </c>
      <c r="AT146" s="230" t="s">
        <v>145</v>
      </c>
      <c r="AU146" s="230" t="s">
        <v>151</v>
      </c>
      <c r="AY146" s="18" t="s">
        <v>142</v>
      </c>
      <c r="BE146" s="231">
        <f>IF(N146="základní",J146,0)</f>
        <v>0</v>
      </c>
      <c r="BF146" s="231">
        <f>IF(N146="snížená",J146,0)</f>
        <v>0</v>
      </c>
      <c r="BG146" s="231">
        <f>IF(N146="zákl. přenesená",J146,0)</f>
        <v>0</v>
      </c>
      <c r="BH146" s="231">
        <f>IF(N146="sníž. přenesená",J146,0)</f>
        <v>0</v>
      </c>
      <c r="BI146" s="231">
        <f>IF(N146="nulová",J146,0)</f>
        <v>0</v>
      </c>
      <c r="BJ146" s="18" t="s">
        <v>151</v>
      </c>
      <c r="BK146" s="231">
        <f>ROUND(I146*H146,2)</f>
        <v>0</v>
      </c>
      <c r="BL146" s="18" t="s">
        <v>269</v>
      </c>
      <c r="BM146" s="230" t="s">
        <v>1895</v>
      </c>
    </row>
    <row r="147" s="2" customFormat="1" ht="16.5" customHeight="1">
      <c r="A147" s="39"/>
      <c r="B147" s="40"/>
      <c r="C147" s="219" t="s">
        <v>435</v>
      </c>
      <c r="D147" s="219" t="s">
        <v>145</v>
      </c>
      <c r="E147" s="220" t="s">
        <v>1896</v>
      </c>
      <c r="F147" s="221" t="s">
        <v>1897</v>
      </c>
      <c r="G147" s="222" t="s">
        <v>185</v>
      </c>
      <c r="H147" s="223">
        <v>310</v>
      </c>
      <c r="I147" s="224"/>
      <c r="J147" s="225">
        <f>ROUND(I147*H147,2)</f>
        <v>0</v>
      </c>
      <c r="K147" s="221" t="s">
        <v>19</v>
      </c>
      <c r="L147" s="45"/>
      <c r="M147" s="226" t="s">
        <v>19</v>
      </c>
      <c r="N147" s="227" t="s">
        <v>44</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269</v>
      </c>
      <c r="AT147" s="230" t="s">
        <v>145</v>
      </c>
      <c r="AU147" s="230" t="s">
        <v>151</v>
      </c>
      <c r="AY147" s="18" t="s">
        <v>142</v>
      </c>
      <c r="BE147" s="231">
        <f>IF(N147="základní",J147,0)</f>
        <v>0</v>
      </c>
      <c r="BF147" s="231">
        <f>IF(N147="snížená",J147,0)</f>
        <v>0</v>
      </c>
      <c r="BG147" s="231">
        <f>IF(N147="zákl. přenesená",J147,0)</f>
        <v>0</v>
      </c>
      <c r="BH147" s="231">
        <f>IF(N147="sníž. přenesená",J147,0)</f>
        <v>0</v>
      </c>
      <c r="BI147" s="231">
        <f>IF(N147="nulová",J147,0)</f>
        <v>0</v>
      </c>
      <c r="BJ147" s="18" t="s">
        <v>151</v>
      </c>
      <c r="BK147" s="231">
        <f>ROUND(I147*H147,2)</f>
        <v>0</v>
      </c>
      <c r="BL147" s="18" t="s">
        <v>269</v>
      </c>
      <c r="BM147" s="230" t="s">
        <v>1898</v>
      </c>
    </row>
    <row r="148" s="2" customFormat="1" ht="16.5" customHeight="1">
      <c r="A148" s="39"/>
      <c r="B148" s="40"/>
      <c r="C148" s="219" t="s">
        <v>441</v>
      </c>
      <c r="D148" s="219" t="s">
        <v>145</v>
      </c>
      <c r="E148" s="220" t="s">
        <v>1899</v>
      </c>
      <c r="F148" s="221" t="s">
        <v>1900</v>
      </c>
      <c r="G148" s="222" t="s">
        <v>185</v>
      </c>
      <c r="H148" s="223">
        <v>50</v>
      </c>
      <c r="I148" s="224"/>
      <c r="J148" s="225">
        <f>ROUND(I148*H148,2)</f>
        <v>0</v>
      </c>
      <c r="K148" s="221" t="s">
        <v>19</v>
      </c>
      <c r="L148" s="45"/>
      <c r="M148" s="226" t="s">
        <v>19</v>
      </c>
      <c r="N148" s="227" t="s">
        <v>44</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269</v>
      </c>
      <c r="AT148" s="230" t="s">
        <v>145</v>
      </c>
      <c r="AU148" s="230" t="s">
        <v>151</v>
      </c>
      <c r="AY148" s="18" t="s">
        <v>142</v>
      </c>
      <c r="BE148" s="231">
        <f>IF(N148="základní",J148,0)</f>
        <v>0</v>
      </c>
      <c r="BF148" s="231">
        <f>IF(N148="snížená",J148,0)</f>
        <v>0</v>
      </c>
      <c r="BG148" s="231">
        <f>IF(N148="zákl. přenesená",J148,0)</f>
        <v>0</v>
      </c>
      <c r="BH148" s="231">
        <f>IF(N148="sníž. přenesená",J148,0)</f>
        <v>0</v>
      </c>
      <c r="BI148" s="231">
        <f>IF(N148="nulová",J148,0)</f>
        <v>0</v>
      </c>
      <c r="BJ148" s="18" t="s">
        <v>151</v>
      </c>
      <c r="BK148" s="231">
        <f>ROUND(I148*H148,2)</f>
        <v>0</v>
      </c>
      <c r="BL148" s="18" t="s">
        <v>269</v>
      </c>
      <c r="BM148" s="230" t="s">
        <v>1901</v>
      </c>
    </row>
    <row r="149" s="2" customFormat="1" ht="16.5" customHeight="1">
      <c r="A149" s="39"/>
      <c r="B149" s="40"/>
      <c r="C149" s="219" t="s">
        <v>447</v>
      </c>
      <c r="D149" s="219" t="s">
        <v>145</v>
      </c>
      <c r="E149" s="220" t="s">
        <v>1902</v>
      </c>
      <c r="F149" s="221" t="s">
        <v>1903</v>
      </c>
      <c r="G149" s="222" t="s">
        <v>1259</v>
      </c>
      <c r="H149" s="223">
        <v>1</v>
      </c>
      <c r="I149" s="224"/>
      <c r="J149" s="225">
        <f>ROUND(I149*H149,2)</f>
        <v>0</v>
      </c>
      <c r="K149" s="221" t="s">
        <v>19</v>
      </c>
      <c r="L149" s="45"/>
      <c r="M149" s="226" t="s">
        <v>19</v>
      </c>
      <c r="N149" s="227" t="s">
        <v>44</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269</v>
      </c>
      <c r="AT149" s="230" t="s">
        <v>145</v>
      </c>
      <c r="AU149" s="230" t="s">
        <v>151</v>
      </c>
      <c r="AY149" s="18" t="s">
        <v>142</v>
      </c>
      <c r="BE149" s="231">
        <f>IF(N149="základní",J149,0)</f>
        <v>0</v>
      </c>
      <c r="BF149" s="231">
        <f>IF(N149="snížená",J149,0)</f>
        <v>0</v>
      </c>
      <c r="BG149" s="231">
        <f>IF(N149="zákl. přenesená",J149,0)</f>
        <v>0</v>
      </c>
      <c r="BH149" s="231">
        <f>IF(N149="sníž. přenesená",J149,0)</f>
        <v>0</v>
      </c>
      <c r="BI149" s="231">
        <f>IF(N149="nulová",J149,0)</f>
        <v>0</v>
      </c>
      <c r="BJ149" s="18" t="s">
        <v>151</v>
      </c>
      <c r="BK149" s="231">
        <f>ROUND(I149*H149,2)</f>
        <v>0</v>
      </c>
      <c r="BL149" s="18" t="s">
        <v>269</v>
      </c>
      <c r="BM149" s="230" t="s">
        <v>1904</v>
      </c>
    </row>
    <row r="150" s="2" customFormat="1" ht="16.5" customHeight="1">
      <c r="A150" s="39"/>
      <c r="B150" s="40"/>
      <c r="C150" s="219" t="s">
        <v>453</v>
      </c>
      <c r="D150" s="219" t="s">
        <v>145</v>
      </c>
      <c r="E150" s="220" t="s">
        <v>1905</v>
      </c>
      <c r="F150" s="221" t="s">
        <v>1906</v>
      </c>
      <c r="G150" s="222" t="s">
        <v>1259</v>
      </c>
      <c r="H150" s="223">
        <v>1</v>
      </c>
      <c r="I150" s="224"/>
      <c r="J150" s="225">
        <f>ROUND(I150*H150,2)</f>
        <v>0</v>
      </c>
      <c r="K150" s="221" t="s">
        <v>19</v>
      </c>
      <c r="L150" s="45"/>
      <c r="M150" s="281" t="s">
        <v>19</v>
      </c>
      <c r="N150" s="282" t="s">
        <v>44</v>
      </c>
      <c r="O150" s="283"/>
      <c r="P150" s="284">
        <f>O150*H150</f>
        <v>0</v>
      </c>
      <c r="Q150" s="284">
        <v>0</v>
      </c>
      <c r="R150" s="284">
        <f>Q150*H150</f>
        <v>0</v>
      </c>
      <c r="S150" s="284">
        <v>0</v>
      </c>
      <c r="T150" s="285">
        <f>S150*H150</f>
        <v>0</v>
      </c>
      <c r="U150" s="39"/>
      <c r="V150" s="39"/>
      <c r="W150" s="39"/>
      <c r="X150" s="39"/>
      <c r="Y150" s="39"/>
      <c r="Z150" s="39"/>
      <c r="AA150" s="39"/>
      <c r="AB150" s="39"/>
      <c r="AC150" s="39"/>
      <c r="AD150" s="39"/>
      <c r="AE150" s="39"/>
      <c r="AR150" s="230" t="s">
        <v>269</v>
      </c>
      <c r="AT150" s="230" t="s">
        <v>145</v>
      </c>
      <c r="AU150" s="230" t="s">
        <v>151</v>
      </c>
      <c r="AY150" s="18" t="s">
        <v>142</v>
      </c>
      <c r="BE150" s="231">
        <f>IF(N150="základní",J150,0)</f>
        <v>0</v>
      </c>
      <c r="BF150" s="231">
        <f>IF(N150="snížená",J150,0)</f>
        <v>0</v>
      </c>
      <c r="BG150" s="231">
        <f>IF(N150="zákl. přenesená",J150,0)</f>
        <v>0</v>
      </c>
      <c r="BH150" s="231">
        <f>IF(N150="sníž. přenesená",J150,0)</f>
        <v>0</v>
      </c>
      <c r="BI150" s="231">
        <f>IF(N150="nulová",J150,0)</f>
        <v>0</v>
      </c>
      <c r="BJ150" s="18" t="s">
        <v>151</v>
      </c>
      <c r="BK150" s="231">
        <f>ROUND(I150*H150,2)</f>
        <v>0</v>
      </c>
      <c r="BL150" s="18" t="s">
        <v>269</v>
      </c>
      <c r="BM150" s="230" t="s">
        <v>1907</v>
      </c>
    </row>
    <row r="151" s="2" customFormat="1" ht="6.96" customHeight="1">
      <c r="A151" s="39"/>
      <c r="B151" s="60"/>
      <c r="C151" s="61"/>
      <c r="D151" s="61"/>
      <c r="E151" s="61"/>
      <c r="F151" s="61"/>
      <c r="G151" s="61"/>
      <c r="H151" s="61"/>
      <c r="I151" s="167"/>
      <c r="J151" s="61"/>
      <c r="K151" s="61"/>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wrHV5uY8BW0wN5fOiSX2uLbXBkqhcJw4IfQ0Wp6yJBgkDpCohrtVoOQsI47zHr3UMThXHrd78gJZhqyH9kg7Ig==" hashValue="xBcUCF+76bBUgr84UgkxNfGA1ehYNvNq1zTbAslszonvEEBXgCD10n/Eal46nX1dSftMRirSHlMZLvdRzZL8Iw==" algorithmName="SHA-512" password="CC35"/>
  <autoFilter ref="C81:K150"/>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99</v>
      </c>
    </row>
    <row r="3" s="1" customFormat="1" ht="6.96" customHeight="1">
      <c r="B3" s="130"/>
      <c r="C3" s="131"/>
      <c r="D3" s="131"/>
      <c r="E3" s="131"/>
      <c r="F3" s="131"/>
      <c r="G3" s="131"/>
      <c r="H3" s="131"/>
      <c r="I3" s="132"/>
      <c r="J3" s="131"/>
      <c r="K3" s="131"/>
      <c r="L3" s="21"/>
      <c r="AT3" s="18" t="s">
        <v>80</v>
      </c>
    </row>
    <row r="4" s="1" customFormat="1" ht="24.96" customHeight="1">
      <c r="B4" s="21"/>
      <c r="D4" s="133" t="s">
        <v>103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Polyfunkční dům Hrob č.p. 3_revize</v>
      </c>
      <c r="F7" s="135"/>
      <c r="G7" s="135"/>
      <c r="H7" s="135"/>
      <c r="I7" s="129"/>
      <c r="L7" s="21"/>
    </row>
    <row r="8" s="2" customFormat="1" ht="12" customHeight="1">
      <c r="A8" s="39"/>
      <c r="B8" s="45"/>
      <c r="C8" s="39"/>
      <c r="D8" s="135" t="s">
        <v>104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1908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zakázky'!AN8</f>
        <v>12. 12. 2019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28</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ROUND(J99,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ROUND((SUM(BE99:BE327)),  2)</f>
        <v>0</v>
      </c>
      <c r="G33" s="39"/>
      <c r="H33" s="39"/>
      <c r="I33" s="156">
        <v>0.20999999999999999</v>
      </c>
      <c r="J33" s="155">
        <f>ROUND(((SUM(BE99:BE327))*I33),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ROUND((SUM(BF99:BF327)),  2)</f>
        <v>0</v>
      </c>
      <c r="G34" s="39"/>
      <c r="H34" s="39"/>
      <c r="I34" s="156">
        <v>0.14999999999999999</v>
      </c>
      <c r="J34" s="155">
        <f>ROUND(((SUM(BF99:BF327))*I34),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ROUND((SUM(BG99:BG327)),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ROUND((SUM(BH99:BH327)),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ROUND((SUM(BI99:BI327)),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Polyfunkční dům Hrob č.p. 3_revize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07 - Zdravotně technické instalace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Hrob</v>
      </c>
      <c r="G52" s="41"/>
      <c r="H52" s="41"/>
      <c r="I52" s="141" t="s">
        <v>23</v>
      </c>
      <c r="J52" s="73" t="str">
        <f>IF(J12="","",J12)</f>
        <v>12. 12. 2019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Důstojné bydlení z.s.</v>
      </c>
      <c r="G54" s="41"/>
      <c r="H54" s="41"/>
      <c r="I54" s="141" t="s">
        <v>31</v>
      </c>
      <c r="J54" s="37" t="str">
        <f>E21</f>
        <v>HUBAX</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Lukáš Hykyš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107</v>
      </c>
      <c r="D57" s="173"/>
      <c r="E57" s="173"/>
      <c r="F57" s="173"/>
      <c r="G57" s="173"/>
      <c r="H57" s="173"/>
      <c r="I57" s="174"/>
      <c r="J57" s="175" t="s">
        <v>108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J99</f>
        <v>0</v>
      </c>
      <c r="K59" s="41"/>
      <c r="L59" s="138"/>
      <c r="S59" s="39"/>
      <c r="T59" s="39"/>
      <c r="U59" s="39"/>
      <c r="V59" s="39"/>
      <c r="W59" s="39"/>
      <c r="X59" s="39"/>
      <c r="Y59" s="39"/>
      <c r="Z59" s="39"/>
      <c r="AA59" s="39"/>
      <c r="AB59" s="39"/>
      <c r="AC59" s="39"/>
      <c r="AD59" s="39"/>
      <c r="AE59" s="39"/>
      <c r="AU59" s="18" t="s">
        <v>109</v>
      </c>
    </row>
    <row r="60" s="9" customFormat="1" ht="24.96" customHeight="1">
      <c r="A60" s="9"/>
      <c r="B60" s="177"/>
      <c r="C60" s="178"/>
      <c r="D60" s="179" t="s">
        <v>110</v>
      </c>
      <c r="E60" s="180"/>
      <c r="F60" s="180"/>
      <c r="G60" s="180"/>
      <c r="H60" s="180"/>
      <c r="I60" s="181"/>
      <c r="J60" s="182">
        <f>J100</f>
        <v>0</v>
      </c>
      <c r="K60" s="178"/>
      <c r="L60" s="183"/>
      <c r="S60" s="9"/>
      <c r="T60" s="9"/>
      <c r="U60" s="9"/>
      <c r="V60" s="9"/>
      <c r="W60" s="9"/>
      <c r="X60" s="9"/>
      <c r="Y60" s="9"/>
      <c r="Z60" s="9"/>
      <c r="AA60" s="9"/>
      <c r="AB60" s="9"/>
      <c r="AC60" s="9"/>
      <c r="AD60" s="9"/>
      <c r="AE60" s="9"/>
    </row>
    <row r="61" s="10" customFormat="1" ht="19.92" customHeight="1">
      <c r="A61" s="10"/>
      <c r="B61" s="184"/>
      <c r="C61" s="185"/>
      <c r="D61" s="186" t="s">
        <v>1587</v>
      </c>
      <c r="E61" s="187"/>
      <c r="F61" s="187"/>
      <c r="G61" s="187"/>
      <c r="H61" s="187"/>
      <c r="I61" s="188"/>
      <c r="J61" s="189">
        <f>J101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116</v>
      </c>
      <c r="E62" s="187"/>
      <c r="F62" s="187"/>
      <c r="G62" s="187"/>
      <c r="H62" s="187"/>
      <c r="I62" s="188"/>
      <c r="J62" s="189">
        <f>J121</f>
        <v>0</v>
      </c>
      <c r="K62" s="185"/>
      <c r="L62" s="190"/>
      <c r="S62" s="10"/>
      <c r="T62" s="10"/>
      <c r="U62" s="10"/>
      <c r="V62" s="10"/>
      <c r="W62" s="10"/>
      <c r="X62" s="10"/>
      <c r="Y62" s="10"/>
      <c r="Z62" s="10"/>
      <c r="AA62" s="10"/>
      <c r="AB62" s="10"/>
      <c r="AC62" s="10"/>
      <c r="AD62" s="10"/>
      <c r="AE62" s="10"/>
    </row>
    <row r="63" s="9" customFormat="1" ht="24.96" customHeight="1">
      <c r="A63" s="9"/>
      <c r="B63" s="177"/>
      <c r="C63" s="178"/>
      <c r="D63" s="179" t="s">
        <v>117</v>
      </c>
      <c r="E63" s="180"/>
      <c r="F63" s="180"/>
      <c r="G63" s="180"/>
      <c r="H63" s="180"/>
      <c r="I63" s="181"/>
      <c r="J63" s="182">
        <f>J124</f>
        <v>0</v>
      </c>
      <c r="K63" s="178"/>
      <c r="L63" s="183"/>
      <c r="S63" s="9"/>
      <c r="T63" s="9"/>
      <c r="U63" s="9"/>
      <c r="V63" s="9"/>
      <c r="W63" s="9"/>
      <c r="X63" s="9"/>
      <c r="Y63" s="9"/>
      <c r="Z63" s="9"/>
      <c r="AA63" s="9"/>
      <c r="AB63" s="9"/>
      <c r="AC63" s="9"/>
      <c r="AD63" s="9"/>
      <c r="AE63" s="9"/>
    </row>
    <row r="64" s="10" customFormat="1" ht="19.92" customHeight="1">
      <c r="A64" s="10"/>
      <c r="B64" s="184"/>
      <c r="C64" s="185"/>
      <c r="D64" s="186" t="s">
        <v>118</v>
      </c>
      <c r="E64" s="187"/>
      <c r="F64" s="187"/>
      <c r="G64" s="187"/>
      <c r="H64" s="187"/>
      <c r="I64" s="188"/>
      <c r="J64" s="189">
        <f>J125</f>
        <v>0</v>
      </c>
      <c r="K64" s="185"/>
      <c r="L64" s="190"/>
      <c r="S64" s="10"/>
      <c r="T64" s="10"/>
      <c r="U64" s="10"/>
      <c r="V64" s="10"/>
      <c r="W64" s="10"/>
      <c r="X64" s="10"/>
      <c r="Y64" s="10"/>
      <c r="Z64" s="10"/>
      <c r="AA64" s="10"/>
      <c r="AB64" s="10"/>
      <c r="AC64" s="10"/>
      <c r="AD64" s="10"/>
      <c r="AE64" s="10"/>
    </row>
    <row r="65" s="9" customFormat="1" ht="24.96" customHeight="1">
      <c r="A65" s="9"/>
      <c r="B65" s="177"/>
      <c r="C65" s="178"/>
      <c r="D65" s="179" t="s">
        <v>1909</v>
      </c>
      <c r="E65" s="180"/>
      <c r="F65" s="180"/>
      <c r="G65" s="180"/>
      <c r="H65" s="180"/>
      <c r="I65" s="181"/>
      <c r="J65" s="182">
        <f>J134</f>
        <v>0</v>
      </c>
      <c r="K65" s="178"/>
      <c r="L65" s="183"/>
      <c r="S65" s="9"/>
      <c r="T65" s="9"/>
      <c r="U65" s="9"/>
      <c r="V65" s="9"/>
      <c r="W65" s="9"/>
      <c r="X65" s="9"/>
      <c r="Y65" s="9"/>
      <c r="Z65" s="9"/>
      <c r="AA65" s="9"/>
      <c r="AB65" s="9"/>
      <c r="AC65" s="9"/>
      <c r="AD65" s="9"/>
      <c r="AE65" s="9"/>
    </row>
    <row r="66" s="10" customFormat="1" ht="19.92" customHeight="1">
      <c r="A66" s="10"/>
      <c r="B66" s="184"/>
      <c r="C66" s="185"/>
      <c r="D66" s="186" t="s">
        <v>111</v>
      </c>
      <c r="E66" s="187"/>
      <c r="F66" s="187"/>
      <c r="G66" s="187"/>
      <c r="H66" s="187"/>
      <c r="I66" s="188"/>
      <c r="J66" s="189">
        <f>J137</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112</v>
      </c>
      <c r="E67" s="187"/>
      <c r="F67" s="187"/>
      <c r="G67" s="187"/>
      <c r="H67" s="187"/>
      <c r="I67" s="188"/>
      <c r="J67" s="189">
        <f>J144</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113</v>
      </c>
      <c r="E68" s="187"/>
      <c r="F68" s="187"/>
      <c r="G68" s="187"/>
      <c r="H68" s="187"/>
      <c r="I68" s="188"/>
      <c r="J68" s="189">
        <f>J148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1590</v>
      </c>
      <c r="E69" s="187"/>
      <c r="F69" s="187"/>
      <c r="G69" s="187"/>
      <c r="H69" s="187"/>
      <c r="I69" s="188"/>
      <c r="J69" s="189">
        <f>J156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114</v>
      </c>
      <c r="E70" s="187"/>
      <c r="F70" s="187"/>
      <c r="G70" s="187"/>
      <c r="H70" s="187"/>
      <c r="I70" s="188"/>
      <c r="J70" s="189">
        <f>J165</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1357</v>
      </c>
      <c r="E71" s="187"/>
      <c r="F71" s="187"/>
      <c r="G71" s="187"/>
      <c r="H71" s="187"/>
      <c r="I71" s="188"/>
      <c r="J71" s="189">
        <f>J187</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1910</v>
      </c>
      <c r="E72" s="187"/>
      <c r="F72" s="187"/>
      <c r="G72" s="187"/>
      <c r="H72" s="187"/>
      <c r="I72" s="188"/>
      <c r="J72" s="189">
        <f>J212</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1911</v>
      </c>
      <c r="E73" s="187"/>
      <c r="F73" s="187"/>
      <c r="G73" s="187"/>
      <c r="H73" s="187"/>
      <c r="I73" s="188"/>
      <c r="J73" s="189">
        <f>J233</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1912</v>
      </c>
      <c r="E74" s="187"/>
      <c r="F74" s="187"/>
      <c r="G74" s="187"/>
      <c r="H74" s="187"/>
      <c r="I74" s="188"/>
      <c r="J74" s="189">
        <f>J258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1913</v>
      </c>
      <c r="E75" s="187"/>
      <c r="F75" s="187"/>
      <c r="G75" s="187"/>
      <c r="H75" s="187"/>
      <c r="I75" s="188"/>
      <c r="J75" s="189">
        <f>J285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1914</v>
      </c>
      <c r="E76" s="187"/>
      <c r="F76" s="187"/>
      <c r="G76" s="187"/>
      <c r="H76" s="187"/>
      <c r="I76" s="188"/>
      <c r="J76" s="189">
        <f>J292</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1915</v>
      </c>
      <c r="E77" s="187"/>
      <c r="F77" s="187"/>
      <c r="G77" s="187"/>
      <c r="H77" s="187"/>
      <c r="I77" s="188"/>
      <c r="J77" s="189">
        <f>J300</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1916</v>
      </c>
      <c r="E78" s="187"/>
      <c r="F78" s="187"/>
      <c r="G78" s="187"/>
      <c r="H78" s="187"/>
      <c r="I78" s="188"/>
      <c r="J78" s="189">
        <f>J305</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125</v>
      </c>
      <c r="E79" s="187"/>
      <c r="F79" s="187"/>
      <c r="G79" s="187"/>
      <c r="H79" s="187"/>
      <c r="I79" s="188"/>
      <c r="J79" s="189">
        <f>J325</f>
        <v>0</v>
      </c>
      <c r="K79" s="185"/>
      <c r="L79" s="190"/>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67"/>
      <c r="J81" s="61"/>
      <c r="K81" s="61"/>
      <c r="L81" s="138"/>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70"/>
      <c r="J85" s="63"/>
      <c r="K85" s="63"/>
      <c r="L85" s="138"/>
      <c r="S85" s="39"/>
      <c r="T85" s="39"/>
      <c r="U85" s="39"/>
      <c r="V85" s="39"/>
      <c r="W85" s="39"/>
      <c r="X85" s="39"/>
      <c r="Y85" s="39"/>
      <c r="Z85" s="39"/>
      <c r="AA85" s="39"/>
      <c r="AB85" s="39"/>
      <c r="AC85" s="39"/>
      <c r="AD85" s="39"/>
      <c r="AE85" s="39"/>
    </row>
    <row r="86" s="2" customFormat="1" ht="24.96" customHeight="1">
      <c r="A86" s="39"/>
      <c r="B86" s="40"/>
      <c r="C86" s="24" t="s">
        <v>127</v>
      </c>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16.5" customHeight="1">
      <c r="A89" s="39"/>
      <c r="B89" s="40"/>
      <c r="C89" s="41"/>
      <c r="D89" s="41"/>
      <c r="E89" s="171" t="str">
        <f>E7</f>
        <v>Polyfunkční dům Hrob č.p. 3_revize</v>
      </c>
      <c r="F89" s="33"/>
      <c r="G89" s="33"/>
      <c r="H89" s="33"/>
      <c r="I89" s="137"/>
      <c r="J89" s="41"/>
      <c r="K89" s="41"/>
      <c r="L89" s="138"/>
      <c r="S89" s="39"/>
      <c r="T89" s="39"/>
      <c r="U89" s="39"/>
      <c r="V89" s="39"/>
      <c r="W89" s="39"/>
      <c r="X89" s="39"/>
      <c r="Y89" s="39"/>
      <c r="Z89" s="39"/>
      <c r="AA89" s="39"/>
      <c r="AB89" s="39"/>
      <c r="AC89" s="39"/>
      <c r="AD89" s="39"/>
      <c r="AE89" s="39"/>
    </row>
    <row r="90" s="2" customFormat="1" ht="12" customHeight="1">
      <c r="A90" s="39"/>
      <c r="B90" s="40"/>
      <c r="C90" s="33" t="s">
        <v>104</v>
      </c>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6.5" customHeight="1">
      <c r="A91" s="39"/>
      <c r="B91" s="40"/>
      <c r="C91" s="41"/>
      <c r="D91" s="41"/>
      <c r="E91" s="70" t="str">
        <f>E9</f>
        <v>SO 07 - Zdravotně technické instalace</v>
      </c>
      <c r="F91" s="41"/>
      <c r="G91" s="41"/>
      <c r="H91" s="41"/>
      <c r="I91" s="137"/>
      <c r="J91" s="41"/>
      <c r="K91" s="41"/>
      <c r="L91" s="138"/>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F12</f>
        <v>Hrob</v>
      </c>
      <c r="G93" s="41"/>
      <c r="H93" s="41"/>
      <c r="I93" s="141" t="s">
        <v>23</v>
      </c>
      <c r="J93" s="73" t="str">
        <f>IF(J12="","",J12)</f>
        <v>12. 12. 2019</v>
      </c>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E15</f>
        <v>Důstojné bydlení z.s.</v>
      </c>
      <c r="G95" s="41"/>
      <c r="H95" s="41"/>
      <c r="I95" s="141" t="s">
        <v>31</v>
      </c>
      <c r="J95" s="37" t="str">
        <f>E21</f>
        <v>HUBAX</v>
      </c>
      <c r="K95" s="41"/>
      <c r="L95" s="138"/>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IF(E18="","",E18)</f>
        <v>Vyplň údaj</v>
      </c>
      <c r="G96" s="41"/>
      <c r="H96" s="41"/>
      <c r="I96" s="141" t="s">
        <v>34</v>
      </c>
      <c r="J96" s="37" t="str">
        <f>E24</f>
        <v>Lukáš Hykyš</v>
      </c>
      <c r="K96" s="41"/>
      <c r="L96" s="138"/>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37"/>
      <c r="J97" s="41"/>
      <c r="K97" s="41"/>
      <c r="L97" s="138"/>
      <c r="S97" s="39"/>
      <c r="T97" s="39"/>
      <c r="U97" s="39"/>
      <c r="V97" s="39"/>
      <c r="W97" s="39"/>
      <c r="X97" s="39"/>
      <c r="Y97" s="39"/>
      <c r="Z97" s="39"/>
      <c r="AA97" s="39"/>
      <c r="AB97" s="39"/>
      <c r="AC97" s="39"/>
      <c r="AD97" s="39"/>
      <c r="AE97" s="39"/>
    </row>
    <row r="98" s="11" customFormat="1" ht="29.28" customHeight="1">
      <c r="A98" s="191"/>
      <c r="B98" s="192"/>
      <c r="C98" s="193" t="s">
        <v>128</v>
      </c>
      <c r="D98" s="194" t="s">
        <v>57</v>
      </c>
      <c r="E98" s="194" t="s">
        <v>53</v>
      </c>
      <c r="F98" s="194" t="s">
        <v>54</v>
      </c>
      <c r="G98" s="194" t="s">
        <v>129</v>
      </c>
      <c r="H98" s="194" t="s">
        <v>130</v>
      </c>
      <c r="I98" s="195" t="s">
        <v>131</v>
      </c>
      <c r="J98" s="194" t="s">
        <v>108</v>
      </c>
      <c r="K98" s="196" t="s">
        <v>132</v>
      </c>
      <c r="L98" s="197"/>
      <c r="M98" s="93" t="s">
        <v>19</v>
      </c>
      <c r="N98" s="94" t="s">
        <v>42</v>
      </c>
      <c r="O98" s="94" t="s">
        <v>133</v>
      </c>
      <c r="P98" s="94" t="s">
        <v>134</v>
      </c>
      <c r="Q98" s="94" t="s">
        <v>135</v>
      </c>
      <c r="R98" s="94" t="s">
        <v>136</v>
      </c>
      <c r="S98" s="94" t="s">
        <v>137</v>
      </c>
      <c r="T98" s="95" t="s">
        <v>138</v>
      </c>
      <c r="U98" s="191"/>
      <c r="V98" s="191"/>
      <c r="W98" s="191"/>
      <c r="X98" s="191"/>
      <c r="Y98" s="191"/>
      <c r="Z98" s="191"/>
      <c r="AA98" s="191"/>
      <c r="AB98" s="191"/>
      <c r="AC98" s="191"/>
      <c r="AD98" s="191"/>
      <c r="AE98" s="191"/>
    </row>
    <row r="99" s="2" customFormat="1" ht="22.8" customHeight="1">
      <c r="A99" s="39"/>
      <c r="B99" s="40"/>
      <c r="C99" s="100" t="s">
        <v>139</v>
      </c>
      <c r="D99" s="41"/>
      <c r="E99" s="41"/>
      <c r="F99" s="41"/>
      <c r="G99" s="41"/>
      <c r="H99" s="41"/>
      <c r="I99" s="137"/>
      <c r="J99" s="198">
        <f>BK99</f>
        <v>0</v>
      </c>
      <c r="K99" s="41"/>
      <c r="L99" s="45"/>
      <c r="M99" s="96"/>
      <c r="N99" s="199"/>
      <c r="O99" s="97"/>
      <c r="P99" s="200">
        <f>P100+P124+P134</f>
        <v>0</v>
      </c>
      <c r="Q99" s="97"/>
      <c r="R99" s="200">
        <f>R100+R124+R134</f>
        <v>42.975370100000006</v>
      </c>
      <c r="S99" s="97"/>
      <c r="T99" s="201">
        <f>T100+T124+T134</f>
        <v>14.166</v>
      </c>
      <c r="U99" s="39"/>
      <c r="V99" s="39"/>
      <c r="W99" s="39"/>
      <c r="X99" s="39"/>
      <c r="Y99" s="39"/>
      <c r="Z99" s="39"/>
      <c r="AA99" s="39"/>
      <c r="AB99" s="39"/>
      <c r="AC99" s="39"/>
      <c r="AD99" s="39"/>
      <c r="AE99" s="39"/>
      <c r="AT99" s="18" t="s">
        <v>71</v>
      </c>
      <c r="AU99" s="18" t="s">
        <v>109</v>
      </c>
      <c r="BK99" s="202">
        <f>BK100+BK124+BK134</f>
        <v>0</v>
      </c>
    </row>
    <row r="100" s="12" customFormat="1" ht="25.92" customHeight="1">
      <c r="A100" s="12"/>
      <c r="B100" s="203"/>
      <c r="C100" s="204"/>
      <c r="D100" s="205" t="s">
        <v>71</v>
      </c>
      <c r="E100" s="206" t="s">
        <v>140</v>
      </c>
      <c r="F100" s="206" t="s">
        <v>141</v>
      </c>
      <c r="G100" s="204"/>
      <c r="H100" s="204"/>
      <c r="I100" s="207"/>
      <c r="J100" s="208">
        <f>BK100</f>
        <v>0</v>
      </c>
      <c r="K100" s="204"/>
      <c r="L100" s="209"/>
      <c r="M100" s="210"/>
      <c r="N100" s="211"/>
      <c r="O100" s="211"/>
      <c r="P100" s="212">
        <f>P101+P121</f>
        <v>0</v>
      </c>
      <c r="Q100" s="211"/>
      <c r="R100" s="212">
        <f>R101+R121</f>
        <v>0.0252</v>
      </c>
      <c r="S100" s="211"/>
      <c r="T100" s="213">
        <f>T101+T121</f>
        <v>0</v>
      </c>
      <c r="U100" s="12"/>
      <c r="V100" s="12"/>
      <c r="W100" s="12"/>
      <c r="X100" s="12"/>
      <c r="Y100" s="12"/>
      <c r="Z100" s="12"/>
      <c r="AA100" s="12"/>
      <c r="AB100" s="12"/>
      <c r="AC100" s="12"/>
      <c r="AD100" s="12"/>
      <c r="AE100" s="12"/>
      <c r="AR100" s="214" t="s">
        <v>80</v>
      </c>
      <c r="AT100" s="215" t="s">
        <v>71</v>
      </c>
      <c r="AU100" s="215" t="s">
        <v>72</v>
      </c>
      <c r="AY100" s="214" t="s">
        <v>142</v>
      </c>
      <c r="BK100" s="216">
        <f>BK101+BK121</f>
        <v>0</v>
      </c>
    </row>
    <row r="101" s="12" customFormat="1" ht="22.8" customHeight="1">
      <c r="A101" s="12"/>
      <c r="B101" s="203"/>
      <c r="C101" s="204"/>
      <c r="D101" s="205" t="s">
        <v>71</v>
      </c>
      <c r="E101" s="217" t="s">
        <v>80</v>
      </c>
      <c r="F101" s="217" t="s">
        <v>1591</v>
      </c>
      <c r="G101" s="204"/>
      <c r="H101" s="204"/>
      <c r="I101" s="207"/>
      <c r="J101" s="218">
        <f>BK101</f>
        <v>0</v>
      </c>
      <c r="K101" s="204"/>
      <c r="L101" s="209"/>
      <c r="M101" s="210"/>
      <c r="N101" s="211"/>
      <c r="O101" s="211"/>
      <c r="P101" s="212">
        <f>SUM(P102:P120)</f>
        <v>0</v>
      </c>
      <c r="Q101" s="211"/>
      <c r="R101" s="212">
        <f>SUM(R102:R120)</f>
        <v>0.0252</v>
      </c>
      <c r="S101" s="211"/>
      <c r="T101" s="213">
        <f>SUM(T102:T120)</f>
        <v>0</v>
      </c>
      <c r="U101" s="12"/>
      <c r="V101" s="12"/>
      <c r="W101" s="12"/>
      <c r="X101" s="12"/>
      <c r="Y101" s="12"/>
      <c r="Z101" s="12"/>
      <c r="AA101" s="12"/>
      <c r="AB101" s="12"/>
      <c r="AC101" s="12"/>
      <c r="AD101" s="12"/>
      <c r="AE101" s="12"/>
      <c r="AR101" s="214" t="s">
        <v>80</v>
      </c>
      <c r="AT101" s="215" t="s">
        <v>71</v>
      </c>
      <c r="AU101" s="215" t="s">
        <v>80</v>
      </c>
      <c r="AY101" s="214" t="s">
        <v>142</v>
      </c>
      <c r="BK101" s="216">
        <f>SUM(BK102:BK120)</f>
        <v>0</v>
      </c>
    </row>
    <row r="102" s="2" customFormat="1" ht="21.75" customHeight="1">
      <c r="A102" s="39"/>
      <c r="B102" s="40"/>
      <c r="C102" s="219" t="s">
        <v>80</v>
      </c>
      <c r="D102" s="219" t="s">
        <v>145</v>
      </c>
      <c r="E102" s="220" t="s">
        <v>1917</v>
      </c>
      <c r="F102" s="221" t="s">
        <v>1918</v>
      </c>
      <c r="G102" s="222" t="s">
        <v>148</v>
      </c>
      <c r="H102" s="223">
        <v>9</v>
      </c>
      <c r="I102" s="224"/>
      <c r="J102" s="225">
        <f>ROUND(I102*H102,2)</f>
        <v>0</v>
      </c>
      <c r="K102" s="221" t="s">
        <v>149</v>
      </c>
      <c r="L102" s="45"/>
      <c r="M102" s="226" t="s">
        <v>19</v>
      </c>
      <c r="N102" s="227" t="s">
        <v>44</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150</v>
      </c>
      <c r="AT102" s="230" t="s">
        <v>145</v>
      </c>
      <c r="AU102" s="230" t="s">
        <v>151</v>
      </c>
      <c r="AY102" s="18" t="s">
        <v>142</v>
      </c>
      <c r="BE102" s="231">
        <f>IF(N102="základní",J102,0)</f>
        <v>0</v>
      </c>
      <c r="BF102" s="231">
        <f>IF(N102="snížená",J102,0)</f>
        <v>0</v>
      </c>
      <c r="BG102" s="231">
        <f>IF(N102="zákl. přenesená",J102,0)</f>
        <v>0</v>
      </c>
      <c r="BH102" s="231">
        <f>IF(N102="sníž. přenesená",J102,0)</f>
        <v>0</v>
      </c>
      <c r="BI102" s="231">
        <f>IF(N102="nulová",J102,0)</f>
        <v>0</v>
      </c>
      <c r="BJ102" s="18" t="s">
        <v>151</v>
      </c>
      <c r="BK102" s="231">
        <f>ROUND(I102*H102,2)</f>
        <v>0</v>
      </c>
      <c r="BL102" s="18" t="s">
        <v>150</v>
      </c>
      <c r="BM102" s="230" t="s">
        <v>1919</v>
      </c>
    </row>
    <row r="103" s="2" customFormat="1">
      <c r="A103" s="39"/>
      <c r="B103" s="40"/>
      <c r="C103" s="41"/>
      <c r="D103" s="234" t="s">
        <v>174</v>
      </c>
      <c r="E103" s="41"/>
      <c r="F103" s="255" t="s">
        <v>1920</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8" t="s">
        <v>174</v>
      </c>
      <c r="AU103" s="18" t="s">
        <v>151</v>
      </c>
    </row>
    <row r="104" s="2" customFormat="1" ht="21.75" customHeight="1">
      <c r="A104" s="39"/>
      <c r="B104" s="40"/>
      <c r="C104" s="219" t="s">
        <v>151</v>
      </c>
      <c r="D104" s="219" t="s">
        <v>145</v>
      </c>
      <c r="E104" s="220" t="s">
        <v>1921</v>
      </c>
      <c r="F104" s="221" t="s">
        <v>1922</v>
      </c>
      <c r="G104" s="222" t="s">
        <v>148</v>
      </c>
      <c r="H104" s="223">
        <v>9</v>
      </c>
      <c r="I104" s="224"/>
      <c r="J104" s="225">
        <f>ROUND(I104*H104,2)</f>
        <v>0</v>
      </c>
      <c r="K104" s="221" t="s">
        <v>149</v>
      </c>
      <c r="L104" s="45"/>
      <c r="M104" s="226" t="s">
        <v>19</v>
      </c>
      <c r="N104" s="227" t="s">
        <v>44</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150</v>
      </c>
      <c r="AT104" s="230" t="s">
        <v>145</v>
      </c>
      <c r="AU104" s="230" t="s">
        <v>151</v>
      </c>
      <c r="AY104" s="18" t="s">
        <v>142</v>
      </c>
      <c r="BE104" s="231">
        <f>IF(N104="základní",J104,0)</f>
        <v>0</v>
      </c>
      <c r="BF104" s="231">
        <f>IF(N104="snížená",J104,0)</f>
        <v>0</v>
      </c>
      <c r="BG104" s="231">
        <f>IF(N104="zákl. přenesená",J104,0)</f>
        <v>0</v>
      </c>
      <c r="BH104" s="231">
        <f>IF(N104="sníž. přenesená",J104,0)</f>
        <v>0</v>
      </c>
      <c r="BI104" s="231">
        <f>IF(N104="nulová",J104,0)</f>
        <v>0</v>
      </c>
      <c r="BJ104" s="18" t="s">
        <v>151</v>
      </c>
      <c r="BK104" s="231">
        <f>ROUND(I104*H104,2)</f>
        <v>0</v>
      </c>
      <c r="BL104" s="18" t="s">
        <v>150</v>
      </c>
      <c r="BM104" s="230" t="s">
        <v>1923</v>
      </c>
    </row>
    <row r="105" s="2" customFormat="1">
      <c r="A105" s="39"/>
      <c r="B105" s="40"/>
      <c r="C105" s="41"/>
      <c r="D105" s="234" t="s">
        <v>174</v>
      </c>
      <c r="E105" s="41"/>
      <c r="F105" s="255" t="s">
        <v>1920</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8" t="s">
        <v>174</v>
      </c>
      <c r="AU105" s="18" t="s">
        <v>151</v>
      </c>
    </row>
    <row r="106" s="2" customFormat="1" ht="16.5" customHeight="1">
      <c r="A106" s="39"/>
      <c r="B106" s="40"/>
      <c r="C106" s="219" t="s">
        <v>143</v>
      </c>
      <c r="D106" s="219" t="s">
        <v>145</v>
      </c>
      <c r="E106" s="220" t="s">
        <v>1924</v>
      </c>
      <c r="F106" s="221" t="s">
        <v>1925</v>
      </c>
      <c r="G106" s="222" t="s">
        <v>148</v>
      </c>
      <c r="H106" s="223">
        <v>8.1899999999999995</v>
      </c>
      <c r="I106" s="224"/>
      <c r="J106" s="225">
        <f>ROUND(I106*H106,2)</f>
        <v>0</v>
      </c>
      <c r="K106" s="221" t="s">
        <v>149</v>
      </c>
      <c r="L106" s="45"/>
      <c r="M106" s="226" t="s">
        <v>19</v>
      </c>
      <c r="N106" s="227" t="s">
        <v>44</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150</v>
      </c>
      <c r="AT106" s="230" t="s">
        <v>145</v>
      </c>
      <c r="AU106" s="230" t="s">
        <v>151</v>
      </c>
      <c r="AY106" s="18" t="s">
        <v>142</v>
      </c>
      <c r="BE106" s="231">
        <f>IF(N106="základní",J106,0)</f>
        <v>0</v>
      </c>
      <c r="BF106" s="231">
        <f>IF(N106="snížená",J106,0)</f>
        <v>0</v>
      </c>
      <c r="BG106" s="231">
        <f>IF(N106="zákl. přenesená",J106,0)</f>
        <v>0</v>
      </c>
      <c r="BH106" s="231">
        <f>IF(N106="sníž. přenesená",J106,0)</f>
        <v>0</v>
      </c>
      <c r="BI106" s="231">
        <f>IF(N106="nulová",J106,0)</f>
        <v>0</v>
      </c>
      <c r="BJ106" s="18" t="s">
        <v>151</v>
      </c>
      <c r="BK106" s="231">
        <f>ROUND(I106*H106,2)</f>
        <v>0</v>
      </c>
      <c r="BL106" s="18" t="s">
        <v>150</v>
      </c>
      <c r="BM106" s="230" t="s">
        <v>1926</v>
      </c>
    </row>
    <row r="107" s="2" customFormat="1">
      <c r="A107" s="39"/>
      <c r="B107" s="40"/>
      <c r="C107" s="41"/>
      <c r="D107" s="234" t="s">
        <v>174</v>
      </c>
      <c r="E107" s="41"/>
      <c r="F107" s="255" t="s">
        <v>1927</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8" t="s">
        <v>174</v>
      </c>
      <c r="AU107" s="18" t="s">
        <v>151</v>
      </c>
    </row>
    <row r="108" s="2" customFormat="1" ht="21.75" customHeight="1">
      <c r="A108" s="39"/>
      <c r="B108" s="40"/>
      <c r="C108" s="219" t="s">
        <v>150</v>
      </c>
      <c r="D108" s="219" t="s">
        <v>145</v>
      </c>
      <c r="E108" s="220" t="s">
        <v>1609</v>
      </c>
      <c r="F108" s="221" t="s">
        <v>1610</v>
      </c>
      <c r="G108" s="222" t="s">
        <v>159</v>
      </c>
      <c r="H108" s="223">
        <v>30</v>
      </c>
      <c r="I108" s="224"/>
      <c r="J108" s="225">
        <f>ROUND(I108*H108,2)</f>
        <v>0</v>
      </c>
      <c r="K108" s="221" t="s">
        <v>149</v>
      </c>
      <c r="L108" s="45"/>
      <c r="M108" s="226" t="s">
        <v>19</v>
      </c>
      <c r="N108" s="227" t="s">
        <v>44</v>
      </c>
      <c r="O108" s="85"/>
      <c r="P108" s="228">
        <f>O108*H108</f>
        <v>0</v>
      </c>
      <c r="Q108" s="228">
        <v>0.00084000000000000003</v>
      </c>
      <c r="R108" s="228">
        <f>Q108*H108</f>
        <v>0.0252</v>
      </c>
      <c r="S108" s="228">
        <v>0</v>
      </c>
      <c r="T108" s="229">
        <f>S108*H108</f>
        <v>0</v>
      </c>
      <c r="U108" s="39"/>
      <c r="V108" s="39"/>
      <c r="W108" s="39"/>
      <c r="X108" s="39"/>
      <c r="Y108" s="39"/>
      <c r="Z108" s="39"/>
      <c r="AA108" s="39"/>
      <c r="AB108" s="39"/>
      <c r="AC108" s="39"/>
      <c r="AD108" s="39"/>
      <c r="AE108" s="39"/>
      <c r="AR108" s="230" t="s">
        <v>150</v>
      </c>
      <c r="AT108" s="230" t="s">
        <v>145</v>
      </c>
      <c r="AU108" s="230" t="s">
        <v>151</v>
      </c>
      <c r="AY108" s="18" t="s">
        <v>142</v>
      </c>
      <c r="BE108" s="231">
        <f>IF(N108="základní",J108,0)</f>
        <v>0</v>
      </c>
      <c r="BF108" s="231">
        <f>IF(N108="snížená",J108,0)</f>
        <v>0</v>
      </c>
      <c r="BG108" s="231">
        <f>IF(N108="zákl. přenesená",J108,0)</f>
        <v>0</v>
      </c>
      <c r="BH108" s="231">
        <f>IF(N108="sníž. přenesená",J108,0)</f>
        <v>0</v>
      </c>
      <c r="BI108" s="231">
        <f>IF(N108="nulová",J108,0)</f>
        <v>0</v>
      </c>
      <c r="BJ108" s="18" t="s">
        <v>151</v>
      </c>
      <c r="BK108" s="231">
        <f>ROUND(I108*H108,2)</f>
        <v>0</v>
      </c>
      <c r="BL108" s="18" t="s">
        <v>150</v>
      </c>
      <c r="BM108" s="230" t="s">
        <v>1928</v>
      </c>
    </row>
    <row r="109" s="2" customFormat="1">
      <c r="A109" s="39"/>
      <c r="B109" s="40"/>
      <c r="C109" s="41"/>
      <c r="D109" s="234" t="s">
        <v>174</v>
      </c>
      <c r="E109" s="41"/>
      <c r="F109" s="255" t="s">
        <v>1612</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8" t="s">
        <v>174</v>
      </c>
      <c r="AU109" s="18" t="s">
        <v>151</v>
      </c>
    </row>
    <row r="110" s="2" customFormat="1" ht="21.75" customHeight="1">
      <c r="A110" s="39"/>
      <c r="B110" s="40"/>
      <c r="C110" s="219" t="s">
        <v>182</v>
      </c>
      <c r="D110" s="219" t="s">
        <v>145</v>
      </c>
      <c r="E110" s="220" t="s">
        <v>1929</v>
      </c>
      <c r="F110" s="221" t="s">
        <v>1930</v>
      </c>
      <c r="G110" s="222" t="s">
        <v>159</v>
      </c>
      <c r="H110" s="223">
        <v>30</v>
      </c>
      <c r="I110" s="224"/>
      <c r="J110" s="225">
        <f>ROUND(I110*H110,2)</f>
        <v>0</v>
      </c>
      <c r="K110" s="221" t="s">
        <v>149</v>
      </c>
      <c r="L110" s="45"/>
      <c r="M110" s="226" t="s">
        <v>19</v>
      </c>
      <c r="N110" s="227" t="s">
        <v>44</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150</v>
      </c>
      <c r="AT110" s="230" t="s">
        <v>145</v>
      </c>
      <c r="AU110" s="230" t="s">
        <v>151</v>
      </c>
      <c r="AY110" s="18" t="s">
        <v>142</v>
      </c>
      <c r="BE110" s="231">
        <f>IF(N110="základní",J110,0)</f>
        <v>0</v>
      </c>
      <c r="BF110" s="231">
        <f>IF(N110="snížená",J110,0)</f>
        <v>0</v>
      </c>
      <c r="BG110" s="231">
        <f>IF(N110="zákl. přenesená",J110,0)</f>
        <v>0</v>
      </c>
      <c r="BH110" s="231">
        <f>IF(N110="sníž. přenesená",J110,0)</f>
        <v>0</v>
      </c>
      <c r="BI110" s="231">
        <f>IF(N110="nulová",J110,0)</f>
        <v>0</v>
      </c>
      <c r="BJ110" s="18" t="s">
        <v>151</v>
      </c>
      <c r="BK110" s="231">
        <f>ROUND(I110*H110,2)</f>
        <v>0</v>
      </c>
      <c r="BL110" s="18" t="s">
        <v>150</v>
      </c>
      <c r="BM110" s="230" t="s">
        <v>1931</v>
      </c>
    </row>
    <row r="111" s="2" customFormat="1" ht="21.75" customHeight="1">
      <c r="A111" s="39"/>
      <c r="B111" s="40"/>
      <c r="C111" s="219" t="s">
        <v>188</v>
      </c>
      <c r="D111" s="219" t="s">
        <v>145</v>
      </c>
      <c r="E111" s="220" t="s">
        <v>1932</v>
      </c>
      <c r="F111" s="221" t="s">
        <v>1933</v>
      </c>
      <c r="G111" s="222" t="s">
        <v>148</v>
      </c>
      <c r="H111" s="223">
        <v>17.190000000000001</v>
      </c>
      <c r="I111" s="224"/>
      <c r="J111" s="225">
        <f>ROUND(I111*H111,2)</f>
        <v>0</v>
      </c>
      <c r="K111" s="221" t="s">
        <v>149</v>
      </c>
      <c r="L111" s="45"/>
      <c r="M111" s="226" t="s">
        <v>19</v>
      </c>
      <c r="N111" s="227" t="s">
        <v>44</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150</v>
      </c>
      <c r="AT111" s="230" t="s">
        <v>145</v>
      </c>
      <c r="AU111" s="230" t="s">
        <v>151</v>
      </c>
      <c r="AY111" s="18" t="s">
        <v>142</v>
      </c>
      <c r="BE111" s="231">
        <f>IF(N111="základní",J111,0)</f>
        <v>0</v>
      </c>
      <c r="BF111" s="231">
        <f>IF(N111="snížená",J111,0)</f>
        <v>0</v>
      </c>
      <c r="BG111" s="231">
        <f>IF(N111="zákl. přenesená",J111,0)</f>
        <v>0</v>
      </c>
      <c r="BH111" s="231">
        <f>IF(N111="sníž. přenesená",J111,0)</f>
        <v>0</v>
      </c>
      <c r="BI111" s="231">
        <f>IF(N111="nulová",J111,0)</f>
        <v>0</v>
      </c>
      <c r="BJ111" s="18" t="s">
        <v>151</v>
      </c>
      <c r="BK111" s="231">
        <f>ROUND(I111*H111,2)</f>
        <v>0</v>
      </c>
      <c r="BL111" s="18" t="s">
        <v>150</v>
      </c>
      <c r="BM111" s="230" t="s">
        <v>1934</v>
      </c>
    </row>
    <row r="112" s="2" customFormat="1">
      <c r="A112" s="39"/>
      <c r="B112" s="40"/>
      <c r="C112" s="41"/>
      <c r="D112" s="234" t="s">
        <v>174</v>
      </c>
      <c r="E112" s="41"/>
      <c r="F112" s="255" t="s">
        <v>1935</v>
      </c>
      <c r="G112" s="41"/>
      <c r="H112" s="41"/>
      <c r="I112" s="137"/>
      <c r="J112" s="41"/>
      <c r="K112" s="41"/>
      <c r="L112" s="45"/>
      <c r="M112" s="256"/>
      <c r="N112" s="257"/>
      <c r="O112" s="85"/>
      <c r="P112" s="85"/>
      <c r="Q112" s="85"/>
      <c r="R112" s="85"/>
      <c r="S112" s="85"/>
      <c r="T112" s="86"/>
      <c r="U112" s="39"/>
      <c r="V112" s="39"/>
      <c r="W112" s="39"/>
      <c r="X112" s="39"/>
      <c r="Y112" s="39"/>
      <c r="Z112" s="39"/>
      <c r="AA112" s="39"/>
      <c r="AB112" s="39"/>
      <c r="AC112" s="39"/>
      <c r="AD112" s="39"/>
      <c r="AE112" s="39"/>
      <c r="AT112" s="18" t="s">
        <v>174</v>
      </c>
      <c r="AU112" s="18" t="s">
        <v>151</v>
      </c>
    </row>
    <row r="113" s="2" customFormat="1" ht="21.75" customHeight="1">
      <c r="A113" s="39"/>
      <c r="B113" s="40"/>
      <c r="C113" s="219" t="s">
        <v>195</v>
      </c>
      <c r="D113" s="219" t="s">
        <v>145</v>
      </c>
      <c r="E113" s="220" t="s">
        <v>1936</v>
      </c>
      <c r="F113" s="221" t="s">
        <v>1937</v>
      </c>
      <c r="G113" s="222" t="s">
        <v>148</v>
      </c>
      <c r="H113" s="223">
        <v>21.390000000000001</v>
      </c>
      <c r="I113" s="224"/>
      <c r="J113" s="225">
        <f>ROUND(I113*H113,2)</f>
        <v>0</v>
      </c>
      <c r="K113" s="221" t="s">
        <v>149</v>
      </c>
      <c r="L113" s="45"/>
      <c r="M113" s="226" t="s">
        <v>19</v>
      </c>
      <c r="N113" s="227" t="s">
        <v>44</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150</v>
      </c>
      <c r="AT113" s="230" t="s">
        <v>145</v>
      </c>
      <c r="AU113" s="230" t="s">
        <v>151</v>
      </c>
      <c r="AY113" s="18" t="s">
        <v>142</v>
      </c>
      <c r="BE113" s="231">
        <f>IF(N113="základní",J113,0)</f>
        <v>0</v>
      </c>
      <c r="BF113" s="231">
        <f>IF(N113="snížená",J113,0)</f>
        <v>0</v>
      </c>
      <c r="BG113" s="231">
        <f>IF(N113="zákl. přenesená",J113,0)</f>
        <v>0</v>
      </c>
      <c r="BH113" s="231">
        <f>IF(N113="sníž. přenesená",J113,0)</f>
        <v>0</v>
      </c>
      <c r="BI113" s="231">
        <f>IF(N113="nulová",J113,0)</f>
        <v>0</v>
      </c>
      <c r="BJ113" s="18" t="s">
        <v>151</v>
      </c>
      <c r="BK113" s="231">
        <f>ROUND(I113*H113,2)</f>
        <v>0</v>
      </c>
      <c r="BL113" s="18" t="s">
        <v>150</v>
      </c>
      <c r="BM113" s="230" t="s">
        <v>1938</v>
      </c>
    </row>
    <row r="114" s="2" customFormat="1">
      <c r="A114" s="39"/>
      <c r="B114" s="40"/>
      <c r="C114" s="41"/>
      <c r="D114" s="234" t="s">
        <v>174</v>
      </c>
      <c r="E114" s="41"/>
      <c r="F114" s="255" t="s">
        <v>1630</v>
      </c>
      <c r="G114" s="41"/>
      <c r="H114" s="41"/>
      <c r="I114" s="137"/>
      <c r="J114" s="41"/>
      <c r="K114" s="41"/>
      <c r="L114" s="45"/>
      <c r="M114" s="256"/>
      <c r="N114" s="257"/>
      <c r="O114" s="85"/>
      <c r="P114" s="85"/>
      <c r="Q114" s="85"/>
      <c r="R114" s="85"/>
      <c r="S114" s="85"/>
      <c r="T114" s="86"/>
      <c r="U114" s="39"/>
      <c r="V114" s="39"/>
      <c r="W114" s="39"/>
      <c r="X114" s="39"/>
      <c r="Y114" s="39"/>
      <c r="Z114" s="39"/>
      <c r="AA114" s="39"/>
      <c r="AB114" s="39"/>
      <c r="AC114" s="39"/>
      <c r="AD114" s="39"/>
      <c r="AE114" s="39"/>
      <c r="AT114" s="18" t="s">
        <v>174</v>
      </c>
      <c r="AU114" s="18" t="s">
        <v>151</v>
      </c>
    </row>
    <row r="115" s="2" customFormat="1" ht="21.75" customHeight="1">
      <c r="A115" s="39"/>
      <c r="B115" s="40"/>
      <c r="C115" s="219" t="s">
        <v>200</v>
      </c>
      <c r="D115" s="219" t="s">
        <v>145</v>
      </c>
      <c r="E115" s="220" t="s">
        <v>1635</v>
      </c>
      <c r="F115" s="221" t="s">
        <v>1636</v>
      </c>
      <c r="G115" s="222" t="s">
        <v>148</v>
      </c>
      <c r="H115" s="223">
        <v>4.2000000000000002</v>
      </c>
      <c r="I115" s="224"/>
      <c r="J115" s="225">
        <f>ROUND(I115*H115,2)</f>
        <v>0</v>
      </c>
      <c r="K115" s="221" t="s">
        <v>149</v>
      </c>
      <c r="L115" s="45"/>
      <c r="M115" s="226" t="s">
        <v>19</v>
      </c>
      <c r="N115" s="227" t="s">
        <v>44</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150</v>
      </c>
      <c r="AT115" s="230" t="s">
        <v>145</v>
      </c>
      <c r="AU115" s="230" t="s">
        <v>151</v>
      </c>
      <c r="AY115" s="18" t="s">
        <v>142</v>
      </c>
      <c r="BE115" s="231">
        <f>IF(N115="základní",J115,0)</f>
        <v>0</v>
      </c>
      <c r="BF115" s="231">
        <f>IF(N115="snížená",J115,0)</f>
        <v>0</v>
      </c>
      <c r="BG115" s="231">
        <f>IF(N115="zákl. přenesená",J115,0)</f>
        <v>0</v>
      </c>
      <c r="BH115" s="231">
        <f>IF(N115="sníž. přenesená",J115,0)</f>
        <v>0</v>
      </c>
      <c r="BI115" s="231">
        <f>IF(N115="nulová",J115,0)</f>
        <v>0</v>
      </c>
      <c r="BJ115" s="18" t="s">
        <v>151</v>
      </c>
      <c r="BK115" s="231">
        <f>ROUND(I115*H115,2)</f>
        <v>0</v>
      </c>
      <c r="BL115" s="18" t="s">
        <v>150</v>
      </c>
      <c r="BM115" s="230" t="s">
        <v>1939</v>
      </c>
    </row>
    <row r="116" s="2" customFormat="1">
      <c r="A116" s="39"/>
      <c r="B116" s="40"/>
      <c r="C116" s="41"/>
      <c r="D116" s="234" t="s">
        <v>174</v>
      </c>
      <c r="E116" s="41"/>
      <c r="F116" s="255" t="s">
        <v>1638</v>
      </c>
      <c r="G116" s="41"/>
      <c r="H116" s="41"/>
      <c r="I116" s="137"/>
      <c r="J116" s="41"/>
      <c r="K116" s="41"/>
      <c r="L116" s="45"/>
      <c r="M116" s="256"/>
      <c r="N116" s="257"/>
      <c r="O116" s="85"/>
      <c r="P116" s="85"/>
      <c r="Q116" s="85"/>
      <c r="R116" s="85"/>
      <c r="S116" s="85"/>
      <c r="T116" s="86"/>
      <c r="U116" s="39"/>
      <c r="V116" s="39"/>
      <c r="W116" s="39"/>
      <c r="X116" s="39"/>
      <c r="Y116" s="39"/>
      <c r="Z116" s="39"/>
      <c r="AA116" s="39"/>
      <c r="AB116" s="39"/>
      <c r="AC116" s="39"/>
      <c r="AD116" s="39"/>
      <c r="AE116" s="39"/>
      <c r="AT116" s="18" t="s">
        <v>174</v>
      </c>
      <c r="AU116" s="18" t="s">
        <v>151</v>
      </c>
    </row>
    <row r="117" s="2" customFormat="1" ht="21.75" customHeight="1">
      <c r="A117" s="39"/>
      <c r="B117" s="40"/>
      <c r="C117" s="219" t="s">
        <v>204</v>
      </c>
      <c r="D117" s="219" t="s">
        <v>145</v>
      </c>
      <c r="E117" s="220" t="s">
        <v>1940</v>
      </c>
      <c r="F117" s="221" t="s">
        <v>1941</v>
      </c>
      <c r="G117" s="222" t="s">
        <v>148</v>
      </c>
      <c r="H117" s="223">
        <v>4.7999999999999998</v>
      </c>
      <c r="I117" s="224"/>
      <c r="J117" s="225">
        <f>ROUND(I117*H117,2)</f>
        <v>0</v>
      </c>
      <c r="K117" s="221" t="s">
        <v>149</v>
      </c>
      <c r="L117" s="45"/>
      <c r="M117" s="226" t="s">
        <v>19</v>
      </c>
      <c r="N117" s="227" t="s">
        <v>44</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150</v>
      </c>
      <c r="AT117" s="230" t="s">
        <v>145</v>
      </c>
      <c r="AU117" s="230" t="s">
        <v>151</v>
      </c>
      <c r="AY117" s="18" t="s">
        <v>142</v>
      </c>
      <c r="BE117" s="231">
        <f>IF(N117="základní",J117,0)</f>
        <v>0</v>
      </c>
      <c r="BF117" s="231">
        <f>IF(N117="snížená",J117,0)</f>
        <v>0</v>
      </c>
      <c r="BG117" s="231">
        <f>IF(N117="zákl. přenesená",J117,0)</f>
        <v>0</v>
      </c>
      <c r="BH117" s="231">
        <f>IF(N117="sníž. přenesená",J117,0)</f>
        <v>0</v>
      </c>
      <c r="BI117" s="231">
        <f>IF(N117="nulová",J117,0)</f>
        <v>0</v>
      </c>
      <c r="BJ117" s="18" t="s">
        <v>151</v>
      </c>
      <c r="BK117" s="231">
        <f>ROUND(I117*H117,2)</f>
        <v>0</v>
      </c>
      <c r="BL117" s="18" t="s">
        <v>150</v>
      </c>
      <c r="BM117" s="230" t="s">
        <v>1942</v>
      </c>
    </row>
    <row r="118" s="2" customFormat="1">
      <c r="A118" s="39"/>
      <c r="B118" s="40"/>
      <c r="C118" s="41"/>
      <c r="D118" s="234" t="s">
        <v>174</v>
      </c>
      <c r="E118" s="41"/>
      <c r="F118" s="255" t="s">
        <v>1943</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8" t="s">
        <v>174</v>
      </c>
      <c r="AU118" s="18" t="s">
        <v>151</v>
      </c>
    </row>
    <row r="119" s="2" customFormat="1" ht="33" customHeight="1">
      <c r="A119" s="39"/>
      <c r="B119" s="40"/>
      <c r="C119" s="219" t="s">
        <v>181</v>
      </c>
      <c r="D119" s="219" t="s">
        <v>145</v>
      </c>
      <c r="E119" s="220" t="s">
        <v>1944</v>
      </c>
      <c r="F119" s="221" t="s">
        <v>1945</v>
      </c>
      <c r="G119" s="222" t="s">
        <v>148</v>
      </c>
      <c r="H119" s="223">
        <v>4.2000000000000002</v>
      </c>
      <c r="I119" s="224"/>
      <c r="J119" s="225">
        <f>ROUND(I119*H119,2)</f>
        <v>0</v>
      </c>
      <c r="K119" s="221" t="s">
        <v>149</v>
      </c>
      <c r="L119" s="45"/>
      <c r="M119" s="226" t="s">
        <v>19</v>
      </c>
      <c r="N119" s="227" t="s">
        <v>44</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150</v>
      </c>
      <c r="AT119" s="230" t="s">
        <v>145</v>
      </c>
      <c r="AU119" s="230" t="s">
        <v>151</v>
      </c>
      <c r="AY119" s="18" t="s">
        <v>142</v>
      </c>
      <c r="BE119" s="231">
        <f>IF(N119="základní",J119,0)</f>
        <v>0</v>
      </c>
      <c r="BF119" s="231">
        <f>IF(N119="snížená",J119,0)</f>
        <v>0</v>
      </c>
      <c r="BG119" s="231">
        <f>IF(N119="zákl. přenesená",J119,0)</f>
        <v>0</v>
      </c>
      <c r="BH119" s="231">
        <f>IF(N119="sníž. přenesená",J119,0)</f>
        <v>0</v>
      </c>
      <c r="BI119" s="231">
        <f>IF(N119="nulová",J119,0)</f>
        <v>0</v>
      </c>
      <c r="BJ119" s="18" t="s">
        <v>151</v>
      </c>
      <c r="BK119" s="231">
        <f>ROUND(I119*H119,2)</f>
        <v>0</v>
      </c>
      <c r="BL119" s="18" t="s">
        <v>150</v>
      </c>
      <c r="BM119" s="230" t="s">
        <v>1946</v>
      </c>
    </row>
    <row r="120" s="2" customFormat="1">
      <c r="A120" s="39"/>
      <c r="B120" s="40"/>
      <c r="C120" s="41"/>
      <c r="D120" s="234" t="s">
        <v>174</v>
      </c>
      <c r="E120" s="41"/>
      <c r="F120" s="255" t="s">
        <v>1947</v>
      </c>
      <c r="G120" s="41"/>
      <c r="H120" s="41"/>
      <c r="I120" s="137"/>
      <c r="J120" s="41"/>
      <c r="K120" s="41"/>
      <c r="L120" s="45"/>
      <c r="M120" s="256"/>
      <c r="N120" s="257"/>
      <c r="O120" s="85"/>
      <c r="P120" s="85"/>
      <c r="Q120" s="85"/>
      <c r="R120" s="85"/>
      <c r="S120" s="85"/>
      <c r="T120" s="86"/>
      <c r="U120" s="39"/>
      <c r="V120" s="39"/>
      <c r="W120" s="39"/>
      <c r="X120" s="39"/>
      <c r="Y120" s="39"/>
      <c r="Z120" s="39"/>
      <c r="AA120" s="39"/>
      <c r="AB120" s="39"/>
      <c r="AC120" s="39"/>
      <c r="AD120" s="39"/>
      <c r="AE120" s="39"/>
      <c r="AT120" s="18" t="s">
        <v>174</v>
      </c>
      <c r="AU120" s="18" t="s">
        <v>151</v>
      </c>
    </row>
    <row r="121" s="12" customFormat="1" ht="22.8" customHeight="1">
      <c r="A121" s="12"/>
      <c r="B121" s="203"/>
      <c r="C121" s="204"/>
      <c r="D121" s="205" t="s">
        <v>71</v>
      </c>
      <c r="E121" s="217" t="s">
        <v>397</v>
      </c>
      <c r="F121" s="217" t="s">
        <v>398</v>
      </c>
      <c r="G121" s="204"/>
      <c r="H121" s="204"/>
      <c r="I121" s="207"/>
      <c r="J121" s="218">
        <f>BK121</f>
        <v>0</v>
      </c>
      <c r="K121" s="204"/>
      <c r="L121" s="209"/>
      <c r="M121" s="210"/>
      <c r="N121" s="211"/>
      <c r="O121" s="211"/>
      <c r="P121" s="212">
        <f>SUM(P122:P123)</f>
        <v>0</v>
      </c>
      <c r="Q121" s="211"/>
      <c r="R121" s="212">
        <f>SUM(R122:R123)</f>
        <v>0</v>
      </c>
      <c r="S121" s="211"/>
      <c r="T121" s="213">
        <f>SUM(T122:T123)</f>
        <v>0</v>
      </c>
      <c r="U121" s="12"/>
      <c r="V121" s="12"/>
      <c r="W121" s="12"/>
      <c r="X121" s="12"/>
      <c r="Y121" s="12"/>
      <c r="Z121" s="12"/>
      <c r="AA121" s="12"/>
      <c r="AB121" s="12"/>
      <c r="AC121" s="12"/>
      <c r="AD121" s="12"/>
      <c r="AE121" s="12"/>
      <c r="AR121" s="214" t="s">
        <v>80</v>
      </c>
      <c r="AT121" s="215" t="s">
        <v>71</v>
      </c>
      <c r="AU121" s="215" t="s">
        <v>80</v>
      </c>
      <c r="AY121" s="214" t="s">
        <v>142</v>
      </c>
      <c r="BK121" s="216">
        <f>SUM(BK122:BK123)</f>
        <v>0</v>
      </c>
    </row>
    <row r="122" s="2" customFormat="1" ht="21.75" customHeight="1">
      <c r="A122" s="39"/>
      <c r="B122" s="40"/>
      <c r="C122" s="219" t="s">
        <v>214</v>
      </c>
      <c r="D122" s="219" t="s">
        <v>145</v>
      </c>
      <c r="E122" s="220" t="s">
        <v>400</v>
      </c>
      <c r="F122" s="221" t="s">
        <v>401</v>
      </c>
      <c r="G122" s="222" t="s">
        <v>301</v>
      </c>
      <c r="H122" s="223">
        <v>36.767000000000003</v>
      </c>
      <c r="I122" s="224"/>
      <c r="J122" s="225">
        <f>ROUND(I122*H122,2)</f>
        <v>0</v>
      </c>
      <c r="K122" s="221" t="s">
        <v>149</v>
      </c>
      <c r="L122" s="45"/>
      <c r="M122" s="226" t="s">
        <v>19</v>
      </c>
      <c r="N122" s="227" t="s">
        <v>44</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150</v>
      </c>
      <c r="AT122" s="230" t="s">
        <v>145</v>
      </c>
      <c r="AU122" s="230" t="s">
        <v>151</v>
      </c>
      <c r="AY122" s="18" t="s">
        <v>142</v>
      </c>
      <c r="BE122" s="231">
        <f>IF(N122="základní",J122,0)</f>
        <v>0</v>
      </c>
      <c r="BF122" s="231">
        <f>IF(N122="snížená",J122,0)</f>
        <v>0</v>
      </c>
      <c r="BG122" s="231">
        <f>IF(N122="zákl. přenesená",J122,0)</f>
        <v>0</v>
      </c>
      <c r="BH122" s="231">
        <f>IF(N122="sníž. přenesená",J122,0)</f>
        <v>0</v>
      </c>
      <c r="BI122" s="231">
        <f>IF(N122="nulová",J122,0)</f>
        <v>0</v>
      </c>
      <c r="BJ122" s="18" t="s">
        <v>151</v>
      </c>
      <c r="BK122" s="231">
        <f>ROUND(I122*H122,2)</f>
        <v>0</v>
      </c>
      <c r="BL122" s="18" t="s">
        <v>150</v>
      </c>
      <c r="BM122" s="230" t="s">
        <v>1948</v>
      </c>
    </row>
    <row r="123" s="2" customFormat="1">
      <c r="A123" s="39"/>
      <c r="B123" s="40"/>
      <c r="C123" s="41"/>
      <c r="D123" s="234" t="s">
        <v>174</v>
      </c>
      <c r="E123" s="41"/>
      <c r="F123" s="255" t="s">
        <v>403</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8" t="s">
        <v>174</v>
      </c>
      <c r="AU123" s="18" t="s">
        <v>151</v>
      </c>
    </row>
    <row r="124" s="12" customFormat="1" ht="25.92" customHeight="1">
      <c r="A124" s="12"/>
      <c r="B124" s="203"/>
      <c r="C124" s="204"/>
      <c r="D124" s="205" t="s">
        <v>71</v>
      </c>
      <c r="E124" s="206" t="s">
        <v>404</v>
      </c>
      <c r="F124" s="206" t="s">
        <v>405</v>
      </c>
      <c r="G124" s="204"/>
      <c r="H124" s="204"/>
      <c r="I124" s="207"/>
      <c r="J124" s="208">
        <f>BK124</f>
        <v>0</v>
      </c>
      <c r="K124" s="204"/>
      <c r="L124" s="209"/>
      <c r="M124" s="210"/>
      <c r="N124" s="211"/>
      <c r="O124" s="211"/>
      <c r="P124" s="212">
        <f>P125</f>
        <v>0</v>
      </c>
      <c r="Q124" s="211"/>
      <c r="R124" s="212">
        <f>R125</f>
        <v>0.20218080000000002</v>
      </c>
      <c r="S124" s="211"/>
      <c r="T124" s="213">
        <f>T125</f>
        <v>0</v>
      </c>
      <c r="U124" s="12"/>
      <c r="V124" s="12"/>
      <c r="W124" s="12"/>
      <c r="X124" s="12"/>
      <c r="Y124" s="12"/>
      <c r="Z124" s="12"/>
      <c r="AA124" s="12"/>
      <c r="AB124" s="12"/>
      <c r="AC124" s="12"/>
      <c r="AD124" s="12"/>
      <c r="AE124" s="12"/>
      <c r="AR124" s="214" t="s">
        <v>151</v>
      </c>
      <c r="AT124" s="215" t="s">
        <v>71</v>
      </c>
      <c r="AU124" s="215" t="s">
        <v>72</v>
      </c>
      <c r="AY124" s="214" t="s">
        <v>142</v>
      </c>
      <c r="BK124" s="216">
        <f>BK125</f>
        <v>0</v>
      </c>
    </row>
    <row r="125" s="12" customFormat="1" ht="22.8" customHeight="1">
      <c r="A125" s="12"/>
      <c r="B125" s="203"/>
      <c r="C125" s="204"/>
      <c r="D125" s="205" t="s">
        <v>71</v>
      </c>
      <c r="E125" s="217" t="s">
        <v>406</v>
      </c>
      <c r="F125" s="217" t="s">
        <v>407</v>
      </c>
      <c r="G125" s="204"/>
      <c r="H125" s="204"/>
      <c r="I125" s="207"/>
      <c r="J125" s="218">
        <f>BK125</f>
        <v>0</v>
      </c>
      <c r="K125" s="204"/>
      <c r="L125" s="209"/>
      <c r="M125" s="210"/>
      <c r="N125" s="211"/>
      <c r="O125" s="211"/>
      <c r="P125" s="212">
        <f>SUM(P126:P133)</f>
        <v>0</v>
      </c>
      <c r="Q125" s="211"/>
      <c r="R125" s="212">
        <f>SUM(R126:R133)</f>
        <v>0.20218080000000002</v>
      </c>
      <c r="S125" s="211"/>
      <c r="T125" s="213">
        <f>SUM(T126:T133)</f>
        <v>0</v>
      </c>
      <c r="U125" s="12"/>
      <c r="V125" s="12"/>
      <c r="W125" s="12"/>
      <c r="X125" s="12"/>
      <c r="Y125" s="12"/>
      <c r="Z125" s="12"/>
      <c r="AA125" s="12"/>
      <c r="AB125" s="12"/>
      <c r="AC125" s="12"/>
      <c r="AD125" s="12"/>
      <c r="AE125" s="12"/>
      <c r="AR125" s="214" t="s">
        <v>151</v>
      </c>
      <c r="AT125" s="215" t="s">
        <v>71</v>
      </c>
      <c r="AU125" s="215" t="s">
        <v>80</v>
      </c>
      <c r="AY125" s="214" t="s">
        <v>142</v>
      </c>
      <c r="BK125" s="216">
        <f>SUM(BK126:BK133)</f>
        <v>0</v>
      </c>
    </row>
    <row r="126" s="2" customFormat="1" ht="16.5" customHeight="1">
      <c r="A126" s="39"/>
      <c r="B126" s="40"/>
      <c r="C126" s="219" t="s">
        <v>218</v>
      </c>
      <c r="D126" s="219" t="s">
        <v>145</v>
      </c>
      <c r="E126" s="220" t="s">
        <v>1949</v>
      </c>
      <c r="F126" s="221" t="s">
        <v>1950</v>
      </c>
      <c r="G126" s="222" t="s">
        <v>159</v>
      </c>
      <c r="H126" s="223">
        <v>16.68</v>
      </c>
      <c r="I126" s="224"/>
      <c r="J126" s="225">
        <f>ROUND(I126*H126,2)</f>
        <v>0</v>
      </c>
      <c r="K126" s="221" t="s">
        <v>149</v>
      </c>
      <c r="L126" s="45"/>
      <c r="M126" s="226" t="s">
        <v>19</v>
      </c>
      <c r="N126" s="227" t="s">
        <v>44</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269</v>
      </c>
      <c r="AT126" s="230" t="s">
        <v>145</v>
      </c>
      <c r="AU126" s="230" t="s">
        <v>151</v>
      </c>
      <c r="AY126" s="18" t="s">
        <v>142</v>
      </c>
      <c r="BE126" s="231">
        <f>IF(N126="základní",J126,0)</f>
        <v>0</v>
      </c>
      <c r="BF126" s="231">
        <f>IF(N126="snížená",J126,0)</f>
        <v>0</v>
      </c>
      <c r="BG126" s="231">
        <f>IF(N126="zákl. přenesená",J126,0)</f>
        <v>0</v>
      </c>
      <c r="BH126" s="231">
        <f>IF(N126="sníž. přenesená",J126,0)</f>
        <v>0</v>
      </c>
      <c r="BI126" s="231">
        <f>IF(N126="nulová",J126,0)</f>
        <v>0</v>
      </c>
      <c r="BJ126" s="18" t="s">
        <v>151</v>
      </c>
      <c r="BK126" s="231">
        <f>ROUND(I126*H126,2)</f>
        <v>0</v>
      </c>
      <c r="BL126" s="18" t="s">
        <v>269</v>
      </c>
      <c r="BM126" s="230" t="s">
        <v>1951</v>
      </c>
    </row>
    <row r="127" s="2" customFormat="1">
      <c r="A127" s="39"/>
      <c r="B127" s="40"/>
      <c r="C127" s="41"/>
      <c r="D127" s="234" t="s">
        <v>174</v>
      </c>
      <c r="E127" s="41"/>
      <c r="F127" s="255" t="s">
        <v>1715</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8" t="s">
        <v>174</v>
      </c>
      <c r="AU127" s="18" t="s">
        <v>151</v>
      </c>
    </row>
    <row r="128" s="2" customFormat="1" ht="16.5" customHeight="1">
      <c r="A128" s="39"/>
      <c r="B128" s="40"/>
      <c r="C128" s="268" t="s">
        <v>245</v>
      </c>
      <c r="D128" s="268" t="s">
        <v>264</v>
      </c>
      <c r="E128" s="269" t="s">
        <v>1716</v>
      </c>
      <c r="F128" s="270" t="s">
        <v>1717</v>
      </c>
      <c r="G128" s="271" t="s">
        <v>301</v>
      </c>
      <c r="H128" s="272">
        <v>0.040000000000000001</v>
      </c>
      <c r="I128" s="273"/>
      <c r="J128" s="274">
        <f>ROUND(I128*H128,2)</f>
        <v>0</v>
      </c>
      <c r="K128" s="270" t="s">
        <v>149</v>
      </c>
      <c r="L128" s="275"/>
      <c r="M128" s="276" t="s">
        <v>19</v>
      </c>
      <c r="N128" s="277" t="s">
        <v>44</v>
      </c>
      <c r="O128" s="85"/>
      <c r="P128" s="228">
        <f>O128*H128</f>
        <v>0</v>
      </c>
      <c r="Q128" s="228">
        <v>1</v>
      </c>
      <c r="R128" s="228">
        <f>Q128*H128</f>
        <v>0.040000000000000001</v>
      </c>
      <c r="S128" s="228">
        <v>0</v>
      </c>
      <c r="T128" s="229">
        <f>S128*H128</f>
        <v>0</v>
      </c>
      <c r="U128" s="39"/>
      <c r="V128" s="39"/>
      <c r="W128" s="39"/>
      <c r="X128" s="39"/>
      <c r="Y128" s="39"/>
      <c r="Z128" s="39"/>
      <c r="AA128" s="39"/>
      <c r="AB128" s="39"/>
      <c r="AC128" s="39"/>
      <c r="AD128" s="39"/>
      <c r="AE128" s="39"/>
      <c r="AR128" s="230" t="s">
        <v>351</v>
      </c>
      <c r="AT128" s="230" t="s">
        <v>264</v>
      </c>
      <c r="AU128" s="230" t="s">
        <v>151</v>
      </c>
      <c r="AY128" s="18" t="s">
        <v>142</v>
      </c>
      <c r="BE128" s="231">
        <f>IF(N128="základní",J128,0)</f>
        <v>0</v>
      </c>
      <c r="BF128" s="231">
        <f>IF(N128="snížená",J128,0)</f>
        <v>0</v>
      </c>
      <c r="BG128" s="231">
        <f>IF(N128="zákl. přenesená",J128,0)</f>
        <v>0</v>
      </c>
      <c r="BH128" s="231">
        <f>IF(N128="sníž. přenesená",J128,0)</f>
        <v>0</v>
      </c>
      <c r="BI128" s="231">
        <f>IF(N128="nulová",J128,0)</f>
        <v>0</v>
      </c>
      <c r="BJ128" s="18" t="s">
        <v>151</v>
      </c>
      <c r="BK128" s="231">
        <f>ROUND(I128*H128,2)</f>
        <v>0</v>
      </c>
      <c r="BL128" s="18" t="s">
        <v>269</v>
      </c>
      <c r="BM128" s="230" t="s">
        <v>1952</v>
      </c>
    </row>
    <row r="129" s="2" customFormat="1" ht="16.5" customHeight="1">
      <c r="A129" s="39"/>
      <c r="B129" s="40"/>
      <c r="C129" s="219" t="s">
        <v>249</v>
      </c>
      <c r="D129" s="219" t="s">
        <v>145</v>
      </c>
      <c r="E129" s="220" t="s">
        <v>1953</v>
      </c>
      <c r="F129" s="221" t="s">
        <v>1954</v>
      </c>
      <c r="G129" s="222" t="s">
        <v>159</v>
      </c>
      <c r="H129" s="223">
        <v>33.359999999999999</v>
      </c>
      <c r="I129" s="224"/>
      <c r="J129" s="225">
        <f>ROUND(I129*H129,2)</f>
        <v>0</v>
      </c>
      <c r="K129" s="221" t="s">
        <v>149</v>
      </c>
      <c r="L129" s="45"/>
      <c r="M129" s="226" t="s">
        <v>19</v>
      </c>
      <c r="N129" s="227" t="s">
        <v>44</v>
      </c>
      <c r="O129" s="85"/>
      <c r="P129" s="228">
        <f>O129*H129</f>
        <v>0</v>
      </c>
      <c r="Q129" s="228">
        <v>0.00040000000000000002</v>
      </c>
      <c r="R129" s="228">
        <f>Q129*H129</f>
        <v>0.013344</v>
      </c>
      <c r="S129" s="228">
        <v>0</v>
      </c>
      <c r="T129" s="229">
        <f>S129*H129</f>
        <v>0</v>
      </c>
      <c r="U129" s="39"/>
      <c r="V129" s="39"/>
      <c r="W129" s="39"/>
      <c r="X129" s="39"/>
      <c r="Y129" s="39"/>
      <c r="Z129" s="39"/>
      <c r="AA129" s="39"/>
      <c r="AB129" s="39"/>
      <c r="AC129" s="39"/>
      <c r="AD129" s="39"/>
      <c r="AE129" s="39"/>
      <c r="AR129" s="230" t="s">
        <v>269</v>
      </c>
      <c r="AT129" s="230" t="s">
        <v>145</v>
      </c>
      <c r="AU129" s="230" t="s">
        <v>151</v>
      </c>
      <c r="AY129" s="18" t="s">
        <v>142</v>
      </c>
      <c r="BE129" s="231">
        <f>IF(N129="základní",J129,0)</f>
        <v>0</v>
      </c>
      <c r="BF129" s="231">
        <f>IF(N129="snížená",J129,0)</f>
        <v>0</v>
      </c>
      <c r="BG129" s="231">
        <f>IF(N129="zákl. přenesená",J129,0)</f>
        <v>0</v>
      </c>
      <c r="BH129" s="231">
        <f>IF(N129="sníž. přenesená",J129,0)</f>
        <v>0</v>
      </c>
      <c r="BI129" s="231">
        <f>IF(N129="nulová",J129,0)</f>
        <v>0</v>
      </c>
      <c r="BJ129" s="18" t="s">
        <v>151</v>
      </c>
      <c r="BK129" s="231">
        <f>ROUND(I129*H129,2)</f>
        <v>0</v>
      </c>
      <c r="BL129" s="18" t="s">
        <v>269</v>
      </c>
      <c r="BM129" s="230" t="s">
        <v>1955</v>
      </c>
    </row>
    <row r="130" s="2" customFormat="1">
      <c r="A130" s="39"/>
      <c r="B130" s="40"/>
      <c r="C130" s="41"/>
      <c r="D130" s="234" t="s">
        <v>174</v>
      </c>
      <c r="E130" s="41"/>
      <c r="F130" s="255" t="s">
        <v>1723</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8" t="s">
        <v>174</v>
      </c>
      <c r="AU130" s="18" t="s">
        <v>151</v>
      </c>
    </row>
    <row r="131" s="2" customFormat="1" ht="21.75" customHeight="1">
      <c r="A131" s="39"/>
      <c r="B131" s="40"/>
      <c r="C131" s="268" t="s">
        <v>8</v>
      </c>
      <c r="D131" s="268" t="s">
        <v>264</v>
      </c>
      <c r="E131" s="269" t="s">
        <v>1956</v>
      </c>
      <c r="F131" s="270" t="s">
        <v>416</v>
      </c>
      <c r="G131" s="271" t="s">
        <v>159</v>
      </c>
      <c r="H131" s="272">
        <v>38.359999999999999</v>
      </c>
      <c r="I131" s="273"/>
      <c r="J131" s="274">
        <f>ROUND(I131*H131,2)</f>
        <v>0</v>
      </c>
      <c r="K131" s="270" t="s">
        <v>149</v>
      </c>
      <c r="L131" s="275"/>
      <c r="M131" s="276" t="s">
        <v>19</v>
      </c>
      <c r="N131" s="277" t="s">
        <v>44</v>
      </c>
      <c r="O131" s="85"/>
      <c r="P131" s="228">
        <f>O131*H131</f>
        <v>0</v>
      </c>
      <c r="Q131" s="228">
        <v>0.0038800000000000002</v>
      </c>
      <c r="R131" s="228">
        <f>Q131*H131</f>
        <v>0.14883680000000002</v>
      </c>
      <c r="S131" s="228">
        <v>0</v>
      </c>
      <c r="T131" s="229">
        <f>S131*H131</f>
        <v>0</v>
      </c>
      <c r="U131" s="39"/>
      <c r="V131" s="39"/>
      <c r="W131" s="39"/>
      <c r="X131" s="39"/>
      <c r="Y131" s="39"/>
      <c r="Z131" s="39"/>
      <c r="AA131" s="39"/>
      <c r="AB131" s="39"/>
      <c r="AC131" s="39"/>
      <c r="AD131" s="39"/>
      <c r="AE131" s="39"/>
      <c r="AR131" s="230" t="s">
        <v>351</v>
      </c>
      <c r="AT131" s="230" t="s">
        <v>264</v>
      </c>
      <c r="AU131" s="230" t="s">
        <v>151</v>
      </c>
      <c r="AY131" s="18" t="s">
        <v>142</v>
      </c>
      <c r="BE131" s="231">
        <f>IF(N131="základní",J131,0)</f>
        <v>0</v>
      </c>
      <c r="BF131" s="231">
        <f>IF(N131="snížená",J131,0)</f>
        <v>0</v>
      </c>
      <c r="BG131" s="231">
        <f>IF(N131="zákl. přenesená",J131,0)</f>
        <v>0</v>
      </c>
      <c r="BH131" s="231">
        <f>IF(N131="sníž. přenesená",J131,0)</f>
        <v>0</v>
      </c>
      <c r="BI131" s="231">
        <f>IF(N131="nulová",J131,0)</f>
        <v>0</v>
      </c>
      <c r="BJ131" s="18" t="s">
        <v>151</v>
      </c>
      <c r="BK131" s="231">
        <f>ROUND(I131*H131,2)</f>
        <v>0</v>
      </c>
      <c r="BL131" s="18" t="s">
        <v>269</v>
      </c>
      <c r="BM131" s="230" t="s">
        <v>1957</v>
      </c>
    </row>
    <row r="132" s="2" customFormat="1" ht="21.75" customHeight="1">
      <c r="A132" s="39"/>
      <c r="B132" s="40"/>
      <c r="C132" s="219" t="s">
        <v>269</v>
      </c>
      <c r="D132" s="219" t="s">
        <v>145</v>
      </c>
      <c r="E132" s="220" t="s">
        <v>1133</v>
      </c>
      <c r="F132" s="221" t="s">
        <v>1134</v>
      </c>
      <c r="G132" s="222" t="s">
        <v>301</v>
      </c>
      <c r="H132" s="223">
        <v>0.23400000000000001</v>
      </c>
      <c r="I132" s="224"/>
      <c r="J132" s="225">
        <f>ROUND(I132*H132,2)</f>
        <v>0</v>
      </c>
      <c r="K132" s="221" t="s">
        <v>149</v>
      </c>
      <c r="L132" s="45"/>
      <c r="M132" s="226" t="s">
        <v>19</v>
      </c>
      <c r="N132" s="227" t="s">
        <v>44</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269</v>
      </c>
      <c r="AT132" s="230" t="s">
        <v>145</v>
      </c>
      <c r="AU132" s="230" t="s">
        <v>151</v>
      </c>
      <c r="AY132" s="18" t="s">
        <v>142</v>
      </c>
      <c r="BE132" s="231">
        <f>IF(N132="základní",J132,0)</f>
        <v>0</v>
      </c>
      <c r="BF132" s="231">
        <f>IF(N132="snížená",J132,0)</f>
        <v>0</v>
      </c>
      <c r="BG132" s="231">
        <f>IF(N132="zákl. přenesená",J132,0)</f>
        <v>0</v>
      </c>
      <c r="BH132" s="231">
        <f>IF(N132="sníž. přenesená",J132,0)</f>
        <v>0</v>
      </c>
      <c r="BI132" s="231">
        <f>IF(N132="nulová",J132,0)</f>
        <v>0</v>
      </c>
      <c r="BJ132" s="18" t="s">
        <v>151</v>
      </c>
      <c r="BK132" s="231">
        <f>ROUND(I132*H132,2)</f>
        <v>0</v>
      </c>
      <c r="BL132" s="18" t="s">
        <v>269</v>
      </c>
      <c r="BM132" s="230" t="s">
        <v>1958</v>
      </c>
    </row>
    <row r="133" s="2" customFormat="1">
      <c r="A133" s="39"/>
      <c r="B133" s="40"/>
      <c r="C133" s="41"/>
      <c r="D133" s="234" t="s">
        <v>174</v>
      </c>
      <c r="E133" s="41"/>
      <c r="F133" s="255" t="s">
        <v>434</v>
      </c>
      <c r="G133" s="41"/>
      <c r="H133" s="41"/>
      <c r="I133" s="137"/>
      <c r="J133" s="41"/>
      <c r="K133" s="41"/>
      <c r="L133" s="45"/>
      <c r="M133" s="256"/>
      <c r="N133" s="257"/>
      <c r="O133" s="85"/>
      <c r="P133" s="85"/>
      <c r="Q133" s="85"/>
      <c r="R133" s="85"/>
      <c r="S133" s="85"/>
      <c r="T133" s="86"/>
      <c r="U133" s="39"/>
      <c r="V133" s="39"/>
      <c r="W133" s="39"/>
      <c r="X133" s="39"/>
      <c r="Y133" s="39"/>
      <c r="Z133" s="39"/>
      <c r="AA133" s="39"/>
      <c r="AB133" s="39"/>
      <c r="AC133" s="39"/>
      <c r="AD133" s="39"/>
      <c r="AE133" s="39"/>
      <c r="AT133" s="18" t="s">
        <v>174</v>
      </c>
      <c r="AU133" s="18" t="s">
        <v>151</v>
      </c>
    </row>
    <row r="134" s="12" customFormat="1" ht="25.92" customHeight="1">
      <c r="A134" s="12"/>
      <c r="B134" s="203"/>
      <c r="C134" s="204"/>
      <c r="D134" s="205" t="s">
        <v>71</v>
      </c>
      <c r="E134" s="206" t="s">
        <v>1959</v>
      </c>
      <c r="F134" s="206" t="s">
        <v>1960</v>
      </c>
      <c r="G134" s="204"/>
      <c r="H134" s="204"/>
      <c r="I134" s="207"/>
      <c r="J134" s="208">
        <f>BK134</f>
        <v>0</v>
      </c>
      <c r="K134" s="204"/>
      <c r="L134" s="209"/>
      <c r="M134" s="210"/>
      <c r="N134" s="211"/>
      <c r="O134" s="211"/>
      <c r="P134" s="212">
        <f>P135+P136+P137+P144+P148+P156+P165+P187+P212+P233+P258+P285+P292+P300+P305+P325</f>
        <v>0</v>
      </c>
      <c r="Q134" s="211"/>
      <c r="R134" s="212">
        <f>R135+R136+R137+R144+R148+R156+R165+R187+R212+R233+R258+R285+R292+R300+R305+R325</f>
        <v>42.747989300000008</v>
      </c>
      <c r="S134" s="211"/>
      <c r="T134" s="213">
        <f>T135+T136+T137+T144+T148+T156+T165+T187+T212+T233+T258+T285+T292+T300+T305+T325</f>
        <v>14.166</v>
      </c>
      <c r="U134" s="12"/>
      <c r="V134" s="12"/>
      <c r="W134" s="12"/>
      <c r="X134" s="12"/>
      <c r="Y134" s="12"/>
      <c r="Z134" s="12"/>
      <c r="AA134" s="12"/>
      <c r="AB134" s="12"/>
      <c r="AC134" s="12"/>
      <c r="AD134" s="12"/>
      <c r="AE134" s="12"/>
      <c r="AR134" s="214" t="s">
        <v>150</v>
      </c>
      <c r="AT134" s="215" t="s">
        <v>71</v>
      </c>
      <c r="AU134" s="215" t="s">
        <v>72</v>
      </c>
      <c r="AY134" s="214" t="s">
        <v>142</v>
      </c>
      <c r="BK134" s="216">
        <f>BK135+BK136+BK137+BK144+BK148+BK156+BK165+BK187+BK212+BK233+BK258+BK285+BK292+BK300+BK305+BK325</f>
        <v>0</v>
      </c>
    </row>
    <row r="135" s="2" customFormat="1" ht="16.5" customHeight="1">
      <c r="A135" s="39"/>
      <c r="B135" s="40"/>
      <c r="C135" s="219" t="s">
        <v>274</v>
      </c>
      <c r="D135" s="219" t="s">
        <v>145</v>
      </c>
      <c r="E135" s="220" t="s">
        <v>1961</v>
      </c>
      <c r="F135" s="221" t="s">
        <v>1962</v>
      </c>
      <c r="G135" s="222" t="s">
        <v>1963</v>
      </c>
      <c r="H135" s="223">
        <v>72</v>
      </c>
      <c r="I135" s="224"/>
      <c r="J135" s="225">
        <f>ROUND(I135*H135,2)</f>
        <v>0</v>
      </c>
      <c r="K135" s="221" t="s">
        <v>149</v>
      </c>
      <c r="L135" s="45"/>
      <c r="M135" s="226" t="s">
        <v>19</v>
      </c>
      <c r="N135" s="227" t="s">
        <v>44</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1964</v>
      </c>
      <c r="AT135" s="230" t="s">
        <v>145</v>
      </c>
      <c r="AU135" s="230" t="s">
        <v>80</v>
      </c>
      <c r="AY135" s="18" t="s">
        <v>142</v>
      </c>
      <c r="BE135" s="231">
        <f>IF(N135="základní",J135,0)</f>
        <v>0</v>
      </c>
      <c r="BF135" s="231">
        <f>IF(N135="snížená",J135,0)</f>
        <v>0</v>
      </c>
      <c r="BG135" s="231">
        <f>IF(N135="zákl. přenesená",J135,0)</f>
        <v>0</v>
      </c>
      <c r="BH135" s="231">
        <f>IF(N135="sníž. přenesená",J135,0)</f>
        <v>0</v>
      </c>
      <c r="BI135" s="231">
        <f>IF(N135="nulová",J135,0)</f>
        <v>0</v>
      </c>
      <c r="BJ135" s="18" t="s">
        <v>151</v>
      </c>
      <c r="BK135" s="231">
        <f>ROUND(I135*H135,2)</f>
        <v>0</v>
      </c>
      <c r="BL135" s="18" t="s">
        <v>1964</v>
      </c>
      <c r="BM135" s="230" t="s">
        <v>1965</v>
      </c>
    </row>
    <row r="136" s="13" customFormat="1">
      <c r="A136" s="13"/>
      <c r="B136" s="232"/>
      <c r="C136" s="233"/>
      <c r="D136" s="234" t="s">
        <v>153</v>
      </c>
      <c r="E136" s="235" t="s">
        <v>19</v>
      </c>
      <c r="F136" s="236" t="s">
        <v>1966</v>
      </c>
      <c r="G136" s="233"/>
      <c r="H136" s="237">
        <v>72</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153</v>
      </c>
      <c r="AU136" s="243" t="s">
        <v>80</v>
      </c>
      <c r="AV136" s="13" t="s">
        <v>151</v>
      </c>
      <c r="AW136" s="13" t="s">
        <v>33</v>
      </c>
      <c r="AX136" s="13" t="s">
        <v>80</v>
      </c>
      <c r="AY136" s="243" t="s">
        <v>142</v>
      </c>
    </row>
    <row r="137" s="12" customFormat="1" ht="22.8" customHeight="1">
      <c r="A137" s="12"/>
      <c r="B137" s="203"/>
      <c r="C137" s="204"/>
      <c r="D137" s="205" t="s">
        <v>71</v>
      </c>
      <c r="E137" s="217" t="s">
        <v>143</v>
      </c>
      <c r="F137" s="217" t="s">
        <v>144</v>
      </c>
      <c r="G137" s="204"/>
      <c r="H137" s="204"/>
      <c r="I137" s="207"/>
      <c r="J137" s="218">
        <f>BK137</f>
        <v>0</v>
      </c>
      <c r="K137" s="204"/>
      <c r="L137" s="209"/>
      <c r="M137" s="210"/>
      <c r="N137" s="211"/>
      <c r="O137" s="211"/>
      <c r="P137" s="212">
        <f>SUM(P138:P143)</f>
        <v>0</v>
      </c>
      <c r="Q137" s="211"/>
      <c r="R137" s="212">
        <f>SUM(R138:R143)</f>
        <v>1.22932</v>
      </c>
      <c r="S137" s="211"/>
      <c r="T137" s="213">
        <f>SUM(T138:T143)</f>
        <v>0</v>
      </c>
      <c r="U137" s="12"/>
      <c r="V137" s="12"/>
      <c r="W137" s="12"/>
      <c r="X137" s="12"/>
      <c r="Y137" s="12"/>
      <c r="Z137" s="12"/>
      <c r="AA137" s="12"/>
      <c r="AB137" s="12"/>
      <c r="AC137" s="12"/>
      <c r="AD137" s="12"/>
      <c r="AE137" s="12"/>
      <c r="AR137" s="214" t="s">
        <v>80</v>
      </c>
      <c r="AT137" s="215" t="s">
        <v>71</v>
      </c>
      <c r="AU137" s="215" t="s">
        <v>80</v>
      </c>
      <c r="AY137" s="214" t="s">
        <v>142</v>
      </c>
      <c r="BK137" s="216">
        <f>SUM(BK138:BK143)</f>
        <v>0</v>
      </c>
    </row>
    <row r="138" s="2" customFormat="1" ht="16.5" customHeight="1">
      <c r="A138" s="39"/>
      <c r="B138" s="40"/>
      <c r="C138" s="219" t="s">
        <v>279</v>
      </c>
      <c r="D138" s="219" t="s">
        <v>145</v>
      </c>
      <c r="E138" s="220" t="s">
        <v>1967</v>
      </c>
      <c r="F138" s="221" t="s">
        <v>1968</v>
      </c>
      <c r="G138" s="222" t="s">
        <v>179</v>
      </c>
      <c r="H138" s="223">
        <v>18</v>
      </c>
      <c r="I138" s="224"/>
      <c r="J138" s="225">
        <f>ROUND(I138*H138,2)</f>
        <v>0</v>
      </c>
      <c r="K138" s="221" t="s">
        <v>149</v>
      </c>
      <c r="L138" s="45"/>
      <c r="M138" s="226" t="s">
        <v>19</v>
      </c>
      <c r="N138" s="227" t="s">
        <v>44</v>
      </c>
      <c r="O138" s="85"/>
      <c r="P138" s="228">
        <f>O138*H138</f>
        <v>0</v>
      </c>
      <c r="Q138" s="228">
        <v>0.012619999999999999</v>
      </c>
      <c r="R138" s="228">
        <f>Q138*H138</f>
        <v>0.22715999999999997</v>
      </c>
      <c r="S138" s="228">
        <v>0</v>
      </c>
      <c r="T138" s="229">
        <f>S138*H138</f>
        <v>0</v>
      </c>
      <c r="U138" s="39"/>
      <c r="V138" s="39"/>
      <c r="W138" s="39"/>
      <c r="X138" s="39"/>
      <c r="Y138" s="39"/>
      <c r="Z138" s="39"/>
      <c r="AA138" s="39"/>
      <c r="AB138" s="39"/>
      <c r="AC138" s="39"/>
      <c r="AD138" s="39"/>
      <c r="AE138" s="39"/>
      <c r="AR138" s="230" t="s">
        <v>150</v>
      </c>
      <c r="AT138" s="230" t="s">
        <v>145</v>
      </c>
      <c r="AU138" s="230" t="s">
        <v>151</v>
      </c>
      <c r="AY138" s="18" t="s">
        <v>142</v>
      </c>
      <c r="BE138" s="231">
        <f>IF(N138="základní",J138,0)</f>
        <v>0</v>
      </c>
      <c r="BF138" s="231">
        <f>IF(N138="snížená",J138,0)</f>
        <v>0</v>
      </c>
      <c r="BG138" s="231">
        <f>IF(N138="zákl. přenesená",J138,0)</f>
        <v>0</v>
      </c>
      <c r="BH138" s="231">
        <f>IF(N138="sníž. přenesená",J138,0)</f>
        <v>0</v>
      </c>
      <c r="BI138" s="231">
        <f>IF(N138="nulová",J138,0)</f>
        <v>0</v>
      </c>
      <c r="BJ138" s="18" t="s">
        <v>151</v>
      </c>
      <c r="BK138" s="231">
        <f>ROUND(I138*H138,2)</f>
        <v>0</v>
      </c>
      <c r="BL138" s="18" t="s">
        <v>150</v>
      </c>
      <c r="BM138" s="230" t="s">
        <v>1969</v>
      </c>
    </row>
    <row r="139" s="2" customFormat="1" ht="16.5" customHeight="1">
      <c r="A139" s="39"/>
      <c r="B139" s="40"/>
      <c r="C139" s="219" t="s">
        <v>284</v>
      </c>
      <c r="D139" s="219" t="s">
        <v>145</v>
      </c>
      <c r="E139" s="220" t="s">
        <v>1970</v>
      </c>
      <c r="F139" s="221" t="s">
        <v>1971</v>
      </c>
      <c r="G139" s="222" t="s">
        <v>179</v>
      </c>
      <c r="H139" s="223">
        <v>16</v>
      </c>
      <c r="I139" s="224"/>
      <c r="J139" s="225">
        <f>ROUND(I139*H139,2)</f>
        <v>0</v>
      </c>
      <c r="K139" s="221" t="s">
        <v>149</v>
      </c>
      <c r="L139" s="45"/>
      <c r="M139" s="226" t="s">
        <v>19</v>
      </c>
      <c r="N139" s="227" t="s">
        <v>44</v>
      </c>
      <c r="O139" s="85"/>
      <c r="P139" s="228">
        <f>O139*H139</f>
        <v>0</v>
      </c>
      <c r="Q139" s="228">
        <v>0.018929999999999999</v>
      </c>
      <c r="R139" s="228">
        <f>Q139*H139</f>
        <v>0.30287999999999998</v>
      </c>
      <c r="S139" s="228">
        <v>0</v>
      </c>
      <c r="T139" s="229">
        <f>S139*H139</f>
        <v>0</v>
      </c>
      <c r="U139" s="39"/>
      <c r="V139" s="39"/>
      <c r="W139" s="39"/>
      <c r="X139" s="39"/>
      <c r="Y139" s="39"/>
      <c r="Z139" s="39"/>
      <c r="AA139" s="39"/>
      <c r="AB139" s="39"/>
      <c r="AC139" s="39"/>
      <c r="AD139" s="39"/>
      <c r="AE139" s="39"/>
      <c r="AR139" s="230" t="s">
        <v>150</v>
      </c>
      <c r="AT139" s="230" t="s">
        <v>145</v>
      </c>
      <c r="AU139" s="230" t="s">
        <v>151</v>
      </c>
      <c r="AY139" s="18" t="s">
        <v>142</v>
      </c>
      <c r="BE139" s="231">
        <f>IF(N139="základní",J139,0)</f>
        <v>0</v>
      </c>
      <c r="BF139" s="231">
        <f>IF(N139="snížená",J139,0)</f>
        <v>0</v>
      </c>
      <c r="BG139" s="231">
        <f>IF(N139="zákl. přenesená",J139,0)</f>
        <v>0</v>
      </c>
      <c r="BH139" s="231">
        <f>IF(N139="sníž. přenesená",J139,0)</f>
        <v>0</v>
      </c>
      <c r="BI139" s="231">
        <f>IF(N139="nulová",J139,0)</f>
        <v>0</v>
      </c>
      <c r="BJ139" s="18" t="s">
        <v>151</v>
      </c>
      <c r="BK139" s="231">
        <f>ROUND(I139*H139,2)</f>
        <v>0</v>
      </c>
      <c r="BL139" s="18" t="s">
        <v>150</v>
      </c>
      <c r="BM139" s="230" t="s">
        <v>1972</v>
      </c>
    </row>
    <row r="140" s="2" customFormat="1" ht="16.5" customHeight="1">
      <c r="A140" s="39"/>
      <c r="B140" s="40"/>
      <c r="C140" s="219" t="s">
        <v>290</v>
      </c>
      <c r="D140" s="219" t="s">
        <v>145</v>
      </c>
      <c r="E140" s="220" t="s">
        <v>1973</v>
      </c>
      <c r="F140" s="221" t="s">
        <v>1974</v>
      </c>
      <c r="G140" s="222" t="s">
        <v>179</v>
      </c>
      <c r="H140" s="223">
        <v>1</v>
      </c>
      <c r="I140" s="224"/>
      <c r="J140" s="225">
        <f>ROUND(I140*H140,2)</f>
        <v>0</v>
      </c>
      <c r="K140" s="221" t="s">
        <v>149</v>
      </c>
      <c r="L140" s="45"/>
      <c r="M140" s="226" t="s">
        <v>19</v>
      </c>
      <c r="N140" s="227" t="s">
        <v>44</v>
      </c>
      <c r="O140" s="85"/>
      <c r="P140" s="228">
        <f>O140*H140</f>
        <v>0</v>
      </c>
      <c r="Q140" s="228">
        <v>0.025239999999999999</v>
      </c>
      <c r="R140" s="228">
        <f>Q140*H140</f>
        <v>0.025239999999999999</v>
      </c>
      <c r="S140" s="228">
        <v>0</v>
      </c>
      <c r="T140" s="229">
        <f>S140*H140</f>
        <v>0</v>
      </c>
      <c r="U140" s="39"/>
      <c r="V140" s="39"/>
      <c r="W140" s="39"/>
      <c r="X140" s="39"/>
      <c r="Y140" s="39"/>
      <c r="Z140" s="39"/>
      <c r="AA140" s="39"/>
      <c r="AB140" s="39"/>
      <c r="AC140" s="39"/>
      <c r="AD140" s="39"/>
      <c r="AE140" s="39"/>
      <c r="AR140" s="230" t="s">
        <v>150</v>
      </c>
      <c r="AT140" s="230" t="s">
        <v>145</v>
      </c>
      <c r="AU140" s="230" t="s">
        <v>151</v>
      </c>
      <c r="AY140" s="18" t="s">
        <v>142</v>
      </c>
      <c r="BE140" s="231">
        <f>IF(N140="základní",J140,0)</f>
        <v>0</v>
      </c>
      <c r="BF140" s="231">
        <f>IF(N140="snížená",J140,0)</f>
        <v>0</v>
      </c>
      <c r="BG140" s="231">
        <f>IF(N140="zákl. přenesená",J140,0)</f>
        <v>0</v>
      </c>
      <c r="BH140" s="231">
        <f>IF(N140="sníž. přenesená",J140,0)</f>
        <v>0</v>
      </c>
      <c r="BI140" s="231">
        <f>IF(N140="nulová",J140,0)</f>
        <v>0</v>
      </c>
      <c r="BJ140" s="18" t="s">
        <v>151</v>
      </c>
      <c r="BK140" s="231">
        <f>ROUND(I140*H140,2)</f>
        <v>0</v>
      </c>
      <c r="BL140" s="18" t="s">
        <v>150</v>
      </c>
      <c r="BM140" s="230" t="s">
        <v>1975</v>
      </c>
    </row>
    <row r="141" s="2" customFormat="1" ht="21.75" customHeight="1">
      <c r="A141" s="39"/>
      <c r="B141" s="40"/>
      <c r="C141" s="219" t="s">
        <v>7</v>
      </c>
      <c r="D141" s="219" t="s">
        <v>145</v>
      </c>
      <c r="E141" s="220" t="s">
        <v>1976</v>
      </c>
      <c r="F141" s="221" t="s">
        <v>1977</v>
      </c>
      <c r="G141" s="222" t="s">
        <v>179</v>
      </c>
      <c r="H141" s="223">
        <v>4</v>
      </c>
      <c r="I141" s="224"/>
      <c r="J141" s="225">
        <f>ROUND(I141*H141,2)</f>
        <v>0</v>
      </c>
      <c r="K141" s="221" t="s">
        <v>149</v>
      </c>
      <c r="L141" s="45"/>
      <c r="M141" s="226" t="s">
        <v>19</v>
      </c>
      <c r="N141" s="227" t="s">
        <v>44</v>
      </c>
      <c r="O141" s="85"/>
      <c r="P141" s="228">
        <f>O141*H141</f>
        <v>0</v>
      </c>
      <c r="Q141" s="228">
        <v>0.073669999999999999</v>
      </c>
      <c r="R141" s="228">
        <f>Q141*H141</f>
        <v>0.29468</v>
      </c>
      <c r="S141" s="228">
        <v>0</v>
      </c>
      <c r="T141" s="229">
        <f>S141*H141</f>
        <v>0</v>
      </c>
      <c r="U141" s="39"/>
      <c r="V141" s="39"/>
      <c r="W141" s="39"/>
      <c r="X141" s="39"/>
      <c r="Y141" s="39"/>
      <c r="Z141" s="39"/>
      <c r="AA141" s="39"/>
      <c r="AB141" s="39"/>
      <c r="AC141" s="39"/>
      <c r="AD141" s="39"/>
      <c r="AE141" s="39"/>
      <c r="AR141" s="230" t="s">
        <v>150</v>
      </c>
      <c r="AT141" s="230" t="s">
        <v>145</v>
      </c>
      <c r="AU141" s="230" t="s">
        <v>151</v>
      </c>
      <c r="AY141" s="18" t="s">
        <v>142</v>
      </c>
      <c r="BE141" s="231">
        <f>IF(N141="základní",J141,0)</f>
        <v>0</v>
      </c>
      <c r="BF141" s="231">
        <f>IF(N141="snížená",J141,0)</f>
        <v>0</v>
      </c>
      <c r="BG141" s="231">
        <f>IF(N141="zákl. přenesená",J141,0)</f>
        <v>0</v>
      </c>
      <c r="BH141" s="231">
        <f>IF(N141="sníž. přenesená",J141,0)</f>
        <v>0</v>
      </c>
      <c r="BI141" s="231">
        <f>IF(N141="nulová",J141,0)</f>
        <v>0</v>
      </c>
      <c r="BJ141" s="18" t="s">
        <v>151</v>
      </c>
      <c r="BK141" s="231">
        <f>ROUND(I141*H141,2)</f>
        <v>0</v>
      </c>
      <c r="BL141" s="18" t="s">
        <v>150</v>
      </c>
      <c r="BM141" s="230" t="s">
        <v>1978</v>
      </c>
    </row>
    <row r="142" s="2" customFormat="1" ht="21.75" customHeight="1">
      <c r="A142" s="39"/>
      <c r="B142" s="40"/>
      <c r="C142" s="219" t="s">
        <v>298</v>
      </c>
      <c r="D142" s="219" t="s">
        <v>145</v>
      </c>
      <c r="E142" s="220" t="s">
        <v>1979</v>
      </c>
      <c r="F142" s="221" t="s">
        <v>1980</v>
      </c>
      <c r="G142" s="222" t="s">
        <v>179</v>
      </c>
      <c r="H142" s="223">
        <v>1</v>
      </c>
      <c r="I142" s="224"/>
      <c r="J142" s="225">
        <f>ROUND(I142*H142,2)</f>
        <v>0</v>
      </c>
      <c r="K142" s="221" t="s">
        <v>149</v>
      </c>
      <c r="L142" s="45"/>
      <c r="M142" s="226" t="s">
        <v>19</v>
      </c>
      <c r="N142" s="227" t="s">
        <v>44</v>
      </c>
      <c r="O142" s="85"/>
      <c r="P142" s="228">
        <f>O142*H142</f>
        <v>0</v>
      </c>
      <c r="Q142" s="228">
        <v>0.096860000000000002</v>
      </c>
      <c r="R142" s="228">
        <f>Q142*H142</f>
        <v>0.096860000000000002</v>
      </c>
      <c r="S142" s="228">
        <v>0</v>
      </c>
      <c r="T142" s="229">
        <f>S142*H142</f>
        <v>0</v>
      </c>
      <c r="U142" s="39"/>
      <c r="V142" s="39"/>
      <c r="W142" s="39"/>
      <c r="X142" s="39"/>
      <c r="Y142" s="39"/>
      <c r="Z142" s="39"/>
      <c r="AA142" s="39"/>
      <c r="AB142" s="39"/>
      <c r="AC142" s="39"/>
      <c r="AD142" s="39"/>
      <c r="AE142" s="39"/>
      <c r="AR142" s="230" t="s">
        <v>150</v>
      </c>
      <c r="AT142" s="230" t="s">
        <v>145</v>
      </c>
      <c r="AU142" s="230" t="s">
        <v>151</v>
      </c>
      <c r="AY142" s="18" t="s">
        <v>142</v>
      </c>
      <c r="BE142" s="231">
        <f>IF(N142="základní",J142,0)</f>
        <v>0</v>
      </c>
      <c r="BF142" s="231">
        <f>IF(N142="snížená",J142,0)</f>
        <v>0</v>
      </c>
      <c r="BG142" s="231">
        <f>IF(N142="zákl. přenesená",J142,0)</f>
        <v>0</v>
      </c>
      <c r="BH142" s="231">
        <f>IF(N142="sníž. přenesená",J142,0)</f>
        <v>0</v>
      </c>
      <c r="BI142" s="231">
        <f>IF(N142="nulová",J142,0)</f>
        <v>0</v>
      </c>
      <c r="BJ142" s="18" t="s">
        <v>151</v>
      </c>
      <c r="BK142" s="231">
        <f>ROUND(I142*H142,2)</f>
        <v>0</v>
      </c>
      <c r="BL142" s="18" t="s">
        <v>150</v>
      </c>
      <c r="BM142" s="230" t="s">
        <v>1981</v>
      </c>
    </row>
    <row r="143" s="2" customFormat="1" ht="16.5" customHeight="1">
      <c r="A143" s="39"/>
      <c r="B143" s="40"/>
      <c r="C143" s="219" t="s">
        <v>304</v>
      </c>
      <c r="D143" s="219" t="s">
        <v>145</v>
      </c>
      <c r="E143" s="220" t="s">
        <v>1982</v>
      </c>
      <c r="F143" s="221" t="s">
        <v>1983</v>
      </c>
      <c r="G143" s="222" t="s">
        <v>179</v>
      </c>
      <c r="H143" s="223">
        <v>50</v>
      </c>
      <c r="I143" s="224"/>
      <c r="J143" s="225">
        <f>ROUND(I143*H143,2)</f>
        <v>0</v>
      </c>
      <c r="K143" s="221" t="s">
        <v>149</v>
      </c>
      <c r="L143" s="45"/>
      <c r="M143" s="226" t="s">
        <v>19</v>
      </c>
      <c r="N143" s="227" t="s">
        <v>44</v>
      </c>
      <c r="O143" s="85"/>
      <c r="P143" s="228">
        <f>O143*H143</f>
        <v>0</v>
      </c>
      <c r="Q143" s="228">
        <v>0.0056499999999999996</v>
      </c>
      <c r="R143" s="228">
        <f>Q143*H143</f>
        <v>0.28249999999999997</v>
      </c>
      <c r="S143" s="228">
        <v>0</v>
      </c>
      <c r="T143" s="229">
        <f>S143*H143</f>
        <v>0</v>
      </c>
      <c r="U143" s="39"/>
      <c r="V143" s="39"/>
      <c r="W143" s="39"/>
      <c r="X143" s="39"/>
      <c r="Y143" s="39"/>
      <c r="Z143" s="39"/>
      <c r="AA143" s="39"/>
      <c r="AB143" s="39"/>
      <c r="AC143" s="39"/>
      <c r="AD143" s="39"/>
      <c r="AE143" s="39"/>
      <c r="AR143" s="230" t="s">
        <v>150</v>
      </c>
      <c r="AT143" s="230" t="s">
        <v>145</v>
      </c>
      <c r="AU143" s="230" t="s">
        <v>151</v>
      </c>
      <c r="AY143" s="18" t="s">
        <v>142</v>
      </c>
      <c r="BE143" s="231">
        <f>IF(N143="základní",J143,0)</f>
        <v>0</v>
      </c>
      <c r="BF143" s="231">
        <f>IF(N143="snížená",J143,0)</f>
        <v>0</v>
      </c>
      <c r="BG143" s="231">
        <f>IF(N143="zákl. přenesená",J143,0)</f>
        <v>0</v>
      </c>
      <c r="BH143" s="231">
        <f>IF(N143="sníž. přenesená",J143,0)</f>
        <v>0</v>
      </c>
      <c r="BI143" s="231">
        <f>IF(N143="nulová",J143,0)</f>
        <v>0</v>
      </c>
      <c r="BJ143" s="18" t="s">
        <v>151</v>
      </c>
      <c r="BK143" s="231">
        <f>ROUND(I143*H143,2)</f>
        <v>0</v>
      </c>
      <c r="BL143" s="18" t="s">
        <v>150</v>
      </c>
      <c r="BM143" s="230" t="s">
        <v>1984</v>
      </c>
    </row>
    <row r="144" s="12" customFormat="1" ht="22.8" customHeight="1">
      <c r="A144" s="12"/>
      <c r="B144" s="203"/>
      <c r="C144" s="204"/>
      <c r="D144" s="205" t="s">
        <v>71</v>
      </c>
      <c r="E144" s="217" t="s">
        <v>150</v>
      </c>
      <c r="F144" s="217" t="s">
        <v>170</v>
      </c>
      <c r="G144" s="204"/>
      <c r="H144" s="204"/>
      <c r="I144" s="207"/>
      <c r="J144" s="218">
        <f>BK144</f>
        <v>0</v>
      </c>
      <c r="K144" s="204"/>
      <c r="L144" s="209"/>
      <c r="M144" s="210"/>
      <c r="N144" s="211"/>
      <c r="O144" s="211"/>
      <c r="P144" s="212">
        <f>SUM(P145:P147)</f>
        <v>0</v>
      </c>
      <c r="Q144" s="211"/>
      <c r="R144" s="212">
        <f>SUM(R145:R147)</f>
        <v>21.7448163</v>
      </c>
      <c r="S144" s="211"/>
      <c r="T144" s="213">
        <f>SUM(T145:T147)</f>
        <v>0</v>
      </c>
      <c r="U144" s="12"/>
      <c r="V144" s="12"/>
      <c r="W144" s="12"/>
      <c r="X144" s="12"/>
      <c r="Y144" s="12"/>
      <c r="Z144" s="12"/>
      <c r="AA144" s="12"/>
      <c r="AB144" s="12"/>
      <c r="AC144" s="12"/>
      <c r="AD144" s="12"/>
      <c r="AE144" s="12"/>
      <c r="AR144" s="214" t="s">
        <v>80</v>
      </c>
      <c r="AT144" s="215" t="s">
        <v>71</v>
      </c>
      <c r="AU144" s="215" t="s">
        <v>80</v>
      </c>
      <c r="AY144" s="214" t="s">
        <v>142</v>
      </c>
      <c r="BK144" s="216">
        <f>SUM(BK145:BK147)</f>
        <v>0</v>
      </c>
    </row>
    <row r="145" s="2" customFormat="1" ht="21.75" customHeight="1">
      <c r="A145" s="39"/>
      <c r="B145" s="40"/>
      <c r="C145" s="219" t="s">
        <v>310</v>
      </c>
      <c r="D145" s="219" t="s">
        <v>145</v>
      </c>
      <c r="E145" s="220" t="s">
        <v>1985</v>
      </c>
      <c r="F145" s="221" t="s">
        <v>1986</v>
      </c>
      <c r="G145" s="222" t="s">
        <v>179</v>
      </c>
      <c r="H145" s="223">
        <v>6</v>
      </c>
      <c r="I145" s="224"/>
      <c r="J145" s="225">
        <f>ROUND(I145*H145,2)</f>
        <v>0</v>
      </c>
      <c r="K145" s="221" t="s">
        <v>149</v>
      </c>
      <c r="L145" s="45"/>
      <c r="M145" s="226" t="s">
        <v>19</v>
      </c>
      <c r="N145" s="227" t="s">
        <v>44</v>
      </c>
      <c r="O145" s="85"/>
      <c r="P145" s="228">
        <f>O145*H145</f>
        <v>0</v>
      </c>
      <c r="Q145" s="228">
        <v>0.097850000000000006</v>
      </c>
      <c r="R145" s="228">
        <f>Q145*H145</f>
        <v>0.58710000000000007</v>
      </c>
      <c r="S145" s="228">
        <v>0</v>
      </c>
      <c r="T145" s="229">
        <f>S145*H145</f>
        <v>0</v>
      </c>
      <c r="U145" s="39"/>
      <c r="V145" s="39"/>
      <c r="W145" s="39"/>
      <c r="X145" s="39"/>
      <c r="Y145" s="39"/>
      <c r="Z145" s="39"/>
      <c r="AA145" s="39"/>
      <c r="AB145" s="39"/>
      <c r="AC145" s="39"/>
      <c r="AD145" s="39"/>
      <c r="AE145" s="39"/>
      <c r="AR145" s="230" t="s">
        <v>150</v>
      </c>
      <c r="AT145" s="230" t="s">
        <v>145</v>
      </c>
      <c r="AU145" s="230" t="s">
        <v>151</v>
      </c>
      <c r="AY145" s="18" t="s">
        <v>142</v>
      </c>
      <c r="BE145" s="231">
        <f>IF(N145="základní",J145,0)</f>
        <v>0</v>
      </c>
      <c r="BF145" s="231">
        <f>IF(N145="snížená",J145,0)</f>
        <v>0</v>
      </c>
      <c r="BG145" s="231">
        <f>IF(N145="zákl. přenesená",J145,0)</f>
        <v>0</v>
      </c>
      <c r="BH145" s="231">
        <f>IF(N145="sníž. přenesená",J145,0)</f>
        <v>0</v>
      </c>
      <c r="BI145" s="231">
        <f>IF(N145="nulová",J145,0)</f>
        <v>0</v>
      </c>
      <c r="BJ145" s="18" t="s">
        <v>151</v>
      </c>
      <c r="BK145" s="231">
        <f>ROUND(I145*H145,2)</f>
        <v>0</v>
      </c>
      <c r="BL145" s="18" t="s">
        <v>150</v>
      </c>
      <c r="BM145" s="230" t="s">
        <v>1987</v>
      </c>
    </row>
    <row r="146" s="2" customFormat="1" ht="16.5" customHeight="1">
      <c r="A146" s="39"/>
      <c r="B146" s="40"/>
      <c r="C146" s="219" t="s">
        <v>315</v>
      </c>
      <c r="D146" s="219" t="s">
        <v>145</v>
      </c>
      <c r="E146" s="220" t="s">
        <v>1988</v>
      </c>
      <c r="F146" s="221" t="s">
        <v>1989</v>
      </c>
      <c r="G146" s="222" t="s">
        <v>148</v>
      </c>
      <c r="H146" s="223">
        <v>11.19</v>
      </c>
      <c r="I146" s="224"/>
      <c r="J146" s="225">
        <f>ROUND(I146*H146,2)</f>
        <v>0</v>
      </c>
      <c r="K146" s="221" t="s">
        <v>149</v>
      </c>
      <c r="L146" s="45"/>
      <c r="M146" s="226" t="s">
        <v>19</v>
      </c>
      <c r="N146" s="227" t="s">
        <v>44</v>
      </c>
      <c r="O146" s="85"/>
      <c r="P146" s="228">
        <f>O146*H146</f>
        <v>0</v>
      </c>
      <c r="Q146" s="228">
        <v>1.8907700000000001</v>
      </c>
      <c r="R146" s="228">
        <f>Q146*H146</f>
        <v>21.157716300000001</v>
      </c>
      <c r="S146" s="228">
        <v>0</v>
      </c>
      <c r="T146" s="229">
        <f>S146*H146</f>
        <v>0</v>
      </c>
      <c r="U146" s="39"/>
      <c r="V146" s="39"/>
      <c r="W146" s="39"/>
      <c r="X146" s="39"/>
      <c r="Y146" s="39"/>
      <c r="Z146" s="39"/>
      <c r="AA146" s="39"/>
      <c r="AB146" s="39"/>
      <c r="AC146" s="39"/>
      <c r="AD146" s="39"/>
      <c r="AE146" s="39"/>
      <c r="AR146" s="230" t="s">
        <v>150</v>
      </c>
      <c r="AT146" s="230" t="s">
        <v>145</v>
      </c>
      <c r="AU146" s="230" t="s">
        <v>151</v>
      </c>
      <c r="AY146" s="18" t="s">
        <v>142</v>
      </c>
      <c r="BE146" s="231">
        <f>IF(N146="základní",J146,0)</f>
        <v>0</v>
      </c>
      <c r="BF146" s="231">
        <f>IF(N146="snížená",J146,0)</f>
        <v>0</v>
      </c>
      <c r="BG146" s="231">
        <f>IF(N146="zákl. přenesená",J146,0)</f>
        <v>0</v>
      </c>
      <c r="BH146" s="231">
        <f>IF(N146="sníž. přenesená",J146,0)</f>
        <v>0</v>
      </c>
      <c r="BI146" s="231">
        <f>IF(N146="nulová",J146,0)</f>
        <v>0</v>
      </c>
      <c r="BJ146" s="18" t="s">
        <v>151</v>
      </c>
      <c r="BK146" s="231">
        <f>ROUND(I146*H146,2)</f>
        <v>0</v>
      </c>
      <c r="BL146" s="18" t="s">
        <v>150</v>
      </c>
      <c r="BM146" s="230" t="s">
        <v>1990</v>
      </c>
    </row>
    <row r="147" s="2" customFormat="1">
      <c r="A147" s="39"/>
      <c r="B147" s="40"/>
      <c r="C147" s="41"/>
      <c r="D147" s="234" t="s">
        <v>174</v>
      </c>
      <c r="E147" s="41"/>
      <c r="F147" s="255" t="s">
        <v>1991</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8" t="s">
        <v>174</v>
      </c>
      <c r="AU147" s="18" t="s">
        <v>151</v>
      </c>
    </row>
    <row r="148" s="12" customFormat="1" ht="22.8" customHeight="1">
      <c r="A148" s="12"/>
      <c r="B148" s="203"/>
      <c r="C148" s="204"/>
      <c r="D148" s="205" t="s">
        <v>71</v>
      </c>
      <c r="E148" s="217" t="s">
        <v>188</v>
      </c>
      <c r="F148" s="217" t="s">
        <v>199</v>
      </c>
      <c r="G148" s="204"/>
      <c r="H148" s="204"/>
      <c r="I148" s="207"/>
      <c r="J148" s="218">
        <f>BK148</f>
        <v>0</v>
      </c>
      <c r="K148" s="204"/>
      <c r="L148" s="209"/>
      <c r="M148" s="210"/>
      <c r="N148" s="211"/>
      <c r="O148" s="211"/>
      <c r="P148" s="212">
        <f>SUM(P149:P155)</f>
        <v>0</v>
      </c>
      <c r="Q148" s="211"/>
      <c r="R148" s="212">
        <f>SUM(R149:R155)</f>
        <v>13.722452999999998</v>
      </c>
      <c r="S148" s="211"/>
      <c r="T148" s="213">
        <f>SUM(T149:T155)</f>
        <v>0</v>
      </c>
      <c r="U148" s="12"/>
      <c r="V148" s="12"/>
      <c r="W148" s="12"/>
      <c r="X148" s="12"/>
      <c r="Y148" s="12"/>
      <c r="Z148" s="12"/>
      <c r="AA148" s="12"/>
      <c r="AB148" s="12"/>
      <c r="AC148" s="12"/>
      <c r="AD148" s="12"/>
      <c r="AE148" s="12"/>
      <c r="AR148" s="214" t="s">
        <v>80</v>
      </c>
      <c r="AT148" s="215" t="s">
        <v>71</v>
      </c>
      <c r="AU148" s="215" t="s">
        <v>80</v>
      </c>
      <c r="AY148" s="214" t="s">
        <v>142</v>
      </c>
      <c r="BK148" s="216">
        <f>SUM(BK149:BK155)</f>
        <v>0</v>
      </c>
    </row>
    <row r="149" s="2" customFormat="1" ht="21.75" customHeight="1">
      <c r="A149" s="39"/>
      <c r="B149" s="40"/>
      <c r="C149" s="219" t="s">
        <v>320</v>
      </c>
      <c r="D149" s="219" t="s">
        <v>145</v>
      </c>
      <c r="E149" s="220" t="s">
        <v>1992</v>
      </c>
      <c r="F149" s="221" t="s">
        <v>1993</v>
      </c>
      <c r="G149" s="222" t="s">
        <v>179</v>
      </c>
      <c r="H149" s="223">
        <v>6</v>
      </c>
      <c r="I149" s="224"/>
      <c r="J149" s="225">
        <f>ROUND(I149*H149,2)</f>
        <v>0</v>
      </c>
      <c r="K149" s="221" t="s">
        <v>149</v>
      </c>
      <c r="L149" s="45"/>
      <c r="M149" s="226" t="s">
        <v>19</v>
      </c>
      <c r="N149" s="227" t="s">
        <v>44</v>
      </c>
      <c r="O149" s="85"/>
      <c r="P149" s="228">
        <f>O149*H149</f>
        <v>0</v>
      </c>
      <c r="Q149" s="228">
        <v>0.0094999999999999998</v>
      </c>
      <c r="R149" s="228">
        <f>Q149*H149</f>
        <v>0.056999999999999995</v>
      </c>
      <c r="S149" s="228">
        <v>0</v>
      </c>
      <c r="T149" s="229">
        <f>S149*H149</f>
        <v>0</v>
      </c>
      <c r="U149" s="39"/>
      <c r="V149" s="39"/>
      <c r="W149" s="39"/>
      <c r="X149" s="39"/>
      <c r="Y149" s="39"/>
      <c r="Z149" s="39"/>
      <c r="AA149" s="39"/>
      <c r="AB149" s="39"/>
      <c r="AC149" s="39"/>
      <c r="AD149" s="39"/>
      <c r="AE149" s="39"/>
      <c r="AR149" s="230" t="s">
        <v>150</v>
      </c>
      <c r="AT149" s="230" t="s">
        <v>145</v>
      </c>
      <c r="AU149" s="230" t="s">
        <v>151</v>
      </c>
      <c r="AY149" s="18" t="s">
        <v>142</v>
      </c>
      <c r="BE149" s="231">
        <f>IF(N149="základní",J149,0)</f>
        <v>0</v>
      </c>
      <c r="BF149" s="231">
        <f>IF(N149="snížená",J149,0)</f>
        <v>0</v>
      </c>
      <c r="BG149" s="231">
        <f>IF(N149="zákl. přenesená",J149,0)</f>
        <v>0</v>
      </c>
      <c r="BH149" s="231">
        <f>IF(N149="sníž. přenesená",J149,0)</f>
        <v>0</v>
      </c>
      <c r="BI149" s="231">
        <f>IF(N149="nulová",J149,0)</f>
        <v>0</v>
      </c>
      <c r="BJ149" s="18" t="s">
        <v>151</v>
      </c>
      <c r="BK149" s="231">
        <f>ROUND(I149*H149,2)</f>
        <v>0</v>
      </c>
      <c r="BL149" s="18" t="s">
        <v>150</v>
      </c>
      <c r="BM149" s="230" t="s">
        <v>1994</v>
      </c>
    </row>
    <row r="150" s="2" customFormat="1" ht="16.5" customHeight="1">
      <c r="A150" s="39"/>
      <c r="B150" s="40"/>
      <c r="C150" s="219" t="s">
        <v>324</v>
      </c>
      <c r="D150" s="219" t="s">
        <v>145</v>
      </c>
      <c r="E150" s="220" t="s">
        <v>1995</v>
      </c>
      <c r="F150" s="221" t="s">
        <v>1996</v>
      </c>
      <c r="G150" s="222" t="s">
        <v>159</v>
      </c>
      <c r="H150" s="223">
        <v>23.100000000000001</v>
      </c>
      <c r="I150" s="224"/>
      <c r="J150" s="225">
        <f>ROUND(I150*H150,2)</f>
        <v>0</v>
      </c>
      <c r="K150" s="221" t="s">
        <v>149</v>
      </c>
      <c r="L150" s="45"/>
      <c r="M150" s="226" t="s">
        <v>19</v>
      </c>
      <c r="N150" s="227" t="s">
        <v>44</v>
      </c>
      <c r="O150" s="85"/>
      <c r="P150" s="228">
        <f>O150*H150</f>
        <v>0</v>
      </c>
      <c r="Q150" s="228">
        <v>0.040000000000000001</v>
      </c>
      <c r="R150" s="228">
        <f>Q150*H150</f>
        <v>0.92400000000000004</v>
      </c>
      <c r="S150" s="228">
        <v>0</v>
      </c>
      <c r="T150" s="229">
        <f>S150*H150</f>
        <v>0</v>
      </c>
      <c r="U150" s="39"/>
      <c r="V150" s="39"/>
      <c r="W150" s="39"/>
      <c r="X150" s="39"/>
      <c r="Y150" s="39"/>
      <c r="Z150" s="39"/>
      <c r="AA150" s="39"/>
      <c r="AB150" s="39"/>
      <c r="AC150" s="39"/>
      <c r="AD150" s="39"/>
      <c r="AE150" s="39"/>
      <c r="AR150" s="230" t="s">
        <v>150</v>
      </c>
      <c r="AT150" s="230" t="s">
        <v>145</v>
      </c>
      <c r="AU150" s="230" t="s">
        <v>151</v>
      </c>
      <c r="AY150" s="18" t="s">
        <v>142</v>
      </c>
      <c r="BE150" s="231">
        <f>IF(N150="základní",J150,0)</f>
        <v>0</v>
      </c>
      <c r="BF150" s="231">
        <f>IF(N150="snížená",J150,0)</f>
        <v>0</v>
      </c>
      <c r="BG150" s="231">
        <f>IF(N150="zákl. přenesená",J150,0)</f>
        <v>0</v>
      </c>
      <c r="BH150" s="231">
        <f>IF(N150="sníž. přenesená",J150,0)</f>
        <v>0</v>
      </c>
      <c r="BI150" s="231">
        <f>IF(N150="nulová",J150,0)</f>
        <v>0</v>
      </c>
      <c r="BJ150" s="18" t="s">
        <v>151</v>
      </c>
      <c r="BK150" s="231">
        <f>ROUND(I150*H150,2)</f>
        <v>0</v>
      </c>
      <c r="BL150" s="18" t="s">
        <v>150</v>
      </c>
      <c r="BM150" s="230" t="s">
        <v>1997</v>
      </c>
    </row>
    <row r="151" s="2" customFormat="1">
      <c r="A151" s="39"/>
      <c r="B151" s="40"/>
      <c r="C151" s="41"/>
      <c r="D151" s="234" t="s">
        <v>174</v>
      </c>
      <c r="E151" s="41"/>
      <c r="F151" s="255" t="s">
        <v>1998</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8" t="s">
        <v>174</v>
      </c>
      <c r="AU151" s="18" t="s">
        <v>151</v>
      </c>
    </row>
    <row r="152" s="2" customFormat="1" ht="16.5" customHeight="1">
      <c r="A152" s="39"/>
      <c r="B152" s="40"/>
      <c r="C152" s="219" t="s">
        <v>328</v>
      </c>
      <c r="D152" s="219" t="s">
        <v>145</v>
      </c>
      <c r="E152" s="220" t="s">
        <v>1999</v>
      </c>
      <c r="F152" s="221" t="s">
        <v>2000</v>
      </c>
      <c r="G152" s="222" t="s">
        <v>159</v>
      </c>
      <c r="H152" s="223">
        <v>23.100000000000001</v>
      </c>
      <c r="I152" s="224"/>
      <c r="J152" s="225">
        <f>ROUND(I152*H152,2)</f>
        <v>0</v>
      </c>
      <c r="K152" s="221" t="s">
        <v>149</v>
      </c>
      <c r="L152" s="45"/>
      <c r="M152" s="226" t="s">
        <v>19</v>
      </c>
      <c r="N152" s="227" t="s">
        <v>44</v>
      </c>
      <c r="O152" s="85"/>
      <c r="P152" s="228">
        <f>O152*H152</f>
        <v>0</v>
      </c>
      <c r="Q152" s="228">
        <v>0.040629999999999999</v>
      </c>
      <c r="R152" s="228">
        <f>Q152*H152</f>
        <v>0.93855300000000008</v>
      </c>
      <c r="S152" s="228">
        <v>0</v>
      </c>
      <c r="T152" s="229">
        <f>S152*H152</f>
        <v>0</v>
      </c>
      <c r="U152" s="39"/>
      <c r="V152" s="39"/>
      <c r="W152" s="39"/>
      <c r="X152" s="39"/>
      <c r="Y152" s="39"/>
      <c r="Z152" s="39"/>
      <c r="AA152" s="39"/>
      <c r="AB152" s="39"/>
      <c r="AC152" s="39"/>
      <c r="AD152" s="39"/>
      <c r="AE152" s="39"/>
      <c r="AR152" s="230" t="s">
        <v>150</v>
      </c>
      <c r="AT152" s="230" t="s">
        <v>145</v>
      </c>
      <c r="AU152" s="230" t="s">
        <v>151</v>
      </c>
      <c r="AY152" s="18" t="s">
        <v>142</v>
      </c>
      <c r="BE152" s="231">
        <f>IF(N152="základní",J152,0)</f>
        <v>0</v>
      </c>
      <c r="BF152" s="231">
        <f>IF(N152="snížená",J152,0)</f>
        <v>0</v>
      </c>
      <c r="BG152" s="231">
        <f>IF(N152="zákl. přenesená",J152,0)</f>
        <v>0</v>
      </c>
      <c r="BH152" s="231">
        <f>IF(N152="sníž. přenesená",J152,0)</f>
        <v>0</v>
      </c>
      <c r="BI152" s="231">
        <f>IF(N152="nulová",J152,0)</f>
        <v>0</v>
      </c>
      <c r="BJ152" s="18" t="s">
        <v>151</v>
      </c>
      <c r="BK152" s="231">
        <f>ROUND(I152*H152,2)</f>
        <v>0</v>
      </c>
      <c r="BL152" s="18" t="s">
        <v>150</v>
      </c>
      <c r="BM152" s="230" t="s">
        <v>2001</v>
      </c>
    </row>
    <row r="153" s="2" customFormat="1" ht="16.5" customHeight="1">
      <c r="A153" s="39"/>
      <c r="B153" s="40"/>
      <c r="C153" s="219" t="s">
        <v>332</v>
      </c>
      <c r="D153" s="219" t="s">
        <v>145</v>
      </c>
      <c r="E153" s="220" t="s">
        <v>2002</v>
      </c>
      <c r="F153" s="221" t="s">
        <v>2003</v>
      </c>
      <c r="G153" s="222" t="s">
        <v>179</v>
      </c>
      <c r="H153" s="223">
        <v>138</v>
      </c>
      <c r="I153" s="224"/>
      <c r="J153" s="225">
        <f>ROUND(I153*H153,2)</f>
        <v>0</v>
      </c>
      <c r="K153" s="221" t="s">
        <v>149</v>
      </c>
      <c r="L153" s="45"/>
      <c r="M153" s="226" t="s">
        <v>19</v>
      </c>
      <c r="N153" s="227" t="s">
        <v>44</v>
      </c>
      <c r="O153" s="85"/>
      <c r="P153" s="228">
        <f>O153*H153</f>
        <v>0</v>
      </c>
      <c r="Q153" s="228">
        <v>0.0035000000000000001</v>
      </c>
      <c r="R153" s="228">
        <f>Q153*H153</f>
        <v>0.48299999999999998</v>
      </c>
      <c r="S153" s="228">
        <v>0</v>
      </c>
      <c r="T153" s="229">
        <f>S153*H153</f>
        <v>0</v>
      </c>
      <c r="U153" s="39"/>
      <c r="V153" s="39"/>
      <c r="W153" s="39"/>
      <c r="X153" s="39"/>
      <c r="Y153" s="39"/>
      <c r="Z153" s="39"/>
      <c r="AA153" s="39"/>
      <c r="AB153" s="39"/>
      <c r="AC153" s="39"/>
      <c r="AD153" s="39"/>
      <c r="AE153" s="39"/>
      <c r="AR153" s="230" t="s">
        <v>150</v>
      </c>
      <c r="AT153" s="230" t="s">
        <v>145</v>
      </c>
      <c r="AU153" s="230" t="s">
        <v>151</v>
      </c>
      <c r="AY153" s="18" t="s">
        <v>142</v>
      </c>
      <c r="BE153" s="231">
        <f>IF(N153="základní",J153,0)</f>
        <v>0</v>
      </c>
      <c r="BF153" s="231">
        <f>IF(N153="snížená",J153,0)</f>
        <v>0</v>
      </c>
      <c r="BG153" s="231">
        <f>IF(N153="zákl. přenesená",J153,0)</f>
        <v>0</v>
      </c>
      <c r="BH153" s="231">
        <f>IF(N153="sníž. přenesená",J153,0)</f>
        <v>0</v>
      </c>
      <c r="BI153" s="231">
        <f>IF(N153="nulová",J153,0)</f>
        <v>0</v>
      </c>
      <c r="BJ153" s="18" t="s">
        <v>151</v>
      </c>
      <c r="BK153" s="231">
        <f>ROUND(I153*H153,2)</f>
        <v>0</v>
      </c>
      <c r="BL153" s="18" t="s">
        <v>150</v>
      </c>
      <c r="BM153" s="230" t="s">
        <v>2004</v>
      </c>
    </row>
    <row r="154" s="2" customFormat="1" ht="16.5" customHeight="1">
      <c r="A154" s="39"/>
      <c r="B154" s="40"/>
      <c r="C154" s="219" t="s">
        <v>340</v>
      </c>
      <c r="D154" s="219" t="s">
        <v>145</v>
      </c>
      <c r="E154" s="220" t="s">
        <v>2005</v>
      </c>
      <c r="F154" s="221" t="s">
        <v>2006</v>
      </c>
      <c r="G154" s="222" t="s">
        <v>179</v>
      </c>
      <c r="H154" s="223">
        <v>1</v>
      </c>
      <c r="I154" s="224"/>
      <c r="J154" s="225">
        <f>ROUND(I154*H154,2)</f>
        <v>0</v>
      </c>
      <c r="K154" s="221" t="s">
        <v>149</v>
      </c>
      <c r="L154" s="45"/>
      <c r="M154" s="226" t="s">
        <v>19</v>
      </c>
      <c r="N154" s="227" t="s">
        <v>44</v>
      </c>
      <c r="O154" s="85"/>
      <c r="P154" s="228">
        <f>O154*H154</f>
        <v>0</v>
      </c>
      <c r="Q154" s="228">
        <v>0.038199999999999998</v>
      </c>
      <c r="R154" s="228">
        <f>Q154*H154</f>
        <v>0.038199999999999998</v>
      </c>
      <c r="S154" s="228">
        <v>0</v>
      </c>
      <c r="T154" s="229">
        <f>S154*H154</f>
        <v>0</v>
      </c>
      <c r="U154" s="39"/>
      <c r="V154" s="39"/>
      <c r="W154" s="39"/>
      <c r="X154" s="39"/>
      <c r="Y154" s="39"/>
      <c r="Z154" s="39"/>
      <c r="AA154" s="39"/>
      <c r="AB154" s="39"/>
      <c r="AC154" s="39"/>
      <c r="AD154" s="39"/>
      <c r="AE154" s="39"/>
      <c r="AR154" s="230" t="s">
        <v>150</v>
      </c>
      <c r="AT154" s="230" t="s">
        <v>145</v>
      </c>
      <c r="AU154" s="230" t="s">
        <v>151</v>
      </c>
      <c r="AY154" s="18" t="s">
        <v>142</v>
      </c>
      <c r="BE154" s="231">
        <f>IF(N154="základní",J154,0)</f>
        <v>0</v>
      </c>
      <c r="BF154" s="231">
        <f>IF(N154="snížená",J154,0)</f>
        <v>0</v>
      </c>
      <c r="BG154" s="231">
        <f>IF(N154="zákl. přenesená",J154,0)</f>
        <v>0</v>
      </c>
      <c r="BH154" s="231">
        <f>IF(N154="sníž. přenesená",J154,0)</f>
        <v>0</v>
      </c>
      <c r="BI154" s="231">
        <f>IF(N154="nulová",J154,0)</f>
        <v>0</v>
      </c>
      <c r="BJ154" s="18" t="s">
        <v>151</v>
      </c>
      <c r="BK154" s="231">
        <f>ROUND(I154*H154,2)</f>
        <v>0</v>
      </c>
      <c r="BL154" s="18" t="s">
        <v>150</v>
      </c>
      <c r="BM154" s="230" t="s">
        <v>2007</v>
      </c>
    </row>
    <row r="155" s="2" customFormat="1" ht="21.75" customHeight="1">
      <c r="A155" s="39"/>
      <c r="B155" s="40"/>
      <c r="C155" s="219" t="s">
        <v>345</v>
      </c>
      <c r="D155" s="219" t="s">
        <v>145</v>
      </c>
      <c r="E155" s="220" t="s">
        <v>2008</v>
      </c>
      <c r="F155" s="221" t="s">
        <v>2009</v>
      </c>
      <c r="G155" s="222" t="s">
        <v>148</v>
      </c>
      <c r="H155" s="223">
        <v>5</v>
      </c>
      <c r="I155" s="224"/>
      <c r="J155" s="225">
        <f>ROUND(I155*H155,2)</f>
        <v>0</v>
      </c>
      <c r="K155" s="221" t="s">
        <v>149</v>
      </c>
      <c r="L155" s="45"/>
      <c r="M155" s="226" t="s">
        <v>19</v>
      </c>
      <c r="N155" s="227" t="s">
        <v>44</v>
      </c>
      <c r="O155" s="85"/>
      <c r="P155" s="228">
        <f>O155*H155</f>
        <v>0</v>
      </c>
      <c r="Q155" s="228">
        <v>2.2563399999999998</v>
      </c>
      <c r="R155" s="228">
        <f>Q155*H155</f>
        <v>11.281699999999999</v>
      </c>
      <c r="S155" s="228">
        <v>0</v>
      </c>
      <c r="T155" s="229">
        <f>S155*H155</f>
        <v>0</v>
      </c>
      <c r="U155" s="39"/>
      <c r="V155" s="39"/>
      <c r="W155" s="39"/>
      <c r="X155" s="39"/>
      <c r="Y155" s="39"/>
      <c r="Z155" s="39"/>
      <c r="AA155" s="39"/>
      <c r="AB155" s="39"/>
      <c r="AC155" s="39"/>
      <c r="AD155" s="39"/>
      <c r="AE155" s="39"/>
      <c r="AR155" s="230" t="s">
        <v>150</v>
      </c>
      <c r="AT155" s="230" t="s">
        <v>145</v>
      </c>
      <c r="AU155" s="230" t="s">
        <v>151</v>
      </c>
      <c r="AY155" s="18" t="s">
        <v>142</v>
      </c>
      <c r="BE155" s="231">
        <f>IF(N155="základní",J155,0)</f>
        <v>0</v>
      </c>
      <c r="BF155" s="231">
        <f>IF(N155="snížená",J155,0)</f>
        <v>0</v>
      </c>
      <c r="BG155" s="231">
        <f>IF(N155="zákl. přenesená",J155,0)</f>
        <v>0</v>
      </c>
      <c r="BH155" s="231">
        <f>IF(N155="sníž. přenesená",J155,0)</f>
        <v>0</v>
      </c>
      <c r="BI155" s="231">
        <f>IF(N155="nulová",J155,0)</f>
        <v>0</v>
      </c>
      <c r="BJ155" s="18" t="s">
        <v>151</v>
      </c>
      <c r="BK155" s="231">
        <f>ROUND(I155*H155,2)</f>
        <v>0</v>
      </c>
      <c r="BL155" s="18" t="s">
        <v>150</v>
      </c>
      <c r="BM155" s="230" t="s">
        <v>2010</v>
      </c>
    </row>
    <row r="156" s="12" customFormat="1" ht="22.8" customHeight="1">
      <c r="A156" s="12"/>
      <c r="B156" s="203"/>
      <c r="C156" s="204"/>
      <c r="D156" s="205" t="s">
        <v>71</v>
      </c>
      <c r="E156" s="217" t="s">
        <v>200</v>
      </c>
      <c r="F156" s="217" t="s">
        <v>1670</v>
      </c>
      <c r="G156" s="204"/>
      <c r="H156" s="204"/>
      <c r="I156" s="207"/>
      <c r="J156" s="218">
        <f>BK156</f>
        <v>0</v>
      </c>
      <c r="K156" s="204"/>
      <c r="L156" s="209"/>
      <c r="M156" s="210"/>
      <c r="N156" s="211"/>
      <c r="O156" s="211"/>
      <c r="P156" s="212">
        <f>SUM(P157:P164)</f>
        <v>0</v>
      </c>
      <c r="Q156" s="211"/>
      <c r="R156" s="212">
        <f>SUM(R157:R164)</f>
        <v>0.045319999999999999</v>
      </c>
      <c r="S156" s="211"/>
      <c r="T156" s="213">
        <f>SUM(T157:T164)</f>
        <v>0</v>
      </c>
      <c r="U156" s="12"/>
      <c r="V156" s="12"/>
      <c r="W156" s="12"/>
      <c r="X156" s="12"/>
      <c r="Y156" s="12"/>
      <c r="Z156" s="12"/>
      <c r="AA156" s="12"/>
      <c r="AB156" s="12"/>
      <c r="AC156" s="12"/>
      <c r="AD156" s="12"/>
      <c r="AE156" s="12"/>
      <c r="AR156" s="214" t="s">
        <v>80</v>
      </c>
      <c r="AT156" s="215" t="s">
        <v>71</v>
      </c>
      <c r="AU156" s="215" t="s">
        <v>80</v>
      </c>
      <c r="AY156" s="214" t="s">
        <v>142</v>
      </c>
      <c r="BK156" s="216">
        <f>SUM(BK157:BK164)</f>
        <v>0</v>
      </c>
    </row>
    <row r="157" s="2" customFormat="1" ht="21.75" customHeight="1">
      <c r="A157" s="39"/>
      <c r="B157" s="40"/>
      <c r="C157" s="219" t="s">
        <v>351</v>
      </c>
      <c r="D157" s="219" t="s">
        <v>145</v>
      </c>
      <c r="E157" s="220" t="s">
        <v>2011</v>
      </c>
      <c r="F157" s="221" t="s">
        <v>2012</v>
      </c>
      <c r="G157" s="222" t="s">
        <v>179</v>
      </c>
      <c r="H157" s="223">
        <v>1</v>
      </c>
      <c r="I157" s="224"/>
      <c r="J157" s="225">
        <f>ROUND(I157*H157,2)</f>
        <v>0</v>
      </c>
      <c r="K157" s="221" t="s">
        <v>149</v>
      </c>
      <c r="L157" s="45"/>
      <c r="M157" s="226" t="s">
        <v>19</v>
      </c>
      <c r="N157" s="227" t="s">
        <v>44</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150</v>
      </c>
      <c r="AT157" s="230" t="s">
        <v>145</v>
      </c>
      <c r="AU157" s="230" t="s">
        <v>151</v>
      </c>
      <c r="AY157" s="18" t="s">
        <v>142</v>
      </c>
      <c r="BE157" s="231">
        <f>IF(N157="základní",J157,0)</f>
        <v>0</v>
      </c>
      <c r="BF157" s="231">
        <f>IF(N157="snížená",J157,0)</f>
        <v>0</v>
      </c>
      <c r="BG157" s="231">
        <f>IF(N157="zákl. přenesená",J157,0)</f>
        <v>0</v>
      </c>
      <c r="BH157" s="231">
        <f>IF(N157="sníž. přenesená",J157,0)</f>
        <v>0</v>
      </c>
      <c r="BI157" s="231">
        <f>IF(N157="nulová",J157,0)</f>
        <v>0</v>
      </c>
      <c r="BJ157" s="18" t="s">
        <v>151</v>
      </c>
      <c r="BK157" s="231">
        <f>ROUND(I157*H157,2)</f>
        <v>0</v>
      </c>
      <c r="BL157" s="18" t="s">
        <v>150</v>
      </c>
      <c r="BM157" s="230" t="s">
        <v>2013</v>
      </c>
    </row>
    <row r="158" s="2" customFormat="1">
      <c r="A158" s="39"/>
      <c r="B158" s="40"/>
      <c r="C158" s="41"/>
      <c r="D158" s="234" t="s">
        <v>174</v>
      </c>
      <c r="E158" s="41"/>
      <c r="F158" s="255" t="s">
        <v>2014</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8" t="s">
        <v>174</v>
      </c>
      <c r="AU158" s="18" t="s">
        <v>151</v>
      </c>
    </row>
    <row r="159" s="2" customFormat="1" ht="16.5" customHeight="1">
      <c r="A159" s="39"/>
      <c r="B159" s="40"/>
      <c r="C159" s="268" t="s">
        <v>356</v>
      </c>
      <c r="D159" s="268" t="s">
        <v>264</v>
      </c>
      <c r="E159" s="269" t="s">
        <v>2015</v>
      </c>
      <c r="F159" s="270" t="s">
        <v>2016</v>
      </c>
      <c r="G159" s="271" t="s">
        <v>179</v>
      </c>
      <c r="H159" s="272">
        <v>1</v>
      </c>
      <c r="I159" s="273"/>
      <c r="J159" s="274">
        <f>ROUND(I159*H159,2)</f>
        <v>0</v>
      </c>
      <c r="K159" s="270" t="s">
        <v>149</v>
      </c>
      <c r="L159" s="275"/>
      <c r="M159" s="276" t="s">
        <v>19</v>
      </c>
      <c r="N159" s="277" t="s">
        <v>44</v>
      </c>
      <c r="O159" s="85"/>
      <c r="P159" s="228">
        <f>O159*H159</f>
        <v>0</v>
      </c>
      <c r="Q159" s="228">
        <v>0.0027000000000000001</v>
      </c>
      <c r="R159" s="228">
        <f>Q159*H159</f>
        <v>0.0027000000000000001</v>
      </c>
      <c r="S159" s="228">
        <v>0</v>
      </c>
      <c r="T159" s="229">
        <f>S159*H159</f>
        <v>0</v>
      </c>
      <c r="U159" s="39"/>
      <c r="V159" s="39"/>
      <c r="W159" s="39"/>
      <c r="X159" s="39"/>
      <c r="Y159" s="39"/>
      <c r="Z159" s="39"/>
      <c r="AA159" s="39"/>
      <c r="AB159" s="39"/>
      <c r="AC159" s="39"/>
      <c r="AD159" s="39"/>
      <c r="AE159" s="39"/>
      <c r="AR159" s="230" t="s">
        <v>200</v>
      </c>
      <c r="AT159" s="230" t="s">
        <v>264</v>
      </c>
      <c r="AU159" s="230" t="s">
        <v>151</v>
      </c>
      <c r="AY159" s="18" t="s">
        <v>142</v>
      </c>
      <c r="BE159" s="231">
        <f>IF(N159="základní",J159,0)</f>
        <v>0</v>
      </c>
      <c r="BF159" s="231">
        <f>IF(N159="snížená",J159,0)</f>
        <v>0</v>
      </c>
      <c r="BG159" s="231">
        <f>IF(N159="zákl. přenesená",J159,0)</f>
        <v>0</v>
      </c>
      <c r="BH159" s="231">
        <f>IF(N159="sníž. přenesená",J159,0)</f>
        <v>0</v>
      </c>
      <c r="BI159" s="231">
        <f>IF(N159="nulová",J159,0)</f>
        <v>0</v>
      </c>
      <c r="BJ159" s="18" t="s">
        <v>151</v>
      </c>
      <c r="BK159" s="231">
        <f>ROUND(I159*H159,2)</f>
        <v>0</v>
      </c>
      <c r="BL159" s="18" t="s">
        <v>150</v>
      </c>
      <c r="BM159" s="230" t="s">
        <v>2017</v>
      </c>
    </row>
    <row r="160" s="2" customFormat="1" ht="21.75" customHeight="1">
      <c r="A160" s="39"/>
      <c r="B160" s="40"/>
      <c r="C160" s="219" t="s">
        <v>360</v>
      </c>
      <c r="D160" s="219" t="s">
        <v>145</v>
      </c>
      <c r="E160" s="220" t="s">
        <v>2018</v>
      </c>
      <c r="F160" s="221" t="s">
        <v>2019</v>
      </c>
      <c r="G160" s="222" t="s">
        <v>179</v>
      </c>
      <c r="H160" s="223">
        <v>1</v>
      </c>
      <c r="I160" s="224"/>
      <c r="J160" s="225">
        <f>ROUND(I160*H160,2)</f>
        <v>0</v>
      </c>
      <c r="K160" s="221" t="s">
        <v>149</v>
      </c>
      <c r="L160" s="45"/>
      <c r="M160" s="226" t="s">
        <v>19</v>
      </c>
      <c r="N160" s="227" t="s">
        <v>44</v>
      </c>
      <c r="O160" s="85"/>
      <c r="P160" s="228">
        <f>O160*H160</f>
        <v>0</v>
      </c>
      <c r="Q160" s="228">
        <v>0.040050000000000002</v>
      </c>
      <c r="R160" s="228">
        <f>Q160*H160</f>
        <v>0.040050000000000002</v>
      </c>
      <c r="S160" s="228">
        <v>0</v>
      </c>
      <c r="T160" s="229">
        <f>S160*H160</f>
        <v>0</v>
      </c>
      <c r="U160" s="39"/>
      <c r="V160" s="39"/>
      <c r="W160" s="39"/>
      <c r="X160" s="39"/>
      <c r="Y160" s="39"/>
      <c r="Z160" s="39"/>
      <c r="AA160" s="39"/>
      <c r="AB160" s="39"/>
      <c r="AC160" s="39"/>
      <c r="AD160" s="39"/>
      <c r="AE160" s="39"/>
      <c r="AR160" s="230" t="s">
        <v>150</v>
      </c>
      <c r="AT160" s="230" t="s">
        <v>145</v>
      </c>
      <c r="AU160" s="230" t="s">
        <v>151</v>
      </c>
      <c r="AY160" s="18" t="s">
        <v>142</v>
      </c>
      <c r="BE160" s="231">
        <f>IF(N160="základní",J160,0)</f>
        <v>0</v>
      </c>
      <c r="BF160" s="231">
        <f>IF(N160="snížená",J160,0)</f>
        <v>0</v>
      </c>
      <c r="BG160" s="231">
        <f>IF(N160="zákl. přenesená",J160,0)</f>
        <v>0</v>
      </c>
      <c r="BH160" s="231">
        <f>IF(N160="sníž. přenesená",J160,0)</f>
        <v>0</v>
      </c>
      <c r="BI160" s="231">
        <f>IF(N160="nulová",J160,0)</f>
        <v>0</v>
      </c>
      <c r="BJ160" s="18" t="s">
        <v>151</v>
      </c>
      <c r="BK160" s="231">
        <f>ROUND(I160*H160,2)</f>
        <v>0</v>
      </c>
      <c r="BL160" s="18" t="s">
        <v>150</v>
      </c>
      <c r="BM160" s="230" t="s">
        <v>2020</v>
      </c>
    </row>
    <row r="161" s="2" customFormat="1">
      <c r="A161" s="39"/>
      <c r="B161" s="40"/>
      <c r="C161" s="41"/>
      <c r="D161" s="234" t="s">
        <v>174</v>
      </c>
      <c r="E161" s="41"/>
      <c r="F161" s="255" t="s">
        <v>2021</v>
      </c>
      <c r="G161" s="41"/>
      <c r="H161" s="41"/>
      <c r="I161" s="137"/>
      <c r="J161" s="41"/>
      <c r="K161" s="41"/>
      <c r="L161" s="45"/>
      <c r="M161" s="256"/>
      <c r="N161" s="257"/>
      <c r="O161" s="85"/>
      <c r="P161" s="85"/>
      <c r="Q161" s="85"/>
      <c r="R161" s="85"/>
      <c r="S161" s="85"/>
      <c r="T161" s="86"/>
      <c r="U161" s="39"/>
      <c r="V161" s="39"/>
      <c r="W161" s="39"/>
      <c r="X161" s="39"/>
      <c r="Y161" s="39"/>
      <c r="Z161" s="39"/>
      <c r="AA161" s="39"/>
      <c r="AB161" s="39"/>
      <c r="AC161" s="39"/>
      <c r="AD161" s="39"/>
      <c r="AE161" s="39"/>
      <c r="AT161" s="18" t="s">
        <v>174</v>
      </c>
      <c r="AU161" s="18" t="s">
        <v>151</v>
      </c>
    </row>
    <row r="162" s="2" customFormat="1" ht="21.75" customHeight="1">
      <c r="A162" s="39"/>
      <c r="B162" s="40"/>
      <c r="C162" s="219" t="s">
        <v>367</v>
      </c>
      <c r="D162" s="219" t="s">
        <v>145</v>
      </c>
      <c r="E162" s="220" t="s">
        <v>2022</v>
      </c>
      <c r="F162" s="221" t="s">
        <v>2023</v>
      </c>
      <c r="G162" s="222" t="s">
        <v>179</v>
      </c>
      <c r="H162" s="223">
        <v>1</v>
      </c>
      <c r="I162" s="224"/>
      <c r="J162" s="225">
        <f>ROUND(I162*H162,2)</f>
        <v>0</v>
      </c>
      <c r="K162" s="221" t="s">
        <v>149</v>
      </c>
      <c r="L162" s="45"/>
      <c r="M162" s="226" t="s">
        <v>19</v>
      </c>
      <c r="N162" s="227" t="s">
        <v>44</v>
      </c>
      <c r="O162" s="85"/>
      <c r="P162" s="228">
        <f>O162*H162</f>
        <v>0</v>
      </c>
      <c r="Q162" s="228">
        <v>0.0019400000000000001</v>
      </c>
      <c r="R162" s="228">
        <f>Q162*H162</f>
        <v>0.0019400000000000001</v>
      </c>
      <c r="S162" s="228">
        <v>0</v>
      </c>
      <c r="T162" s="229">
        <f>S162*H162</f>
        <v>0</v>
      </c>
      <c r="U162" s="39"/>
      <c r="V162" s="39"/>
      <c r="W162" s="39"/>
      <c r="X162" s="39"/>
      <c r="Y162" s="39"/>
      <c r="Z162" s="39"/>
      <c r="AA162" s="39"/>
      <c r="AB162" s="39"/>
      <c r="AC162" s="39"/>
      <c r="AD162" s="39"/>
      <c r="AE162" s="39"/>
      <c r="AR162" s="230" t="s">
        <v>150</v>
      </c>
      <c r="AT162" s="230" t="s">
        <v>145</v>
      </c>
      <c r="AU162" s="230" t="s">
        <v>151</v>
      </c>
      <c r="AY162" s="18" t="s">
        <v>142</v>
      </c>
      <c r="BE162" s="231">
        <f>IF(N162="základní",J162,0)</f>
        <v>0</v>
      </c>
      <c r="BF162" s="231">
        <f>IF(N162="snížená",J162,0)</f>
        <v>0</v>
      </c>
      <c r="BG162" s="231">
        <f>IF(N162="zákl. přenesená",J162,0)</f>
        <v>0</v>
      </c>
      <c r="BH162" s="231">
        <f>IF(N162="sníž. přenesená",J162,0)</f>
        <v>0</v>
      </c>
      <c r="BI162" s="231">
        <f>IF(N162="nulová",J162,0)</f>
        <v>0</v>
      </c>
      <c r="BJ162" s="18" t="s">
        <v>151</v>
      </c>
      <c r="BK162" s="231">
        <f>ROUND(I162*H162,2)</f>
        <v>0</v>
      </c>
      <c r="BL162" s="18" t="s">
        <v>150</v>
      </c>
      <c r="BM162" s="230" t="s">
        <v>2024</v>
      </c>
    </row>
    <row r="163" s="2" customFormat="1">
      <c r="A163" s="39"/>
      <c r="B163" s="40"/>
      <c r="C163" s="41"/>
      <c r="D163" s="234" t="s">
        <v>174</v>
      </c>
      <c r="E163" s="41"/>
      <c r="F163" s="255" t="s">
        <v>2021</v>
      </c>
      <c r="G163" s="41"/>
      <c r="H163" s="41"/>
      <c r="I163" s="137"/>
      <c r="J163" s="41"/>
      <c r="K163" s="41"/>
      <c r="L163" s="45"/>
      <c r="M163" s="256"/>
      <c r="N163" s="257"/>
      <c r="O163" s="85"/>
      <c r="P163" s="85"/>
      <c r="Q163" s="85"/>
      <c r="R163" s="85"/>
      <c r="S163" s="85"/>
      <c r="T163" s="86"/>
      <c r="U163" s="39"/>
      <c r="V163" s="39"/>
      <c r="W163" s="39"/>
      <c r="X163" s="39"/>
      <c r="Y163" s="39"/>
      <c r="Z163" s="39"/>
      <c r="AA163" s="39"/>
      <c r="AB163" s="39"/>
      <c r="AC163" s="39"/>
      <c r="AD163" s="39"/>
      <c r="AE163" s="39"/>
      <c r="AT163" s="18" t="s">
        <v>174</v>
      </c>
      <c r="AU163" s="18" t="s">
        <v>151</v>
      </c>
    </row>
    <row r="164" s="2" customFormat="1" ht="16.5" customHeight="1">
      <c r="A164" s="39"/>
      <c r="B164" s="40"/>
      <c r="C164" s="219" t="s">
        <v>373</v>
      </c>
      <c r="D164" s="219" t="s">
        <v>145</v>
      </c>
      <c r="E164" s="220" t="s">
        <v>2025</v>
      </c>
      <c r="F164" s="221" t="s">
        <v>2026</v>
      </c>
      <c r="G164" s="222" t="s">
        <v>185</v>
      </c>
      <c r="H164" s="223">
        <v>7</v>
      </c>
      <c r="I164" s="224"/>
      <c r="J164" s="225">
        <f>ROUND(I164*H164,2)</f>
        <v>0</v>
      </c>
      <c r="K164" s="221" t="s">
        <v>149</v>
      </c>
      <c r="L164" s="45"/>
      <c r="M164" s="226" t="s">
        <v>19</v>
      </c>
      <c r="N164" s="227" t="s">
        <v>44</v>
      </c>
      <c r="O164" s="85"/>
      <c r="P164" s="228">
        <f>O164*H164</f>
        <v>0</v>
      </c>
      <c r="Q164" s="228">
        <v>9.0000000000000006E-05</v>
      </c>
      <c r="R164" s="228">
        <f>Q164*H164</f>
        <v>0.00063000000000000003</v>
      </c>
      <c r="S164" s="228">
        <v>0</v>
      </c>
      <c r="T164" s="229">
        <f>S164*H164</f>
        <v>0</v>
      </c>
      <c r="U164" s="39"/>
      <c r="V164" s="39"/>
      <c r="W164" s="39"/>
      <c r="X164" s="39"/>
      <c r="Y164" s="39"/>
      <c r="Z164" s="39"/>
      <c r="AA164" s="39"/>
      <c r="AB164" s="39"/>
      <c r="AC164" s="39"/>
      <c r="AD164" s="39"/>
      <c r="AE164" s="39"/>
      <c r="AR164" s="230" t="s">
        <v>150</v>
      </c>
      <c r="AT164" s="230" t="s">
        <v>145</v>
      </c>
      <c r="AU164" s="230" t="s">
        <v>151</v>
      </c>
      <c r="AY164" s="18" t="s">
        <v>142</v>
      </c>
      <c r="BE164" s="231">
        <f>IF(N164="základní",J164,0)</f>
        <v>0</v>
      </c>
      <c r="BF164" s="231">
        <f>IF(N164="snížená",J164,0)</f>
        <v>0</v>
      </c>
      <c r="BG164" s="231">
        <f>IF(N164="zákl. přenesená",J164,0)</f>
        <v>0</v>
      </c>
      <c r="BH164" s="231">
        <f>IF(N164="sníž. přenesená",J164,0)</f>
        <v>0</v>
      </c>
      <c r="BI164" s="231">
        <f>IF(N164="nulová",J164,0)</f>
        <v>0</v>
      </c>
      <c r="BJ164" s="18" t="s">
        <v>151</v>
      </c>
      <c r="BK164" s="231">
        <f>ROUND(I164*H164,2)</f>
        <v>0</v>
      </c>
      <c r="BL164" s="18" t="s">
        <v>150</v>
      </c>
      <c r="BM164" s="230" t="s">
        <v>2027</v>
      </c>
    </row>
    <row r="165" s="12" customFormat="1" ht="22.8" customHeight="1">
      <c r="A165" s="12"/>
      <c r="B165" s="203"/>
      <c r="C165" s="204"/>
      <c r="D165" s="205" t="s">
        <v>71</v>
      </c>
      <c r="E165" s="217" t="s">
        <v>204</v>
      </c>
      <c r="F165" s="217" t="s">
        <v>339</v>
      </c>
      <c r="G165" s="204"/>
      <c r="H165" s="204"/>
      <c r="I165" s="207"/>
      <c r="J165" s="218">
        <f>BK165</f>
        <v>0</v>
      </c>
      <c r="K165" s="204"/>
      <c r="L165" s="209"/>
      <c r="M165" s="210"/>
      <c r="N165" s="211"/>
      <c r="O165" s="211"/>
      <c r="P165" s="212">
        <f>SUM(P166:P186)</f>
        <v>0</v>
      </c>
      <c r="Q165" s="211"/>
      <c r="R165" s="212">
        <f>SUM(R166:R186)</f>
        <v>0</v>
      </c>
      <c r="S165" s="211"/>
      <c r="T165" s="213">
        <f>SUM(T166:T186)</f>
        <v>14.166</v>
      </c>
      <c r="U165" s="12"/>
      <c r="V165" s="12"/>
      <c r="W165" s="12"/>
      <c r="X165" s="12"/>
      <c r="Y165" s="12"/>
      <c r="Z165" s="12"/>
      <c r="AA165" s="12"/>
      <c r="AB165" s="12"/>
      <c r="AC165" s="12"/>
      <c r="AD165" s="12"/>
      <c r="AE165" s="12"/>
      <c r="AR165" s="214" t="s">
        <v>80</v>
      </c>
      <c r="AT165" s="215" t="s">
        <v>71</v>
      </c>
      <c r="AU165" s="215" t="s">
        <v>80</v>
      </c>
      <c r="AY165" s="214" t="s">
        <v>142</v>
      </c>
      <c r="BK165" s="216">
        <f>SUM(BK166:BK186)</f>
        <v>0</v>
      </c>
    </row>
    <row r="166" s="2" customFormat="1" ht="16.5" customHeight="1">
      <c r="A166" s="39"/>
      <c r="B166" s="40"/>
      <c r="C166" s="219" t="s">
        <v>378</v>
      </c>
      <c r="D166" s="219" t="s">
        <v>145</v>
      </c>
      <c r="E166" s="220" t="s">
        <v>2028</v>
      </c>
      <c r="F166" s="221" t="s">
        <v>2029</v>
      </c>
      <c r="G166" s="222" t="s">
        <v>148</v>
      </c>
      <c r="H166" s="223">
        <v>5</v>
      </c>
      <c r="I166" s="224"/>
      <c r="J166" s="225">
        <f>ROUND(I166*H166,2)</f>
        <v>0</v>
      </c>
      <c r="K166" s="221" t="s">
        <v>149</v>
      </c>
      <c r="L166" s="45"/>
      <c r="M166" s="226" t="s">
        <v>19</v>
      </c>
      <c r="N166" s="227" t="s">
        <v>44</v>
      </c>
      <c r="O166" s="85"/>
      <c r="P166" s="228">
        <f>O166*H166</f>
        <v>0</v>
      </c>
      <c r="Q166" s="228">
        <v>0</v>
      </c>
      <c r="R166" s="228">
        <f>Q166*H166</f>
        <v>0</v>
      </c>
      <c r="S166" s="228">
        <v>2.2000000000000002</v>
      </c>
      <c r="T166" s="229">
        <f>S166*H166</f>
        <v>11</v>
      </c>
      <c r="U166" s="39"/>
      <c r="V166" s="39"/>
      <c r="W166" s="39"/>
      <c r="X166" s="39"/>
      <c r="Y166" s="39"/>
      <c r="Z166" s="39"/>
      <c r="AA166" s="39"/>
      <c r="AB166" s="39"/>
      <c r="AC166" s="39"/>
      <c r="AD166" s="39"/>
      <c r="AE166" s="39"/>
      <c r="AR166" s="230" t="s">
        <v>150</v>
      </c>
      <c r="AT166" s="230" t="s">
        <v>145</v>
      </c>
      <c r="AU166" s="230" t="s">
        <v>151</v>
      </c>
      <c r="AY166" s="18" t="s">
        <v>142</v>
      </c>
      <c r="BE166" s="231">
        <f>IF(N166="základní",J166,0)</f>
        <v>0</v>
      </c>
      <c r="BF166" s="231">
        <f>IF(N166="snížená",J166,0)</f>
        <v>0</v>
      </c>
      <c r="BG166" s="231">
        <f>IF(N166="zákl. přenesená",J166,0)</f>
        <v>0</v>
      </c>
      <c r="BH166" s="231">
        <f>IF(N166="sníž. přenesená",J166,0)</f>
        <v>0</v>
      </c>
      <c r="BI166" s="231">
        <f>IF(N166="nulová",J166,0)</f>
        <v>0</v>
      </c>
      <c r="BJ166" s="18" t="s">
        <v>151</v>
      </c>
      <c r="BK166" s="231">
        <f>ROUND(I166*H166,2)</f>
        <v>0</v>
      </c>
      <c r="BL166" s="18" t="s">
        <v>150</v>
      </c>
      <c r="BM166" s="230" t="s">
        <v>2030</v>
      </c>
    </row>
    <row r="167" s="2" customFormat="1" ht="21.75" customHeight="1">
      <c r="A167" s="39"/>
      <c r="B167" s="40"/>
      <c r="C167" s="219" t="s">
        <v>382</v>
      </c>
      <c r="D167" s="219" t="s">
        <v>145</v>
      </c>
      <c r="E167" s="220" t="s">
        <v>2031</v>
      </c>
      <c r="F167" s="221" t="s">
        <v>2032</v>
      </c>
      <c r="G167" s="222" t="s">
        <v>179</v>
      </c>
      <c r="H167" s="223">
        <v>44</v>
      </c>
      <c r="I167" s="224"/>
      <c r="J167" s="225">
        <f>ROUND(I167*H167,2)</f>
        <v>0</v>
      </c>
      <c r="K167" s="221" t="s">
        <v>149</v>
      </c>
      <c r="L167" s="45"/>
      <c r="M167" s="226" t="s">
        <v>19</v>
      </c>
      <c r="N167" s="227" t="s">
        <v>44</v>
      </c>
      <c r="O167" s="85"/>
      <c r="P167" s="228">
        <f>O167*H167</f>
        <v>0</v>
      </c>
      <c r="Q167" s="228">
        <v>0</v>
      </c>
      <c r="R167" s="228">
        <f>Q167*H167</f>
        <v>0</v>
      </c>
      <c r="S167" s="228">
        <v>0.001</v>
      </c>
      <c r="T167" s="229">
        <f>S167*H167</f>
        <v>0.043999999999999997</v>
      </c>
      <c r="U167" s="39"/>
      <c r="V167" s="39"/>
      <c r="W167" s="39"/>
      <c r="X167" s="39"/>
      <c r="Y167" s="39"/>
      <c r="Z167" s="39"/>
      <c r="AA167" s="39"/>
      <c r="AB167" s="39"/>
      <c r="AC167" s="39"/>
      <c r="AD167" s="39"/>
      <c r="AE167" s="39"/>
      <c r="AR167" s="230" t="s">
        <v>150</v>
      </c>
      <c r="AT167" s="230" t="s">
        <v>145</v>
      </c>
      <c r="AU167" s="230" t="s">
        <v>151</v>
      </c>
      <c r="AY167" s="18" t="s">
        <v>142</v>
      </c>
      <c r="BE167" s="231">
        <f>IF(N167="základní",J167,0)</f>
        <v>0</v>
      </c>
      <c r="BF167" s="231">
        <f>IF(N167="snížená",J167,0)</f>
        <v>0</v>
      </c>
      <c r="BG167" s="231">
        <f>IF(N167="zákl. přenesená",J167,0)</f>
        <v>0</v>
      </c>
      <c r="BH167" s="231">
        <f>IF(N167="sníž. přenesená",J167,0)</f>
        <v>0</v>
      </c>
      <c r="BI167" s="231">
        <f>IF(N167="nulová",J167,0)</f>
        <v>0</v>
      </c>
      <c r="BJ167" s="18" t="s">
        <v>151</v>
      </c>
      <c r="BK167" s="231">
        <f>ROUND(I167*H167,2)</f>
        <v>0</v>
      </c>
      <c r="BL167" s="18" t="s">
        <v>150</v>
      </c>
      <c r="BM167" s="230" t="s">
        <v>2033</v>
      </c>
    </row>
    <row r="168" s="2" customFormat="1" ht="21.75" customHeight="1">
      <c r="A168" s="39"/>
      <c r="B168" s="40"/>
      <c r="C168" s="219" t="s">
        <v>387</v>
      </c>
      <c r="D168" s="219" t="s">
        <v>145</v>
      </c>
      <c r="E168" s="220" t="s">
        <v>2034</v>
      </c>
      <c r="F168" s="221" t="s">
        <v>2035</v>
      </c>
      <c r="G168" s="222" t="s">
        <v>179</v>
      </c>
      <c r="H168" s="223">
        <v>16</v>
      </c>
      <c r="I168" s="224"/>
      <c r="J168" s="225">
        <f>ROUND(I168*H168,2)</f>
        <v>0</v>
      </c>
      <c r="K168" s="221" t="s">
        <v>149</v>
      </c>
      <c r="L168" s="45"/>
      <c r="M168" s="226" t="s">
        <v>19</v>
      </c>
      <c r="N168" s="227" t="s">
        <v>44</v>
      </c>
      <c r="O168" s="85"/>
      <c r="P168" s="228">
        <f>O168*H168</f>
        <v>0</v>
      </c>
      <c r="Q168" s="228">
        <v>0</v>
      </c>
      <c r="R168" s="228">
        <f>Q168*H168</f>
        <v>0</v>
      </c>
      <c r="S168" s="228">
        <v>0.001</v>
      </c>
      <c r="T168" s="229">
        <f>S168*H168</f>
        <v>0.016</v>
      </c>
      <c r="U168" s="39"/>
      <c r="V168" s="39"/>
      <c r="W168" s="39"/>
      <c r="X168" s="39"/>
      <c r="Y168" s="39"/>
      <c r="Z168" s="39"/>
      <c r="AA168" s="39"/>
      <c r="AB168" s="39"/>
      <c r="AC168" s="39"/>
      <c r="AD168" s="39"/>
      <c r="AE168" s="39"/>
      <c r="AR168" s="230" t="s">
        <v>150</v>
      </c>
      <c r="AT168" s="230" t="s">
        <v>145</v>
      </c>
      <c r="AU168" s="230" t="s">
        <v>151</v>
      </c>
      <c r="AY168" s="18" t="s">
        <v>142</v>
      </c>
      <c r="BE168" s="231">
        <f>IF(N168="základní",J168,0)</f>
        <v>0</v>
      </c>
      <c r="BF168" s="231">
        <f>IF(N168="snížená",J168,0)</f>
        <v>0</v>
      </c>
      <c r="BG168" s="231">
        <f>IF(N168="zákl. přenesená",J168,0)</f>
        <v>0</v>
      </c>
      <c r="BH168" s="231">
        <f>IF(N168="sníž. přenesená",J168,0)</f>
        <v>0</v>
      </c>
      <c r="BI168" s="231">
        <f>IF(N168="nulová",J168,0)</f>
        <v>0</v>
      </c>
      <c r="BJ168" s="18" t="s">
        <v>151</v>
      </c>
      <c r="BK168" s="231">
        <f>ROUND(I168*H168,2)</f>
        <v>0</v>
      </c>
      <c r="BL168" s="18" t="s">
        <v>150</v>
      </c>
      <c r="BM168" s="230" t="s">
        <v>2036</v>
      </c>
    </row>
    <row r="169" s="2" customFormat="1" ht="21.75" customHeight="1">
      <c r="A169" s="39"/>
      <c r="B169" s="40"/>
      <c r="C169" s="219" t="s">
        <v>392</v>
      </c>
      <c r="D169" s="219" t="s">
        <v>145</v>
      </c>
      <c r="E169" s="220" t="s">
        <v>2037</v>
      </c>
      <c r="F169" s="221" t="s">
        <v>2038</v>
      </c>
      <c r="G169" s="222" t="s">
        <v>179</v>
      </c>
      <c r="H169" s="223">
        <v>1</v>
      </c>
      <c r="I169" s="224"/>
      <c r="J169" s="225">
        <f>ROUND(I169*H169,2)</f>
        <v>0</v>
      </c>
      <c r="K169" s="221" t="s">
        <v>149</v>
      </c>
      <c r="L169" s="45"/>
      <c r="M169" s="226" t="s">
        <v>19</v>
      </c>
      <c r="N169" s="227" t="s">
        <v>44</v>
      </c>
      <c r="O169" s="85"/>
      <c r="P169" s="228">
        <f>O169*H169</f>
        <v>0</v>
      </c>
      <c r="Q169" s="228">
        <v>0</v>
      </c>
      <c r="R169" s="228">
        <f>Q169*H169</f>
        <v>0</v>
      </c>
      <c r="S169" s="228">
        <v>0.002</v>
      </c>
      <c r="T169" s="229">
        <f>S169*H169</f>
        <v>0.002</v>
      </c>
      <c r="U169" s="39"/>
      <c r="V169" s="39"/>
      <c r="W169" s="39"/>
      <c r="X169" s="39"/>
      <c r="Y169" s="39"/>
      <c r="Z169" s="39"/>
      <c r="AA169" s="39"/>
      <c r="AB169" s="39"/>
      <c r="AC169" s="39"/>
      <c r="AD169" s="39"/>
      <c r="AE169" s="39"/>
      <c r="AR169" s="230" t="s">
        <v>150</v>
      </c>
      <c r="AT169" s="230" t="s">
        <v>145</v>
      </c>
      <c r="AU169" s="230" t="s">
        <v>151</v>
      </c>
      <c r="AY169" s="18" t="s">
        <v>142</v>
      </c>
      <c r="BE169" s="231">
        <f>IF(N169="základní",J169,0)</f>
        <v>0</v>
      </c>
      <c r="BF169" s="231">
        <f>IF(N169="snížená",J169,0)</f>
        <v>0</v>
      </c>
      <c r="BG169" s="231">
        <f>IF(N169="zákl. přenesená",J169,0)</f>
        <v>0</v>
      </c>
      <c r="BH169" s="231">
        <f>IF(N169="sníž. přenesená",J169,0)</f>
        <v>0</v>
      </c>
      <c r="BI169" s="231">
        <f>IF(N169="nulová",J169,0)</f>
        <v>0</v>
      </c>
      <c r="BJ169" s="18" t="s">
        <v>151</v>
      </c>
      <c r="BK169" s="231">
        <f>ROUND(I169*H169,2)</f>
        <v>0</v>
      </c>
      <c r="BL169" s="18" t="s">
        <v>150</v>
      </c>
      <c r="BM169" s="230" t="s">
        <v>2039</v>
      </c>
    </row>
    <row r="170" s="2" customFormat="1" ht="21.75" customHeight="1">
      <c r="A170" s="39"/>
      <c r="B170" s="40"/>
      <c r="C170" s="219" t="s">
        <v>399</v>
      </c>
      <c r="D170" s="219" t="s">
        <v>145</v>
      </c>
      <c r="E170" s="220" t="s">
        <v>2040</v>
      </c>
      <c r="F170" s="221" t="s">
        <v>2041</v>
      </c>
      <c r="G170" s="222" t="s">
        <v>179</v>
      </c>
      <c r="H170" s="223">
        <v>6</v>
      </c>
      <c r="I170" s="224"/>
      <c r="J170" s="225">
        <f>ROUND(I170*H170,2)</f>
        <v>0</v>
      </c>
      <c r="K170" s="221" t="s">
        <v>149</v>
      </c>
      <c r="L170" s="45"/>
      <c r="M170" s="226" t="s">
        <v>19</v>
      </c>
      <c r="N170" s="227" t="s">
        <v>44</v>
      </c>
      <c r="O170" s="85"/>
      <c r="P170" s="228">
        <f>O170*H170</f>
        <v>0</v>
      </c>
      <c r="Q170" s="228">
        <v>0</v>
      </c>
      <c r="R170" s="228">
        <f>Q170*H170</f>
        <v>0</v>
      </c>
      <c r="S170" s="228">
        <v>0.0040000000000000001</v>
      </c>
      <c r="T170" s="229">
        <f>S170*H170</f>
        <v>0.024</v>
      </c>
      <c r="U170" s="39"/>
      <c r="V170" s="39"/>
      <c r="W170" s="39"/>
      <c r="X170" s="39"/>
      <c r="Y170" s="39"/>
      <c r="Z170" s="39"/>
      <c r="AA170" s="39"/>
      <c r="AB170" s="39"/>
      <c r="AC170" s="39"/>
      <c r="AD170" s="39"/>
      <c r="AE170" s="39"/>
      <c r="AR170" s="230" t="s">
        <v>150</v>
      </c>
      <c r="AT170" s="230" t="s">
        <v>145</v>
      </c>
      <c r="AU170" s="230" t="s">
        <v>151</v>
      </c>
      <c r="AY170" s="18" t="s">
        <v>142</v>
      </c>
      <c r="BE170" s="231">
        <f>IF(N170="základní",J170,0)</f>
        <v>0</v>
      </c>
      <c r="BF170" s="231">
        <f>IF(N170="snížená",J170,0)</f>
        <v>0</v>
      </c>
      <c r="BG170" s="231">
        <f>IF(N170="zákl. přenesená",J170,0)</f>
        <v>0</v>
      </c>
      <c r="BH170" s="231">
        <f>IF(N170="sníž. přenesená",J170,0)</f>
        <v>0</v>
      </c>
      <c r="BI170" s="231">
        <f>IF(N170="nulová",J170,0)</f>
        <v>0</v>
      </c>
      <c r="BJ170" s="18" t="s">
        <v>151</v>
      </c>
      <c r="BK170" s="231">
        <f>ROUND(I170*H170,2)</f>
        <v>0</v>
      </c>
      <c r="BL170" s="18" t="s">
        <v>150</v>
      </c>
      <c r="BM170" s="230" t="s">
        <v>2042</v>
      </c>
    </row>
    <row r="171" s="2" customFormat="1" ht="21.75" customHeight="1">
      <c r="A171" s="39"/>
      <c r="B171" s="40"/>
      <c r="C171" s="219" t="s">
        <v>408</v>
      </c>
      <c r="D171" s="219" t="s">
        <v>145</v>
      </c>
      <c r="E171" s="220" t="s">
        <v>2043</v>
      </c>
      <c r="F171" s="221" t="s">
        <v>2044</v>
      </c>
      <c r="G171" s="222" t="s">
        <v>179</v>
      </c>
      <c r="H171" s="223">
        <v>2</v>
      </c>
      <c r="I171" s="224"/>
      <c r="J171" s="225">
        <f>ROUND(I171*H171,2)</f>
        <v>0</v>
      </c>
      <c r="K171" s="221" t="s">
        <v>149</v>
      </c>
      <c r="L171" s="45"/>
      <c r="M171" s="226" t="s">
        <v>19</v>
      </c>
      <c r="N171" s="227" t="s">
        <v>44</v>
      </c>
      <c r="O171" s="85"/>
      <c r="P171" s="228">
        <f>O171*H171</f>
        <v>0</v>
      </c>
      <c r="Q171" s="228">
        <v>0</v>
      </c>
      <c r="R171" s="228">
        <f>Q171*H171</f>
        <v>0</v>
      </c>
      <c r="S171" s="228">
        <v>0.0080000000000000002</v>
      </c>
      <c r="T171" s="229">
        <f>S171*H171</f>
        <v>0.016</v>
      </c>
      <c r="U171" s="39"/>
      <c r="V171" s="39"/>
      <c r="W171" s="39"/>
      <c r="X171" s="39"/>
      <c r="Y171" s="39"/>
      <c r="Z171" s="39"/>
      <c r="AA171" s="39"/>
      <c r="AB171" s="39"/>
      <c r="AC171" s="39"/>
      <c r="AD171" s="39"/>
      <c r="AE171" s="39"/>
      <c r="AR171" s="230" t="s">
        <v>150</v>
      </c>
      <c r="AT171" s="230" t="s">
        <v>145</v>
      </c>
      <c r="AU171" s="230" t="s">
        <v>151</v>
      </c>
      <c r="AY171" s="18" t="s">
        <v>142</v>
      </c>
      <c r="BE171" s="231">
        <f>IF(N171="základní",J171,0)</f>
        <v>0</v>
      </c>
      <c r="BF171" s="231">
        <f>IF(N171="snížená",J171,0)</f>
        <v>0</v>
      </c>
      <c r="BG171" s="231">
        <f>IF(N171="zákl. přenesená",J171,0)</f>
        <v>0</v>
      </c>
      <c r="BH171" s="231">
        <f>IF(N171="sníž. přenesená",J171,0)</f>
        <v>0</v>
      </c>
      <c r="BI171" s="231">
        <f>IF(N171="nulová",J171,0)</f>
        <v>0</v>
      </c>
      <c r="BJ171" s="18" t="s">
        <v>151</v>
      </c>
      <c r="BK171" s="231">
        <f>ROUND(I171*H171,2)</f>
        <v>0</v>
      </c>
      <c r="BL171" s="18" t="s">
        <v>150</v>
      </c>
      <c r="BM171" s="230" t="s">
        <v>2045</v>
      </c>
    </row>
    <row r="172" s="2" customFormat="1" ht="21.75" customHeight="1">
      <c r="A172" s="39"/>
      <c r="B172" s="40"/>
      <c r="C172" s="219" t="s">
        <v>414</v>
      </c>
      <c r="D172" s="219" t="s">
        <v>145</v>
      </c>
      <c r="E172" s="220" t="s">
        <v>2046</v>
      </c>
      <c r="F172" s="221" t="s">
        <v>2047</v>
      </c>
      <c r="G172" s="222" t="s">
        <v>179</v>
      </c>
      <c r="H172" s="223">
        <v>1</v>
      </c>
      <c r="I172" s="224"/>
      <c r="J172" s="225">
        <f>ROUND(I172*H172,2)</f>
        <v>0</v>
      </c>
      <c r="K172" s="221" t="s">
        <v>149</v>
      </c>
      <c r="L172" s="45"/>
      <c r="M172" s="226" t="s">
        <v>19</v>
      </c>
      <c r="N172" s="227" t="s">
        <v>44</v>
      </c>
      <c r="O172" s="85"/>
      <c r="P172" s="228">
        <f>O172*H172</f>
        <v>0</v>
      </c>
      <c r="Q172" s="228">
        <v>0</v>
      </c>
      <c r="R172" s="228">
        <f>Q172*H172</f>
        <v>0</v>
      </c>
      <c r="S172" s="228">
        <v>0.016</v>
      </c>
      <c r="T172" s="229">
        <f>S172*H172</f>
        <v>0.016</v>
      </c>
      <c r="U172" s="39"/>
      <c r="V172" s="39"/>
      <c r="W172" s="39"/>
      <c r="X172" s="39"/>
      <c r="Y172" s="39"/>
      <c r="Z172" s="39"/>
      <c r="AA172" s="39"/>
      <c r="AB172" s="39"/>
      <c r="AC172" s="39"/>
      <c r="AD172" s="39"/>
      <c r="AE172" s="39"/>
      <c r="AR172" s="230" t="s">
        <v>150</v>
      </c>
      <c r="AT172" s="230" t="s">
        <v>145</v>
      </c>
      <c r="AU172" s="230" t="s">
        <v>151</v>
      </c>
      <c r="AY172" s="18" t="s">
        <v>142</v>
      </c>
      <c r="BE172" s="231">
        <f>IF(N172="základní",J172,0)</f>
        <v>0</v>
      </c>
      <c r="BF172" s="231">
        <f>IF(N172="snížená",J172,0)</f>
        <v>0</v>
      </c>
      <c r="BG172" s="231">
        <f>IF(N172="zákl. přenesená",J172,0)</f>
        <v>0</v>
      </c>
      <c r="BH172" s="231">
        <f>IF(N172="sníž. přenesená",J172,0)</f>
        <v>0</v>
      </c>
      <c r="BI172" s="231">
        <f>IF(N172="nulová",J172,0)</f>
        <v>0</v>
      </c>
      <c r="BJ172" s="18" t="s">
        <v>151</v>
      </c>
      <c r="BK172" s="231">
        <f>ROUND(I172*H172,2)</f>
        <v>0</v>
      </c>
      <c r="BL172" s="18" t="s">
        <v>150</v>
      </c>
      <c r="BM172" s="230" t="s">
        <v>2048</v>
      </c>
    </row>
    <row r="173" s="2" customFormat="1" ht="21.75" customHeight="1">
      <c r="A173" s="39"/>
      <c r="B173" s="40"/>
      <c r="C173" s="219" t="s">
        <v>419</v>
      </c>
      <c r="D173" s="219" t="s">
        <v>145</v>
      </c>
      <c r="E173" s="220" t="s">
        <v>2049</v>
      </c>
      <c r="F173" s="221" t="s">
        <v>2050</v>
      </c>
      <c r="G173" s="222" t="s">
        <v>179</v>
      </c>
      <c r="H173" s="223">
        <v>4</v>
      </c>
      <c r="I173" s="224"/>
      <c r="J173" s="225">
        <f>ROUND(I173*H173,2)</f>
        <v>0</v>
      </c>
      <c r="K173" s="221" t="s">
        <v>149</v>
      </c>
      <c r="L173" s="45"/>
      <c r="M173" s="226" t="s">
        <v>19</v>
      </c>
      <c r="N173" s="227" t="s">
        <v>44</v>
      </c>
      <c r="O173" s="85"/>
      <c r="P173" s="228">
        <f>O173*H173</f>
        <v>0</v>
      </c>
      <c r="Q173" s="228">
        <v>0</v>
      </c>
      <c r="R173" s="228">
        <f>Q173*H173</f>
        <v>0</v>
      </c>
      <c r="S173" s="228">
        <v>0.088999999999999996</v>
      </c>
      <c r="T173" s="229">
        <f>S173*H173</f>
        <v>0.35599999999999998</v>
      </c>
      <c r="U173" s="39"/>
      <c r="V173" s="39"/>
      <c r="W173" s="39"/>
      <c r="X173" s="39"/>
      <c r="Y173" s="39"/>
      <c r="Z173" s="39"/>
      <c r="AA173" s="39"/>
      <c r="AB173" s="39"/>
      <c r="AC173" s="39"/>
      <c r="AD173" s="39"/>
      <c r="AE173" s="39"/>
      <c r="AR173" s="230" t="s">
        <v>150</v>
      </c>
      <c r="AT173" s="230" t="s">
        <v>145</v>
      </c>
      <c r="AU173" s="230" t="s">
        <v>151</v>
      </c>
      <c r="AY173" s="18" t="s">
        <v>142</v>
      </c>
      <c r="BE173" s="231">
        <f>IF(N173="základní",J173,0)</f>
        <v>0</v>
      </c>
      <c r="BF173" s="231">
        <f>IF(N173="snížená",J173,0)</f>
        <v>0</v>
      </c>
      <c r="BG173" s="231">
        <f>IF(N173="zákl. přenesená",J173,0)</f>
        <v>0</v>
      </c>
      <c r="BH173" s="231">
        <f>IF(N173="sníž. přenesená",J173,0)</f>
        <v>0</v>
      </c>
      <c r="BI173" s="231">
        <f>IF(N173="nulová",J173,0)</f>
        <v>0</v>
      </c>
      <c r="BJ173" s="18" t="s">
        <v>151</v>
      </c>
      <c r="BK173" s="231">
        <f>ROUND(I173*H173,2)</f>
        <v>0</v>
      </c>
      <c r="BL173" s="18" t="s">
        <v>150</v>
      </c>
      <c r="BM173" s="230" t="s">
        <v>2051</v>
      </c>
    </row>
    <row r="174" s="2" customFormat="1" ht="21.75" customHeight="1">
      <c r="A174" s="39"/>
      <c r="B174" s="40"/>
      <c r="C174" s="219" t="s">
        <v>424</v>
      </c>
      <c r="D174" s="219" t="s">
        <v>145</v>
      </c>
      <c r="E174" s="220" t="s">
        <v>2052</v>
      </c>
      <c r="F174" s="221" t="s">
        <v>2053</v>
      </c>
      <c r="G174" s="222" t="s">
        <v>179</v>
      </c>
      <c r="H174" s="223">
        <v>1</v>
      </c>
      <c r="I174" s="224"/>
      <c r="J174" s="225">
        <f>ROUND(I174*H174,2)</f>
        <v>0</v>
      </c>
      <c r="K174" s="221" t="s">
        <v>149</v>
      </c>
      <c r="L174" s="45"/>
      <c r="M174" s="226" t="s">
        <v>19</v>
      </c>
      <c r="N174" s="227" t="s">
        <v>44</v>
      </c>
      <c r="O174" s="85"/>
      <c r="P174" s="228">
        <f>O174*H174</f>
        <v>0</v>
      </c>
      <c r="Q174" s="228">
        <v>0</v>
      </c>
      <c r="R174" s="228">
        <f>Q174*H174</f>
        <v>0</v>
      </c>
      <c r="S174" s="228">
        <v>0.119</v>
      </c>
      <c r="T174" s="229">
        <f>S174*H174</f>
        <v>0.119</v>
      </c>
      <c r="U174" s="39"/>
      <c r="V174" s="39"/>
      <c r="W174" s="39"/>
      <c r="X174" s="39"/>
      <c r="Y174" s="39"/>
      <c r="Z174" s="39"/>
      <c r="AA174" s="39"/>
      <c r="AB174" s="39"/>
      <c r="AC174" s="39"/>
      <c r="AD174" s="39"/>
      <c r="AE174" s="39"/>
      <c r="AR174" s="230" t="s">
        <v>150</v>
      </c>
      <c r="AT174" s="230" t="s">
        <v>145</v>
      </c>
      <c r="AU174" s="230" t="s">
        <v>151</v>
      </c>
      <c r="AY174" s="18" t="s">
        <v>142</v>
      </c>
      <c r="BE174" s="231">
        <f>IF(N174="základní",J174,0)</f>
        <v>0</v>
      </c>
      <c r="BF174" s="231">
        <f>IF(N174="snížená",J174,0)</f>
        <v>0</v>
      </c>
      <c r="BG174" s="231">
        <f>IF(N174="zákl. přenesená",J174,0)</f>
        <v>0</v>
      </c>
      <c r="BH174" s="231">
        <f>IF(N174="sníž. přenesená",J174,0)</f>
        <v>0</v>
      </c>
      <c r="BI174" s="231">
        <f>IF(N174="nulová",J174,0)</f>
        <v>0</v>
      </c>
      <c r="BJ174" s="18" t="s">
        <v>151</v>
      </c>
      <c r="BK174" s="231">
        <f>ROUND(I174*H174,2)</f>
        <v>0</v>
      </c>
      <c r="BL174" s="18" t="s">
        <v>150</v>
      </c>
      <c r="BM174" s="230" t="s">
        <v>2054</v>
      </c>
    </row>
    <row r="175" s="2" customFormat="1" ht="16.5" customHeight="1">
      <c r="A175" s="39"/>
      <c r="B175" s="40"/>
      <c r="C175" s="219" t="s">
        <v>430</v>
      </c>
      <c r="D175" s="219" t="s">
        <v>145</v>
      </c>
      <c r="E175" s="220" t="s">
        <v>2055</v>
      </c>
      <c r="F175" s="221" t="s">
        <v>2056</v>
      </c>
      <c r="G175" s="222" t="s">
        <v>179</v>
      </c>
      <c r="H175" s="223">
        <v>6</v>
      </c>
      <c r="I175" s="224"/>
      <c r="J175" s="225">
        <f>ROUND(I175*H175,2)</f>
        <v>0</v>
      </c>
      <c r="K175" s="221" t="s">
        <v>149</v>
      </c>
      <c r="L175" s="45"/>
      <c r="M175" s="226" t="s">
        <v>19</v>
      </c>
      <c r="N175" s="227" t="s">
        <v>44</v>
      </c>
      <c r="O175" s="85"/>
      <c r="P175" s="228">
        <f>O175*H175</f>
        <v>0</v>
      </c>
      <c r="Q175" s="228">
        <v>0</v>
      </c>
      <c r="R175" s="228">
        <f>Q175*H175</f>
        <v>0</v>
      </c>
      <c r="S175" s="228">
        <v>0.072999999999999995</v>
      </c>
      <c r="T175" s="229">
        <f>S175*H175</f>
        <v>0.43799999999999994</v>
      </c>
      <c r="U175" s="39"/>
      <c r="V175" s="39"/>
      <c r="W175" s="39"/>
      <c r="X175" s="39"/>
      <c r="Y175" s="39"/>
      <c r="Z175" s="39"/>
      <c r="AA175" s="39"/>
      <c r="AB175" s="39"/>
      <c r="AC175" s="39"/>
      <c r="AD175" s="39"/>
      <c r="AE175" s="39"/>
      <c r="AR175" s="230" t="s">
        <v>150</v>
      </c>
      <c r="AT175" s="230" t="s">
        <v>145</v>
      </c>
      <c r="AU175" s="230" t="s">
        <v>151</v>
      </c>
      <c r="AY175" s="18" t="s">
        <v>142</v>
      </c>
      <c r="BE175" s="231">
        <f>IF(N175="základní",J175,0)</f>
        <v>0</v>
      </c>
      <c r="BF175" s="231">
        <f>IF(N175="snížená",J175,0)</f>
        <v>0</v>
      </c>
      <c r="BG175" s="231">
        <f>IF(N175="zákl. přenesená",J175,0)</f>
        <v>0</v>
      </c>
      <c r="BH175" s="231">
        <f>IF(N175="sníž. přenesená",J175,0)</f>
        <v>0</v>
      </c>
      <c r="BI175" s="231">
        <f>IF(N175="nulová",J175,0)</f>
        <v>0</v>
      </c>
      <c r="BJ175" s="18" t="s">
        <v>151</v>
      </c>
      <c r="BK175" s="231">
        <f>ROUND(I175*H175,2)</f>
        <v>0</v>
      </c>
      <c r="BL175" s="18" t="s">
        <v>150</v>
      </c>
      <c r="BM175" s="230" t="s">
        <v>2057</v>
      </c>
    </row>
    <row r="176" s="2" customFormat="1" ht="21.75" customHeight="1">
      <c r="A176" s="39"/>
      <c r="B176" s="40"/>
      <c r="C176" s="219" t="s">
        <v>435</v>
      </c>
      <c r="D176" s="219" t="s">
        <v>145</v>
      </c>
      <c r="E176" s="220" t="s">
        <v>2058</v>
      </c>
      <c r="F176" s="221" t="s">
        <v>2059</v>
      </c>
      <c r="G176" s="222" t="s">
        <v>179</v>
      </c>
      <c r="H176" s="223">
        <v>1</v>
      </c>
      <c r="I176" s="224"/>
      <c r="J176" s="225">
        <f>ROUND(I176*H176,2)</f>
        <v>0</v>
      </c>
      <c r="K176" s="221" t="s">
        <v>149</v>
      </c>
      <c r="L176" s="45"/>
      <c r="M176" s="226" t="s">
        <v>19</v>
      </c>
      <c r="N176" s="227" t="s">
        <v>44</v>
      </c>
      <c r="O176" s="85"/>
      <c r="P176" s="228">
        <f>O176*H176</f>
        <v>0</v>
      </c>
      <c r="Q176" s="228">
        <v>0</v>
      </c>
      <c r="R176" s="228">
        <f>Q176*H176</f>
        <v>0</v>
      </c>
      <c r="S176" s="228">
        <v>0.097000000000000003</v>
      </c>
      <c r="T176" s="229">
        <f>S176*H176</f>
        <v>0.097000000000000003</v>
      </c>
      <c r="U176" s="39"/>
      <c r="V176" s="39"/>
      <c r="W176" s="39"/>
      <c r="X176" s="39"/>
      <c r="Y176" s="39"/>
      <c r="Z176" s="39"/>
      <c r="AA176" s="39"/>
      <c r="AB176" s="39"/>
      <c r="AC176" s="39"/>
      <c r="AD176" s="39"/>
      <c r="AE176" s="39"/>
      <c r="AR176" s="230" t="s">
        <v>150</v>
      </c>
      <c r="AT176" s="230" t="s">
        <v>145</v>
      </c>
      <c r="AU176" s="230" t="s">
        <v>151</v>
      </c>
      <c r="AY176" s="18" t="s">
        <v>142</v>
      </c>
      <c r="BE176" s="231">
        <f>IF(N176="základní",J176,0)</f>
        <v>0</v>
      </c>
      <c r="BF176" s="231">
        <f>IF(N176="snížená",J176,0)</f>
        <v>0</v>
      </c>
      <c r="BG176" s="231">
        <f>IF(N176="zákl. přenesená",J176,0)</f>
        <v>0</v>
      </c>
      <c r="BH176" s="231">
        <f>IF(N176="sníž. přenesená",J176,0)</f>
        <v>0</v>
      </c>
      <c r="BI176" s="231">
        <f>IF(N176="nulová",J176,0)</f>
        <v>0</v>
      </c>
      <c r="BJ176" s="18" t="s">
        <v>151</v>
      </c>
      <c r="BK176" s="231">
        <f>ROUND(I176*H176,2)</f>
        <v>0</v>
      </c>
      <c r="BL176" s="18" t="s">
        <v>150</v>
      </c>
      <c r="BM176" s="230" t="s">
        <v>2060</v>
      </c>
    </row>
    <row r="177" s="2" customFormat="1" ht="16.5" customHeight="1">
      <c r="A177" s="39"/>
      <c r="B177" s="40"/>
      <c r="C177" s="219" t="s">
        <v>441</v>
      </c>
      <c r="D177" s="219" t="s">
        <v>145</v>
      </c>
      <c r="E177" s="220" t="s">
        <v>2061</v>
      </c>
      <c r="F177" s="221" t="s">
        <v>2062</v>
      </c>
      <c r="G177" s="222" t="s">
        <v>185</v>
      </c>
      <c r="H177" s="223">
        <v>30</v>
      </c>
      <c r="I177" s="224"/>
      <c r="J177" s="225">
        <f>ROUND(I177*H177,2)</f>
        <v>0</v>
      </c>
      <c r="K177" s="221" t="s">
        <v>149</v>
      </c>
      <c r="L177" s="45"/>
      <c r="M177" s="226" t="s">
        <v>19</v>
      </c>
      <c r="N177" s="227" t="s">
        <v>44</v>
      </c>
      <c r="O177" s="85"/>
      <c r="P177" s="228">
        <f>O177*H177</f>
        <v>0</v>
      </c>
      <c r="Q177" s="228">
        <v>0</v>
      </c>
      <c r="R177" s="228">
        <f>Q177*H177</f>
        <v>0</v>
      </c>
      <c r="S177" s="228">
        <v>0.0060000000000000001</v>
      </c>
      <c r="T177" s="229">
        <f>S177*H177</f>
        <v>0.17999999999999999</v>
      </c>
      <c r="U177" s="39"/>
      <c r="V177" s="39"/>
      <c r="W177" s="39"/>
      <c r="X177" s="39"/>
      <c r="Y177" s="39"/>
      <c r="Z177" s="39"/>
      <c r="AA177" s="39"/>
      <c r="AB177" s="39"/>
      <c r="AC177" s="39"/>
      <c r="AD177" s="39"/>
      <c r="AE177" s="39"/>
      <c r="AR177" s="230" t="s">
        <v>150</v>
      </c>
      <c r="AT177" s="230" t="s">
        <v>145</v>
      </c>
      <c r="AU177" s="230" t="s">
        <v>151</v>
      </c>
      <c r="AY177" s="18" t="s">
        <v>142</v>
      </c>
      <c r="BE177" s="231">
        <f>IF(N177="základní",J177,0)</f>
        <v>0</v>
      </c>
      <c r="BF177" s="231">
        <f>IF(N177="snížená",J177,0)</f>
        <v>0</v>
      </c>
      <c r="BG177" s="231">
        <f>IF(N177="zákl. přenesená",J177,0)</f>
        <v>0</v>
      </c>
      <c r="BH177" s="231">
        <f>IF(N177="sníž. přenesená",J177,0)</f>
        <v>0</v>
      </c>
      <c r="BI177" s="231">
        <f>IF(N177="nulová",J177,0)</f>
        <v>0</v>
      </c>
      <c r="BJ177" s="18" t="s">
        <v>151</v>
      </c>
      <c r="BK177" s="231">
        <f>ROUND(I177*H177,2)</f>
        <v>0</v>
      </c>
      <c r="BL177" s="18" t="s">
        <v>150</v>
      </c>
      <c r="BM177" s="230" t="s">
        <v>2063</v>
      </c>
    </row>
    <row r="178" s="2" customFormat="1" ht="16.5" customHeight="1">
      <c r="A178" s="39"/>
      <c r="B178" s="40"/>
      <c r="C178" s="219" t="s">
        <v>447</v>
      </c>
      <c r="D178" s="219" t="s">
        <v>145</v>
      </c>
      <c r="E178" s="220" t="s">
        <v>2064</v>
      </c>
      <c r="F178" s="221" t="s">
        <v>2065</v>
      </c>
      <c r="G178" s="222" t="s">
        <v>185</v>
      </c>
      <c r="H178" s="223">
        <v>36</v>
      </c>
      <c r="I178" s="224"/>
      <c r="J178" s="225">
        <f>ROUND(I178*H178,2)</f>
        <v>0</v>
      </c>
      <c r="K178" s="221" t="s">
        <v>149</v>
      </c>
      <c r="L178" s="45"/>
      <c r="M178" s="226" t="s">
        <v>19</v>
      </c>
      <c r="N178" s="227" t="s">
        <v>44</v>
      </c>
      <c r="O178" s="85"/>
      <c r="P178" s="228">
        <f>O178*H178</f>
        <v>0</v>
      </c>
      <c r="Q178" s="228">
        <v>0</v>
      </c>
      <c r="R178" s="228">
        <f>Q178*H178</f>
        <v>0</v>
      </c>
      <c r="S178" s="228">
        <v>0.0089999999999999993</v>
      </c>
      <c r="T178" s="229">
        <f>S178*H178</f>
        <v>0.32399999999999995</v>
      </c>
      <c r="U178" s="39"/>
      <c r="V178" s="39"/>
      <c r="W178" s="39"/>
      <c r="X178" s="39"/>
      <c r="Y178" s="39"/>
      <c r="Z178" s="39"/>
      <c r="AA178" s="39"/>
      <c r="AB178" s="39"/>
      <c r="AC178" s="39"/>
      <c r="AD178" s="39"/>
      <c r="AE178" s="39"/>
      <c r="AR178" s="230" t="s">
        <v>150</v>
      </c>
      <c r="AT178" s="230" t="s">
        <v>145</v>
      </c>
      <c r="AU178" s="230" t="s">
        <v>151</v>
      </c>
      <c r="AY178" s="18" t="s">
        <v>142</v>
      </c>
      <c r="BE178" s="231">
        <f>IF(N178="základní",J178,0)</f>
        <v>0</v>
      </c>
      <c r="BF178" s="231">
        <f>IF(N178="snížená",J178,0)</f>
        <v>0</v>
      </c>
      <c r="BG178" s="231">
        <f>IF(N178="zákl. přenesená",J178,0)</f>
        <v>0</v>
      </c>
      <c r="BH178" s="231">
        <f>IF(N178="sníž. přenesená",J178,0)</f>
        <v>0</v>
      </c>
      <c r="BI178" s="231">
        <f>IF(N178="nulová",J178,0)</f>
        <v>0</v>
      </c>
      <c r="BJ178" s="18" t="s">
        <v>151</v>
      </c>
      <c r="BK178" s="231">
        <f>ROUND(I178*H178,2)</f>
        <v>0</v>
      </c>
      <c r="BL178" s="18" t="s">
        <v>150</v>
      </c>
      <c r="BM178" s="230" t="s">
        <v>2066</v>
      </c>
    </row>
    <row r="179" s="2" customFormat="1" ht="21.75" customHeight="1">
      <c r="A179" s="39"/>
      <c r="B179" s="40"/>
      <c r="C179" s="219" t="s">
        <v>453</v>
      </c>
      <c r="D179" s="219" t="s">
        <v>145</v>
      </c>
      <c r="E179" s="220" t="s">
        <v>2067</v>
      </c>
      <c r="F179" s="221" t="s">
        <v>2068</v>
      </c>
      <c r="G179" s="222" t="s">
        <v>185</v>
      </c>
      <c r="H179" s="223">
        <v>3</v>
      </c>
      <c r="I179" s="224"/>
      <c r="J179" s="225">
        <f>ROUND(I179*H179,2)</f>
        <v>0</v>
      </c>
      <c r="K179" s="221" t="s">
        <v>149</v>
      </c>
      <c r="L179" s="45"/>
      <c r="M179" s="226" t="s">
        <v>19</v>
      </c>
      <c r="N179" s="227" t="s">
        <v>44</v>
      </c>
      <c r="O179" s="85"/>
      <c r="P179" s="228">
        <f>O179*H179</f>
        <v>0</v>
      </c>
      <c r="Q179" s="228">
        <v>0</v>
      </c>
      <c r="R179" s="228">
        <f>Q179*H179</f>
        <v>0</v>
      </c>
      <c r="S179" s="228">
        <v>0.017999999999999999</v>
      </c>
      <c r="T179" s="229">
        <f>S179*H179</f>
        <v>0.053999999999999992</v>
      </c>
      <c r="U179" s="39"/>
      <c r="V179" s="39"/>
      <c r="W179" s="39"/>
      <c r="X179" s="39"/>
      <c r="Y179" s="39"/>
      <c r="Z179" s="39"/>
      <c r="AA179" s="39"/>
      <c r="AB179" s="39"/>
      <c r="AC179" s="39"/>
      <c r="AD179" s="39"/>
      <c r="AE179" s="39"/>
      <c r="AR179" s="230" t="s">
        <v>150</v>
      </c>
      <c r="AT179" s="230" t="s">
        <v>145</v>
      </c>
      <c r="AU179" s="230" t="s">
        <v>151</v>
      </c>
      <c r="AY179" s="18" t="s">
        <v>142</v>
      </c>
      <c r="BE179" s="231">
        <f>IF(N179="základní",J179,0)</f>
        <v>0</v>
      </c>
      <c r="BF179" s="231">
        <f>IF(N179="snížená",J179,0)</f>
        <v>0</v>
      </c>
      <c r="BG179" s="231">
        <f>IF(N179="zákl. přenesená",J179,0)</f>
        <v>0</v>
      </c>
      <c r="BH179" s="231">
        <f>IF(N179="sníž. přenesená",J179,0)</f>
        <v>0</v>
      </c>
      <c r="BI179" s="231">
        <f>IF(N179="nulová",J179,0)</f>
        <v>0</v>
      </c>
      <c r="BJ179" s="18" t="s">
        <v>151</v>
      </c>
      <c r="BK179" s="231">
        <f>ROUND(I179*H179,2)</f>
        <v>0</v>
      </c>
      <c r="BL179" s="18" t="s">
        <v>150</v>
      </c>
      <c r="BM179" s="230" t="s">
        <v>2069</v>
      </c>
    </row>
    <row r="180" s="2" customFormat="1" ht="21.75" customHeight="1">
      <c r="A180" s="39"/>
      <c r="B180" s="40"/>
      <c r="C180" s="219" t="s">
        <v>458</v>
      </c>
      <c r="D180" s="219" t="s">
        <v>145</v>
      </c>
      <c r="E180" s="220" t="s">
        <v>2070</v>
      </c>
      <c r="F180" s="221" t="s">
        <v>2071</v>
      </c>
      <c r="G180" s="222" t="s">
        <v>185</v>
      </c>
      <c r="H180" s="223">
        <v>37</v>
      </c>
      <c r="I180" s="224"/>
      <c r="J180" s="225">
        <f>ROUND(I180*H180,2)</f>
        <v>0</v>
      </c>
      <c r="K180" s="221" t="s">
        <v>149</v>
      </c>
      <c r="L180" s="45"/>
      <c r="M180" s="226" t="s">
        <v>19</v>
      </c>
      <c r="N180" s="227" t="s">
        <v>44</v>
      </c>
      <c r="O180" s="85"/>
      <c r="P180" s="228">
        <f>O180*H180</f>
        <v>0</v>
      </c>
      <c r="Q180" s="228">
        <v>0</v>
      </c>
      <c r="R180" s="228">
        <f>Q180*H180</f>
        <v>0</v>
      </c>
      <c r="S180" s="228">
        <v>0.040000000000000001</v>
      </c>
      <c r="T180" s="229">
        <f>S180*H180</f>
        <v>1.48</v>
      </c>
      <c r="U180" s="39"/>
      <c r="V180" s="39"/>
      <c r="W180" s="39"/>
      <c r="X180" s="39"/>
      <c r="Y180" s="39"/>
      <c r="Z180" s="39"/>
      <c r="AA180" s="39"/>
      <c r="AB180" s="39"/>
      <c r="AC180" s="39"/>
      <c r="AD180" s="39"/>
      <c r="AE180" s="39"/>
      <c r="AR180" s="230" t="s">
        <v>150</v>
      </c>
      <c r="AT180" s="230" t="s">
        <v>145</v>
      </c>
      <c r="AU180" s="230" t="s">
        <v>151</v>
      </c>
      <c r="AY180" s="18" t="s">
        <v>142</v>
      </c>
      <c r="BE180" s="231">
        <f>IF(N180="základní",J180,0)</f>
        <v>0</v>
      </c>
      <c r="BF180" s="231">
        <f>IF(N180="snížená",J180,0)</f>
        <v>0</v>
      </c>
      <c r="BG180" s="231">
        <f>IF(N180="zákl. přenesená",J180,0)</f>
        <v>0</v>
      </c>
      <c r="BH180" s="231">
        <f>IF(N180="sníž. přenesená",J180,0)</f>
        <v>0</v>
      </c>
      <c r="BI180" s="231">
        <f>IF(N180="nulová",J180,0)</f>
        <v>0</v>
      </c>
      <c r="BJ180" s="18" t="s">
        <v>151</v>
      </c>
      <c r="BK180" s="231">
        <f>ROUND(I180*H180,2)</f>
        <v>0</v>
      </c>
      <c r="BL180" s="18" t="s">
        <v>150</v>
      </c>
      <c r="BM180" s="230" t="s">
        <v>2072</v>
      </c>
    </row>
    <row r="181" s="2" customFormat="1" ht="21.75" customHeight="1">
      <c r="A181" s="39"/>
      <c r="B181" s="40"/>
      <c r="C181" s="219" t="s">
        <v>464</v>
      </c>
      <c r="D181" s="219" t="s">
        <v>145</v>
      </c>
      <c r="E181" s="220" t="s">
        <v>2073</v>
      </c>
      <c r="F181" s="221" t="s">
        <v>2074</v>
      </c>
      <c r="G181" s="222" t="s">
        <v>301</v>
      </c>
      <c r="H181" s="223">
        <v>14.166</v>
      </c>
      <c r="I181" s="224"/>
      <c r="J181" s="225">
        <f>ROUND(I181*H181,2)</f>
        <v>0</v>
      </c>
      <c r="K181" s="221" t="s">
        <v>149</v>
      </c>
      <c r="L181" s="45"/>
      <c r="M181" s="226" t="s">
        <v>19</v>
      </c>
      <c r="N181" s="227" t="s">
        <v>44</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150</v>
      </c>
      <c r="AT181" s="230" t="s">
        <v>145</v>
      </c>
      <c r="AU181" s="230" t="s">
        <v>151</v>
      </c>
      <c r="AY181" s="18" t="s">
        <v>142</v>
      </c>
      <c r="BE181" s="231">
        <f>IF(N181="základní",J181,0)</f>
        <v>0</v>
      </c>
      <c r="BF181" s="231">
        <f>IF(N181="snížená",J181,0)</f>
        <v>0</v>
      </c>
      <c r="BG181" s="231">
        <f>IF(N181="zákl. přenesená",J181,0)</f>
        <v>0</v>
      </c>
      <c r="BH181" s="231">
        <f>IF(N181="sníž. přenesená",J181,0)</f>
        <v>0</v>
      </c>
      <c r="BI181" s="231">
        <f>IF(N181="nulová",J181,0)</f>
        <v>0</v>
      </c>
      <c r="BJ181" s="18" t="s">
        <v>151</v>
      </c>
      <c r="BK181" s="231">
        <f>ROUND(I181*H181,2)</f>
        <v>0</v>
      </c>
      <c r="BL181" s="18" t="s">
        <v>150</v>
      </c>
      <c r="BM181" s="230" t="s">
        <v>2075</v>
      </c>
    </row>
    <row r="182" s="2" customFormat="1">
      <c r="A182" s="39"/>
      <c r="B182" s="40"/>
      <c r="C182" s="41"/>
      <c r="D182" s="234" t="s">
        <v>174</v>
      </c>
      <c r="E182" s="41"/>
      <c r="F182" s="255" t="s">
        <v>377</v>
      </c>
      <c r="G182" s="41"/>
      <c r="H182" s="41"/>
      <c r="I182" s="137"/>
      <c r="J182" s="41"/>
      <c r="K182" s="41"/>
      <c r="L182" s="45"/>
      <c r="M182" s="256"/>
      <c r="N182" s="257"/>
      <c r="O182" s="85"/>
      <c r="P182" s="85"/>
      <c r="Q182" s="85"/>
      <c r="R182" s="85"/>
      <c r="S182" s="85"/>
      <c r="T182" s="86"/>
      <c r="U182" s="39"/>
      <c r="V182" s="39"/>
      <c r="W182" s="39"/>
      <c r="X182" s="39"/>
      <c r="Y182" s="39"/>
      <c r="Z182" s="39"/>
      <c r="AA182" s="39"/>
      <c r="AB182" s="39"/>
      <c r="AC182" s="39"/>
      <c r="AD182" s="39"/>
      <c r="AE182" s="39"/>
      <c r="AT182" s="18" t="s">
        <v>174</v>
      </c>
      <c r="AU182" s="18" t="s">
        <v>151</v>
      </c>
    </row>
    <row r="183" s="2" customFormat="1" ht="16.5" customHeight="1">
      <c r="A183" s="39"/>
      <c r="B183" s="40"/>
      <c r="C183" s="219" t="s">
        <v>468</v>
      </c>
      <c r="D183" s="219" t="s">
        <v>145</v>
      </c>
      <c r="E183" s="220" t="s">
        <v>383</v>
      </c>
      <c r="F183" s="221" t="s">
        <v>384</v>
      </c>
      <c r="G183" s="222" t="s">
        <v>301</v>
      </c>
      <c r="H183" s="223">
        <v>14.166</v>
      </c>
      <c r="I183" s="224"/>
      <c r="J183" s="225">
        <f>ROUND(I183*H183,2)</f>
        <v>0</v>
      </c>
      <c r="K183" s="221" t="s">
        <v>149</v>
      </c>
      <c r="L183" s="45"/>
      <c r="M183" s="226" t="s">
        <v>19</v>
      </c>
      <c r="N183" s="227" t="s">
        <v>44</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150</v>
      </c>
      <c r="AT183" s="230" t="s">
        <v>145</v>
      </c>
      <c r="AU183" s="230" t="s">
        <v>151</v>
      </c>
      <c r="AY183" s="18" t="s">
        <v>142</v>
      </c>
      <c r="BE183" s="231">
        <f>IF(N183="základní",J183,0)</f>
        <v>0</v>
      </c>
      <c r="BF183" s="231">
        <f>IF(N183="snížená",J183,0)</f>
        <v>0</v>
      </c>
      <c r="BG183" s="231">
        <f>IF(N183="zákl. přenesená",J183,0)</f>
        <v>0</v>
      </c>
      <c r="BH183" s="231">
        <f>IF(N183="sníž. přenesená",J183,0)</f>
        <v>0</v>
      </c>
      <c r="BI183" s="231">
        <f>IF(N183="nulová",J183,0)</f>
        <v>0</v>
      </c>
      <c r="BJ183" s="18" t="s">
        <v>151</v>
      </c>
      <c r="BK183" s="231">
        <f>ROUND(I183*H183,2)</f>
        <v>0</v>
      </c>
      <c r="BL183" s="18" t="s">
        <v>150</v>
      </c>
      <c r="BM183" s="230" t="s">
        <v>2076</v>
      </c>
    </row>
    <row r="184" s="2" customFormat="1">
      <c r="A184" s="39"/>
      <c r="B184" s="40"/>
      <c r="C184" s="41"/>
      <c r="D184" s="234" t="s">
        <v>174</v>
      </c>
      <c r="E184" s="41"/>
      <c r="F184" s="255" t="s">
        <v>386</v>
      </c>
      <c r="G184" s="41"/>
      <c r="H184" s="41"/>
      <c r="I184" s="137"/>
      <c r="J184" s="41"/>
      <c r="K184" s="41"/>
      <c r="L184" s="45"/>
      <c r="M184" s="256"/>
      <c r="N184" s="257"/>
      <c r="O184" s="85"/>
      <c r="P184" s="85"/>
      <c r="Q184" s="85"/>
      <c r="R184" s="85"/>
      <c r="S184" s="85"/>
      <c r="T184" s="86"/>
      <c r="U184" s="39"/>
      <c r="V184" s="39"/>
      <c r="W184" s="39"/>
      <c r="X184" s="39"/>
      <c r="Y184" s="39"/>
      <c r="Z184" s="39"/>
      <c r="AA184" s="39"/>
      <c r="AB184" s="39"/>
      <c r="AC184" s="39"/>
      <c r="AD184" s="39"/>
      <c r="AE184" s="39"/>
      <c r="AT184" s="18" t="s">
        <v>174</v>
      </c>
      <c r="AU184" s="18" t="s">
        <v>151</v>
      </c>
    </row>
    <row r="185" s="2" customFormat="1" ht="21.75" customHeight="1">
      <c r="A185" s="39"/>
      <c r="B185" s="40"/>
      <c r="C185" s="219" t="s">
        <v>473</v>
      </c>
      <c r="D185" s="219" t="s">
        <v>145</v>
      </c>
      <c r="E185" s="220" t="s">
        <v>388</v>
      </c>
      <c r="F185" s="221" t="s">
        <v>389</v>
      </c>
      <c r="G185" s="222" t="s">
        <v>301</v>
      </c>
      <c r="H185" s="223">
        <v>14.166</v>
      </c>
      <c r="I185" s="224"/>
      <c r="J185" s="225">
        <f>ROUND(I185*H185,2)</f>
        <v>0</v>
      </c>
      <c r="K185" s="221" t="s">
        <v>149</v>
      </c>
      <c r="L185" s="45"/>
      <c r="M185" s="226" t="s">
        <v>19</v>
      </c>
      <c r="N185" s="227" t="s">
        <v>44</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150</v>
      </c>
      <c r="AT185" s="230" t="s">
        <v>145</v>
      </c>
      <c r="AU185" s="230" t="s">
        <v>151</v>
      </c>
      <c r="AY185" s="18" t="s">
        <v>142</v>
      </c>
      <c r="BE185" s="231">
        <f>IF(N185="základní",J185,0)</f>
        <v>0</v>
      </c>
      <c r="BF185" s="231">
        <f>IF(N185="snížená",J185,0)</f>
        <v>0</v>
      </c>
      <c r="BG185" s="231">
        <f>IF(N185="zákl. přenesená",J185,0)</f>
        <v>0</v>
      </c>
      <c r="BH185" s="231">
        <f>IF(N185="sníž. přenesená",J185,0)</f>
        <v>0</v>
      </c>
      <c r="BI185" s="231">
        <f>IF(N185="nulová",J185,0)</f>
        <v>0</v>
      </c>
      <c r="BJ185" s="18" t="s">
        <v>151</v>
      </c>
      <c r="BK185" s="231">
        <f>ROUND(I185*H185,2)</f>
        <v>0</v>
      </c>
      <c r="BL185" s="18" t="s">
        <v>150</v>
      </c>
      <c r="BM185" s="230" t="s">
        <v>2077</v>
      </c>
    </row>
    <row r="186" s="2" customFormat="1">
      <c r="A186" s="39"/>
      <c r="B186" s="40"/>
      <c r="C186" s="41"/>
      <c r="D186" s="234" t="s">
        <v>174</v>
      </c>
      <c r="E186" s="41"/>
      <c r="F186" s="255" t="s">
        <v>386</v>
      </c>
      <c r="G186" s="41"/>
      <c r="H186" s="41"/>
      <c r="I186" s="137"/>
      <c r="J186" s="41"/>
      <c r="K186" s="41"/>
      <c r="L186" s="45"/>
      <c r="M186" s="256"/>
      <c r="N186" s="257"/>
      <c r="O186" s="85"/>
      <c r="P186" s="85"/>
      <c r="Q186" s="85"/>
      <c r="R186" s="85"/>
      <c r="S186" s="85"/>
      <c r="T186" s="86"/>
      <c r="U186" s="39"/>
      <c r="V186" s="39"/>
      <c r="W186" s="39"/>
      <c r="X186" s="39"/>
      <c r="Y186" s="39"/>
      <c r="Z186" s="39"/>
      <c r="AA186" s="39"/>
      <c r="AB186" s="39"/>
      <c r="AC186" s="39"/>
      <c r="AD186" s="39"/>
      <c r="AE186" s="39"/>
      <c r="AT186" s="18" t="s">
        <v>174</v>
      </c>
      <c r="AU186" s="18" t="s">
        <v>151</v>
      </c>
    </row>
    <row r="187" s="12" customFormat="1" ht="22.8" customHeight="1">
      <c r="A187" s="12"/>
      <c r="B187" s="203"/>
      <c r="C187" s="204"/>
      <c r="D187" s="205" t="s">
        <v>71</v>
      </c>
      <c r="E187" s="217" t="s">
        <v>1548</v>
      </c>
      <c r="F187" s="217" t="s">
        <v>1549</v>
      </c>
      <c r="G187" s="204"/>
      <c r="H187" s="204"/>
      <c r="I187" s="207"/>
      <c r="J187" s="218">
        <f>BK187</f>
        <v>0</v>
      </c>
      <c r="K187" s="204"/>
      <c r="L187" s="209"/>
      <c r="M187" s="210"/>
      <c r="N187" s="211"/>
      <c r="O187" s="211"/>
      <c r="P187" s="212">
        <f>SUM(P188:P211)</f>
        <v>0</v>
      </c>
      <c r="Q187" s="211"/>
      <c r="R187" s="212">
        <f>SUM(R188:R211)</f>
        <v>0.13907999999999998</v>
      </c>
      <c r="S187" s="211"/>
      <c r="T187" s="213">
        <f>SUM(T188:T211)</f>
        <v>0</v>
      </c>
      <c r="U187" s="12"/>
      <c r="V187" s="12"/>
      <c r="W187" s="12"/>
      <c r="X187" s="12"/>
      <c r="Y187" s="12"/>
      <c r="Z187" s="12"/>
      <c r="AA187" s="12"/>
      <c r="AB187" s="12"/>
      <c r="AC187" s="12"/>
      <c r="AD187" s="12"/>
      <c r="AE187" s="12"/>
      <c r="AR187" s="214" t="s">
        <v>151</v>
      </c>
      <c r="AT187" s="215" t="s">
        <v>71</v>
      </c>
      <c r="AU187" s="215" t="s">
        <v>80</v>
      </c>
      <c r="AY187" s="214" t="s">
        <v>142</v>
      </c>
      <c r="BK187" s="216">
        <f>SUM(BK188:BK211)</f>
        <v>0</v>
      </c>
    </row>
    <row r="188" s="2" customFormat="1" ht="16.5" customHeight="1">
      <c r="A188" s="39"/>
      <c r="B188" s="40"/>
      <c r="C188" s="219" t="s">
        <v>479</v>
      </c>
      <c r="D188" s="219" t="s">
        <v>145</v>
      </c>
      <c r="E188" s="220" t="s">
        <v>2078</v>
      </c>
      <c r="F188" s="221" t="s">
        <v>2079</v>
      </c>
      <c r="G188" s="222" t="s">
        <v>185</v>
      </c>
      <c r="H188" s="223">
        <v>30</v>
      </c>
      <c r="I188" s="224"/>
      <c r="J188" s="225">
        <f>ROUND(I188*H188,2)</f>
        <v>0</v>
      </c>
      <c r="K188" s="221" t="s">
        <v>149</v>
      </c>
      <c r="L188" s="45"/>
      <c r="M188" s="226" t="s">
        <v>19</v>
      </c>
      <c r="N188" s="227" t="s">
        <v>44</v>
      </c>
      <c r="O188" s="85"/>
      <c r="P188" s="228">
        <f>O188*H188</f>
        <v>0</v>
      </c>
      <c r="Q188" s="228">
        <v>0.00029</v>
      </c>
      <c r="R188" s="228">
        <f>Q188*H188</f>
        <v>0.0086999999999999994</v>
      </c>
      <c r="S188" s="228">
        <v>0</v>
      </c>
      <c r="T188" s="229">
        <f>S188*H188</f>
        <v>0</v>
      </c>
      <c r="U188" s="39"/>
      <c r="V188" s="39"/>
      <c r="W188" s="39"/>
      <c r="X188" s="39"/>
      <c r="Y188" s="39"/>
      <c r="Z188" s="39"/>
      <c r="AA188" s="39"/>
      <c r="AB188" s="39"/>
      <c r="AC188" s="39"/>
      <c r="AD188" s="39"/>
      <c r="AE188" s="39"/>
      <c r="AR188" s="230" t="s">
        <v>269</v>
      </c>
      <c r="AT188" s="230" t="s">
        <v>145</v>
      </c>
      <c r="AU188" s="230" t="s">
        <v>151</v>
      </c>
      <c r="AY188" s="18" t="s">
        <v>142</v>
      </c>
      <c r="BE188" s="231">
        <f>IF(N188="základní",J188,0)</f>
        <v>0</v>
      </c>
      <c r="BF188" s="231">
        <f>IF(N188="snížená",J188,0)</f>
        <v>0</v>
      </c>
      <c r="BG188" s="231">
        <f>IF(N188="zákl. přenesená",J188,0)</f>
        <v>0</v>
      </c>
      <c r="BH188" s="231">
        <f>IF(N188="sníž. přenesená",J188,0)</f>
        <v>0</v>
      </c>
      <c r="BI188" s="231">
        <f>IF(N188="nulová",J188,0)</f>
        <v>0</v>
      </c>
      <c r="BJ188" s="18" t="s">
        <v>151</v>
      </c>
      <c r="BK188" s="231">
        <f>ROUND(I188*H188,2)</f>
        <v>0</v>
      </c>
      <c r="BL188" s="18" t="s">
        <v>269</v>
      </c>
      <c r="BM188" s="230" t="s">
        <v>2080</v>
      </c>
    </row>
    <row r="189" s="2" customFormat="1">
      <c r="A189" s="39"/>
      <c r="B189" s="40"/>
      <c r="C189" s="41"/>
      <c r="D189" s="234" t="s">
        <v>174</v>
      </c>
      <c r="E189" s="41"/>
      <c r="F189" s="255" t="s">
        <v>2081</v>
      </c>
      <c r="G189" s="41"/>
      <c r="H189" s="41"/>
      <c r="I189" s="137"/>
      <c r="J189" s="41"/>
      <c r="K189" s="41"/>
      <c r="L189" s="45"/>
      <c r="M189" s="256"/>
      <c r="N189" s="257"/>
      <c r="O189" s="85"/>
      <c r="P189" s="85"/>
      <c r="Q189" s="85"/>
      <c r="R189" s="85"/>
      <c r="S189" s="85"/>
      <c r="T189" s="86"/>
      <c r="U189" s="39"/>
      <c r="V189" s="39"/>
      <c r="W189" s="39"/>
      <c r="X189" s="39"/>
      <c r="Y189" s="39"/>
      <c r="Z189" s="39"/>
      <c r="AA189" s="39"/>
      <c r="AB189" s="39"/>
      <c r="AC189" s="39"/>
      <c r="AD189" s="39"/>
      <c r="AE189" s="39"/>
      <c r="AT189" s="18" t="s">
        <v>174</v>
      </c>
      <c r="AU189" s="18" t="s">
        <v>151</v>
      </c>
    </row>
    <row r="190" s="2" customFormat="1" ht="16.5" customHeight="1">
      <c r="A190" s="39"/>
      <c r="B190" s="40"/>
      <c r="C190" s="219" t="s">
        <v>483</v>
      </c>
      <c r="D190" s="219" t="s">
        <v>145</v>
      </c>
      <c r="E190" s="220" t="s">
        <v>2082</v>
      </c>
      <c r="F190" s="221" t="s">
        <v>2083</v>
      </c>
      <c r="G190" s="222" t="s">
        <v>185</v>
      </c>
      <c r="H190" s="223">
        <v>36</v>
      </c>
      <c r="I190" s="224"/>
      <c r="J190" s="225">
        <f>ROUND(I190*H190,2)</f>
        <v>0</v>
      </c>
      <c r="K190" s="221" t="s">
        <v>149</v>
      </c>
      <c r="L190" s="45"/>
      <c r="M190" s="226" t="s">
        <v>19</v>
      </c>
      <c r="N190" s="227" t="s">
        <v>44</v>
      </c>
      <c r="O190" s="85"/>
      <c r="P190" s="228">
        <f>O190*H190</f>
        <v>0</v>
      </c>
      <c r="Q190" s="228">
        <v>0.00035</v>
      </c>
      <c r="R190" s="228">
        <f>Q190*H190</f>
        <v>0.0126</v>
      </c>
      <c r="S190" s="228">
        <v>0</v>
      </c>
      <c r="T190" s="229">
        <f>S190*H190</f>
        <v>0</v>
      </c>
      <c r="U190" s="39"/>
      <c r="V190" s="39"/>
      <c r="W190" s="39"/>
      <c r="X190" s="39"/>
      <c r="Y190" s="39"/>
      <c r="Z190" s="39"/>
      <c r="AA190" s="39"/>
      <c r="AB190" s="39"/>
      <c r="AC190" s="39"/>
      <c r="AD190" s="39"/>
      <c r="AE190" s="39"/>
      <c r="AR190" s="230" t="s">
        <v>269</v>
      </c>
      <c r="AT190" s="230" t="s">
        <v>145</v>
      </c>
      <c r="AU190" s="230" t="s">
        <v>151</v>
      </c>
      <c r="AY190" s="18" t="s">
        <v>142</v>
      </c>
      <c r="BE190" s="231">
        <f>IF(N190="základní",J190,0)</f>
        <v>0</v>
      </c>
      <c r="BF190" s="231">
        <f>IF(N190="snížená",J190,0)</f>
        <v>0</v>
      </c>
      <c r="BG190" s="231">
        <f>IF(N190="zákl. přenesená",J190,0)</f>
        <v>0</v>
      </c>
      <c r="BH190" s="231">
        <f>IF(N190="sníž. přenesená",J190,0)</f>
        <v>0</v>
      </c>
      <c r="BI190" s="231">
        <f>IF(N190="nulová",J190,0)</f>
        <v>0</v>
      </c>
      <c r="BJ190" s="18" t="s">
        <v>151</v>
      </c>
      <c r="BK190" s="231">
        <f>ROUND(I190*H190,2)</f>
        <v>0</v>
      </c>
      <c r="BL190" s="18" t="s">
        <v>269</v>
      </c>
      <c r="BM190" s="230" t="s">
        <v>2084</v>
      </c>
    </row>
    <row r="191" s="2" customFormat="1">
      <c r="A191" s="39"/>
      <c r="B191" s="40"/>
      <c r="C191" s="41"/>
      <c r="D191" s="234" t="s">
        <v>174</v>
      </c>
      <c r="E191" s="41"/>
      <c r="F191" s="255" t="s">
        <v>2081</v>
      </c>
      <c r="G191" s="41"/>
      <c r="H191" s="41"/>
      <c r="I191" s="137"/>
      <c r="J191" s="41"/>
      <c r="K191" s="41"/>
      <c r="L191" s="45"/>
      <c r="M191" s="256"/>
      <c r="N191" s="257"/>
      <c r="O191" s="85"/>
      <c r="P191" s="85"/>
      <c r="Q191" s="85"/>
      <c r="R191" s="85"/>
      <c r="S191" s="85"/>
      <c r="T191" s="86"/>
      <c r="U191" s="39"/>
      <c r="V191" s="39"/>
      <c r="W191" s="39"/>
      <c r="X191" s="39"/>
      <c r="Y191" s="39"/>
      <c r="Z191" s="39"/>
      <c r="AA191" s="39"/>
      <c r="AB191" s="39"/>
      <c r="AC191" s="39"/>
      <c r="AD191" s="39"/>
      <c r="AE191" s="39"/>
      <c r="AT191" s="18" t="s">
        <v>174</v>
      </c>
      <c r="AU191" s="18" t="s">
        <v>151</v>
      </c>
    </row>
    <row r="192" s="2" customFormat="1" ht="16.5" customHeight="1">
      <c r="A192" s="39"/>
      <c r="B192" s="40"/>
      <c r="C192" s="219" t="s">
        <v>489</v>
      </c>
      <c r="D192" s="219" t="s">
        <v>145</v>
      </c>
      <c r="E192" s="220" t="s">
        <v>2085</v>
      </c>
      <c r="F192" s="221" t="s">
        <v>2086</v>
      </c>
      <c r="G192" s="222" t="s">
        <v>185</v>
      </c>
      <c r="H192" s="223">
        <v>3</v>
      </c>
      <c r="I192" s="224"/>
      <c r="J192" s="225">
        <f>ROUND(I192*H192,2)</f>
        <v>0</v>
      </c>
      <c r="K192" s="221" t="s">
        <v>149</v>
      </c>
      <c r="L192" s="45"/>
      <c r="M192" s="226" t="s">
        <v>19</v>
      </c>
      <c r="N192" s="227" t="s">
        <v>44</v>
      </c>
      <c r="O192" s="85"/>
      <c r="P192" s="228">
        <f>O192*H192</f>
        <v>0</v>
      </c>
      <c r="Q192" s="228">
        <v>0.00056999999999999998</v>
      </c>
      <c r="R192" s="228">
        <f>Q192*H192</f>
        <v>0.0017099999999999999</v>
      </c>
      <c r="S192" s="228">
        <v>0</v>
      </c>
      <c r="T192" s="229">
        <f>S192*H192</f>
        <v>0</v>
      </c>
      <c r="U192" s="39"/>
      <c r="V192" s="39"/>
      <c r="W192" s="39"/>
      <c r="X192" s="39"/>
      <c r="Y192" s="39"/>
      <c r="Z192" s="39"/>
      <c r="AA192" s="39"/>
      <c r="AB192" s="39"/>
      <c r="AC192" s="39"/>
      <c r="AD192" s="39"/>
      <c r="AE192" s="39"/>
      <c r="AR192" s="230" t="s">
        <v>269</v>
      </c>
      <c r="AT192" s="230" t="s">
        <v>145</v>
      </c>
      <c r="AU192" s="230" t="s">
        <v>151</v>
      </c>
      <c r="AY192" s="18" t="s">
        <v>142</v>
      </c>
      <c r="BE192" s="231">
        <f>IF(N192="základní",J192,0)</f>
        <v>0</v>
      </c>
      <c r="BF192" s="231">
        <f>IF(N192="snížená",J192,0)</f>
        <v>0</v>
      </c>
      <c r="BG192" s="231">
        <f>IF(N192="zákl. přenesená",J192,0)</f>
        <v>0</v>
      </c>
      <c r="BH192" s="231">
        <f>IF(N192="sníž. přenesená",J192,0)</f>
        <v>0</v>
      </c>
      <c r="BI192" s="231">
        <f>IF(N192="nulová",J192,0)</f>
        <v>0</v>
      </c>
      <c r="BJ192" s="18" t="s">
        <v>151</v>
      </c>
      <c r="BK192" s="231">
        <f>ROUND(I192*H192,2)</f>
        <v>0</v>
      </c>
      <c r="BL192" s="18" t="s">
        <v>269</v>
      </c>
      <c r="BM192" s="230" t="s">
        <v>2087</v>
      </c>
    </row>
    <row r="193" s="2" customFormat="1">
      <c r="A193" s="39"/>
      <c r="B193" s="40"/>
      <c r="C193" s="41"/>
      <c r="D193" s="234" t="s">
        <v>174</v>
      </c>
      <c r="E193" s="41"/>
      <c r="F193" s="255" t="s">
        <v>2081</v>
      </c>
      <c r="G193" s="41"/>
      <c r="H193" s="41"/>
      <c r="I193" s="137"/>
      <c r="J193" s="41"/>
      <c r="K193" s="41"/>
      <c r="L193" s="45"/>
      <c r="M193" s="256"/>
      <c r="N193" s="257"/>
      <c r="O193" s="85"/>
      <c r="P193" s="85"/>
      <c r="Q193" s="85"/>
      <c r="R193" s="85"/>
      <c r="S193" s="85"/>
      <c r="T193" s="86"/>
      <c r="U193" s="39"/>
      <c r="V193" s="39"/>
      <c r="W193" s="39"/>
      <c r="X193" s="39"/>
      <c r="Y193" s="39"/>
      <c r="Z193" s="39"/>
      <c r="AA193" s="39"/>
      <c r="AB193" s="39"/>
      <c r="AC193" s="39"/>
      <c r="AD193" s="39"/>
      <c r="AE193" s="39"/>
      <c r="AT193" s="18" t="s">
        <v>174</v>
      </c>
      <c r="AU193" s="18" t="s">
        <v>151</v>
      </c>
    </row>
    <row r="194" s="2" customFormat="1" ht="16.5" customHeight="1">
      <c r="A194" s="39"/>
      <c r="B194" s="40"/>
      <c r="C194" s="219" t="s">
        <v>494</v>
      </c>
      <c r="D194" s="219" t="s">
        <v>145</v>
      </c>
      <c r="E194" s="220" t="s">
        <v>2088</v>
      </c>
      <c r="F194" s="221" t="s">
        <v>2089</v>
      </c>
      <c r="G194" s="222" t="s">
        <v>185</v>
      </c>
      <c r="H194" s="223">
        <v>3</v>
      </c>
      <c r="I194" s="224"/>
      <c r="J194" s="225">
        <f>ROUND(I194*H194,2)</f>
        <v>0</v>
      </c>
      <c r="K194" s="221" t="s">
        <v>149</v>
      </c>
      <c r="L194" s="45"/>
      <c r="M194" s="226" t="s">
        <v>19</v>
      </c>
      <c r="N194" s="227" t="s">
        <v>44</v>
      </c>
      <c r="O194" s="85"/>
      <c r="P194" s="228">
        <f>O194*H194</f>
        <v>0</v>
      </c>
      <c r="Q194" s="228">
        <v>0.00055999999999999995</v>
      </c>
      <c r="R194" s="228">
        <f>Q194*H194</f>
        <v>0.0016799999999999999</v>
      </c>
      <c r="S194" s="228">
        <v>0</v>
      </c>
      <c r="T194" s="229">
        <f>S194*H194</f>
        <v>0</v>
      </c>
      <c r="U194" s="39"/>
      <c r="V194" s="39"/>
      <c r="W194" s="39"/>
      <c r="X194" s="39"/>
      <c r="Y194" s="39"/>
      <c r="Z194" s="39"/>
      <c r="AA194" s="39"/>
      <c r="AB194" s="39"/>
      <c r="AC194" s="39"/>
      <c r="AD194" s="39"/>
      <c r="AE194" s="39"/>
      <c r="AR194" s="230" t="s">
        <v>269</v>
      </c>
      <c r="AT194" s="230" t="s">
        <v>145</v>
      </c>
      <c r="AU194" s="230" t="s">
        <v>151</v>
      </c>
      <c r="AY194" s="18" t="s">
        <v>142</v>
      </c>
      <c r="BE194" s="231">
        <f>IF(N194="základní",J194,0)</f>
        <v>0</v>
      </c>
      <c r="BF194" s="231">
        <f>IF(N194="snížená",J194,0)</f>
        <v>0</v>
      </c>
      <c r="BG194" s="231">
        <f>IF(N194="zákl. přenesená",J194,0)</f>
        <v>0</v>
      </c>
      <c r="BH194" s="231">
        <f>IF(N194="sníž. přenesená",J194,0)</f>
        <v>0</v>
      </c>
      <c r="BI194" s="231">
        <f>IF(N194="nulová",J194,0)</f>
        <v>0</v>
      </c>
      <c r="BJ194" s="18" t="s">
        <v>151</v>
      </c>
      <c r="BK194" s="231">
        <f>ROUND(I194*H194,2)</f>
        <v>0</v>
      </c>
      <c r="BL194" s="18" t="s">
        <v>269</v>
      </c>
      <c r="BM194" s="230" t="s">
        <v>2090</v>
      </c>
    </row>
    <row r="195" s="2" customFormat="1">
      <c r="A195" s="39"/>
      <c r="B195" s="40"/>
      <c r="C195" s="41"/>
      <c r="D195" s="234" t="s">
        <v>174</v>
      </c>
      <c r="E195" s="41"/>
      <c r="F195" s="255" t="s">
        <v>2081</v>
      </c>
      <c r="G195" s="41"/>
      <c r="H195" s="41"/>
      <c r="I195" s="137"/>
      <c r="J195" s="41"/>
      <c r="K195" s="41"/>
      <c r="L195" s="45"/>
      <c r="M195" s="256"/>
      <c r="N195" s="257"/>
      <c r="O195" s="85"/>
      <c r="P195" s="85"/>
      <c r="Q195" s="85"/>
      <c r="R195" s="85"/>
      <c r="S195" s="85"/>
      <c r="T195" s="86"/>
      <c r="U195" s="39"/>
      <c r="V195" s="39"/>
      <c r="W195" s="39"/>
      <c r="X195" s="39"/>
      <c r="Y195" s="39"/>
      <c r="Z195" s="39"/>
      <c r="AA195" s="39"/>
      <c r="AB195" s="39"/>
      <c r="AC195" s="39"/>
      <c r="AD195" s="39"/>
      <c r="AE195" s="39"/>
      <c r="AT195" s="18" t="s">
        <v>174</v>
      </c>
      <c r="AU195" s="18" t="s">
        <v>151</v>
      </c>
    </row>
    <row r="196" s="2" customFormat="1" ht="16.5" customHeight="1">
      <c r="A196" s="39"/>
      <c r="B196" s="40"/>
      <c r="C196" s="219" t="s">
        <v>498</v>
      </c>
      <c r="D196" s="219" t="s">
        <v>145</v>
      </c>
      <c r="E196" s="220" t="s">
        <v>2091</v>
      </c>
      <c r="F196" s="221" t="s">
        <v>2092</v>
      </c>
      <c r="G196" s="222" t="s">
        <v>185</v>
      </c>
      <c r="H196" s="223">
        <v>29</v>
      </c>
      <c r="I196" s="224"/>
      <c r="J196" s="225">
        <f>ROUND(I196*H196,2)</f>
        <v>0</v>
      </c>
      <c r="K196" s="221" t="s">
        <v>149</v>
      </c>
      <c r="L196" s="45"/>
      <c r="M196" s="226" t="s">
        <v>19</v>
      </c>
      <c r="N196" s="227" t="s">
        <v>44</v>
      </c>
      <c r="O196" s="85"/>
      <c r="P196" s="228">
        <f>O196*H196</f>
        <v>0</v>
      </c>
      <c r="Q196" s="228">
        <v>0.0011299999999999999</v>
      </c>
      <c r="R196" s="228">
        <f>Q196*H196</f>
        <v>0.032770000000000001</v>
      </c>
      <c r="S196" s="228">
        <v>0</v>
      </c>
      <c r="T196" s="229">
        <f>S196*H196</f>
        <v>0</v>
      </c>
      <c r="U196" s="39"/>
      <c r="V196" s="39"/>
      <c r="W196" s="39"/>
      <c r="X196" s="39"/>
      <c r="Y196" s="39"/>
      <c r="Z196" s="39"/>
      <c r="AA196" s="39"/>
      <c r="AB196" s="39"/>
      <c r="AC196" s="39"/>
      <c r="AD196" s="39"/>
      <c r="AE196" s="39"/>
      <c r="AR196" s="230" t="s">
        <v>269</v>
      </c>
      <c r="AT196" s="230" t="s">
        <v>145</v>
      </c>
      <c r="AU196" s="230" t="s">
        <v>151</v>
      </c>
      <c r="AY196" s="18" t="s">
        <v>142</v>
      </c>
      <c r="BE196" s="231">
        <f>IF(N196="základní",J196,0)</f>
        <v>0</v>
      </c>
      <c r="BF196" s="231">
        <f>IF(N196="snížená",J196,0)</f>
        <v>0</v>
      </c>
      <c r="BG196" s="231">
        <f>IF(N196="zákl. přenesená",J196,0)</f>
        <v>0</v>
      </c>
      <c r="BH196" s="231">
        <f>IF(N196="sníž. přenesená",J196,0)</f>
        <v>0</v>
      </c>
      <c r="BI196" s="231">
        <f>IF(N196="nulová",J196,0)</f>
        <v>0</v>
      </c>
      <c r="BJ196" s="18" t="s">
        <v>151</v>
      </c>
      <c r="BK196" s="231">
        <f>ROUND(I196*H196,2)</f>
        <v>0</v>
      </c>
      <c r="BL196" s="18" t="s">
        <v>269</v>
      </c>
      <c r="BM196" s="230" t="s">
        <v>2093</v>
      </c>
    </row>
    <row r="197" s="2" customFormat="1">
      <c r="A197" s="39"/>
      <c r="B197" s="40"/>
      <c r="C197" s="41"/>
      <c r="D197" s="234" t="s">
        <v>174</v>
      </c>
      <c r="E197" s="41"/>
      <c r="F197" s="255" t="s">
        <v>2081</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8" t="s">
        <v>174</v>
      </c>
      <c r="AU197" s="18" t="s">
        <v>151</v>
      </c>
    </row>
    <row r="198" s="2" customFormat="1" ht="16.5" customHeight="1">
      <c r="A198" s="39"/>
      <c r="B198" s="40"/>
      <c r="C198" s="219" t="s">
        <v>502</v>
      </c>
      <c r="D198" s="219" t="s">
        <v>145</v>
      </c>
      <c r="E198" s="220" t="s">
        <v>2094</v>
      </c>
      <c r="F198" s="221" t="s">
        <v>2095</v>
      </c>
      <c r="G198" s="222" t="s">
        <v>185</v>
      </c>
      <c r="H198" s="223">
        <v>8</v>
      </c>
      <c r="I198" s="224"/>
      <c r="J198" s="225">
        <f>ROUND(I198*H198,2)</f>
        <v>0</v>
      </c>
      <c r="K198" s="221" t="s">
        <v>149</v>
      </c>
      <c r="L198" s="45"/>
      <c r="M198" s="226" t="s">
        <v>19</v>
      </c>
      <c r="N198" s="227" t="s">
        <v>44</v>
      </c>
      <c r="O198" s="85"/>
      <c r="P198" s="228">
        <f>O198*H198</f>
        <v>0</v>
      </c>
      <c r="Q198" s="228">
        <v>0.00084000000000000003</v>
      </c>
      <c r="R198" s="228">
        <f>Q198*H198</f>
        <v>0.0067200000000000003</v>
      </c>
      <c r="S198" s="228">
        <v>0</v>
      </c>
      <c r="T198" s="229">
        <f>S198*H198</f>
        <v>0</v>
      </c>
      <c r="U198" s="39"/>
      <c r="V198" s="39"/>
      <c r="W198" s="39"/>
      <c r="X198" s="39"/>
      <c r="Y198" s="39"/>
      <c r="Z198" s="39"/>
      <c r="AA198" s="39"/>
      <c r="AB198" s="39"/>
      <c r="AC198" s="39"/>
      <c r="AD198" s="39"/>
      <c r="AE198" s="39"/>
      <c r="AR198" s="230" t="s">
        <v>269</v>
      </c>
      <c r="AT198" s="230" t="s">
        <v>145</v>
      </c>
      <c r="AU198" s="230" t="s">
        <v>151</v>
      </c>
      <c r="AY198" s="18" t="s">
        <v>142</v>
      </c>
      <c r="BE198" s="231">
        <f>IF(N198="základní",J198,0)</f>
        <v>0</v>
      </c>
      <c r="BF198" s="231">
        <f>IF(N198="snížená",J198,0)</f>
        <v>0</v>
      </c>
      <c r="BG198" s="231">
        <f>IF(N198="zákl. přenesená",J198,0)</f>
        <v>0</v>
      </c>
      <c r="BH198" s="231">
        <f>IF(N198="sníž. přenesená",J198,0)</f>
        <v>0</v>
      </c>
      <c r="BI198" s="231">
        <f>IF(N198="nulová",J198,0)</f>
        <v>0</v>
      </c>
      <c r="BJ198" s="18" t="s">
        <v>151</v>
      </c>
      <c r="BK198" s="231">
        <f>ROUND(I198*H198,2)</f>
        <v>0</v>
      </c>
      <c r="BL198" s="18" t="s">
        <v>269</v>
      </c>
      <c r="BM198" s="230" t="s">
        <v>2096</v>
      </c>
    </row>
    <row r="199" s="2" customFormat="1">
      <c r="A199" s="39"/>
      <c r="B199" s="40"/>
      <c r="C199" s="41"/>
      <c r="D199" s="234" t="s">
        <v>174</v>
      </c>
      <c r="E199" s="41"/>
      <c r="F199" s="255" t="s">
        <v>2081</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8" t="s">
        <v>174</v>
      </c>
      <c r="AU199" s="18" t="s">
        <v>151</v>
      </c>
    </row>
    <row r="200" s="2" customFormat="1" ht="16.5" customHeight="1">
      <c r="A200" s="39"/>
      <c r="B200" s="40"/>
      <c r="C200" s="219" t="s">
        <v>506</v>
      </c>
      <c r="D200" s="219" t="s">
        <v>145</v>
      </c>
      <c r="E200" s="220" t="s">
        <v>2097</v>
      </c>
      <c r="F200" s="221" t="s">
        <v>2098</v>
      </c>
      <c r="G200" s="222" t="s">
        <v>185</v>
      </c>
      <c r="H200" s="223">
        <v>9</v>
      </c>
      <c r="I200" s="224"/>
      <c r="J200" s="225">
        <f>ROUND(I200*H200,2)</f>
        <v>0</v>
      </c>
      <c r="K200" s="221" t="s">
        <v>149</v>
      </c>
      <c r="L200" s="45"/>
      <c r="M200" s="226" t="s">
        <v>19</v>
      </c>
      <c r="N200" s="227" t="s">
        <v>44</v>
      </c>
      <c r="O200" s="85"/>
      <c r="P200" s="228">
        <f>O200*H200</f>
        <v>0</v>
      </c>
      <c r="Q200" s="228">
        <v>0.00175</v>
      </c>
      <c r="R200" s="228">
        <f>Q200*H200</f>
        <v>0.01575</v>
      </c>
      <c r="S200" s="228">
        <v>0</v>
      </c>
      <c r="T200" s="229">
        <f>S200*H200</f>
        <v>0</v>
      </c>
      <c r="U200" s="39"/>
      <c r="V200" s="39"/>
      <c r="W200" s="39"/>
      <c r="X200" s="39"/>
      <c r="Y200" s="39"/>
      <c r="Z200" s="39"/>
      <c r="AA200" s="39"/>
      <c r="AB200" s="39"/>
      <c r="AC200" s="39"/>
      <c r="AD200" s="39"/>
      <c r="AE200" s="39"/>
      <c r="AR200" s="230" t="s">
        <v>269</v>
      </c>
      <c r="AT200" s="230" t="s">
        <v>145</v>
      </c>
      <c r="AU200" s="230" t="s">
        <v>151</v>
      </c>
      <c r="AY200" s="18" t="s">
        <v>142</v>
      </c>
      <c r="BE200" s="231">
        <f>IF(N200="základní",J200,0)</f>
        <v>0</v>
      </c>
      <c r="BF200" s="231">
        <f>IF(N200="snížená",J200,0)</f>
        <v>0</v>
      </c>
      <c r="BG200" s="231">
        <f>IF(N200="zákl. přenesená",J200,0)</f>
        <v>0</v>
      </c>
      <c r="BH200" s="231">
        <f>IF(N200="sníž. přenesená",J200,0)</f>
        <v>0</v>
      </c>
      <c r="BI200" s="231">
        <f>IF(N200="nulová",J200,0)</f>
        <v>0</v>
      </c>
      <c r="BJ200" s="18" t="s">
        <v>151</v>
      </c>
      <c r="BK200" s="231">
        <f>ROUND(I200*H200,2)</f>
        <v>0</v>
      </c>
      <c r="BL200" s="18" t="s">
        <v>269</v>
      </c>
      <c r="BM200" s="230" t="s">
        <v>2099</v>
      </c>
    </row>
    <row r="201" s="2" customFormat="1">
      <c r="A201" s="39"/>
      <c r="B201" s="40"/>
      <c r="C201" s="41"/>
      <c r="D201" s="234" t="s">
        <v>174</v>
      </c>
      <c r="E201" s="41"/>
      <c r="F201" s="255" t="s">
        <v>2081</v>
      </c>
      <c r="G201" s="41"/>
      <c r="H201" s="41"/>
      <c r="I201" s="137"/>
      <c r="J201" s="41"/>
      <c r="K201" s="41"/>
      <c r="L201" s="45"/>
      <c r="M201" s="256"/>
      <c r="N201" s="257"/>
      <c r="O201" s="85"/>
      <c r="P201" s="85"/>
      <c r="Q201" s="85"/>
      <c r="R201" s="85"/>
      <c r="S201" s="85"/>
      <c r="T201" s="86"/>
      <c r="U201" s="39"/>
      <c r="V201" s="39"/>
      <c r="W201" s="39"/>
      <c r="X201" s="39"/>
      <c r="Y201" s="39"/>
      <c r="Z201" s="39"/>
      <c r="AA201" s="39"/>
      <c r="AB201" s="39"/>
      <c r="AC201" s="39"/>
      <c r="AD201" s="39"/>
      <c r="AE201" s="39"/>
      <c r="AT201" s="18" t="s">
        <v>174</v>
      </c>
      <c r="AU201" s="18" t="s">
        <v>151</v>
      </c>
    </row>
    <row r="202" s="2" customFormat="1" ht="16.5" customHeight="1">
      <c r="A202" s="39"/>
      <c r="B202" s="40"/>
      <c r="C202" s="219" t="s">
        <v>510</v>
      </c>
      <c r="D202" s="219" t="s">
        <v>145</v>
      </c>
      <c r="E202" s="220" t="s">
        <v>2100</v>
      </c>
      <c r="F202" s="221" t="s">
        <v>2101</v>
      </c>
      <c r="G202" s="222" t="s">
        <v>185</v>
      </c>
      <c r="H202" s="223">
        <v>20</v>
      </c>
      <c r="I202" s="224"/>
      <c r="J202" s="225">
        <f>ROUND(I202*H202,2)</f>
        <v>0</v>
      </c>
      <c r="K202" s="221" t="s">
        <v>149</v>
      </c>
      <c r="L202" s="45"/>
      <c r="M202" s="226" t="s">
        <v>19</v>
      </c>
      <c r="N202" s="227" t="s">
        <v>44</v>
      </c>
      <c r="O202" s="85"/>
      <c r="P202" s="228">
        <f>O202*H202</f>
        <v>0</v>
      </c>
      <c r="Q202" s="228">
        <v>0.0027399999999999998</v>
      </c>
      <c r="R202" s="228">
        <f>Q202*H202</f>
        <v>0.054799999999999995</v>
      </c>
      <c r="S202" s="228">
        <v>0</v>
      </c>
      <c r="T202" s="229">
        <f>S202*H202</f>
        <v>0</v>
      </c>
      <c r="U202" s="39"/>
      <c r="V202" s="39"/>
      <c r="W202" s="39"/>
      <c r="X202" s="39"/>
      <c r="Y202" s="39"/>
      <c r="Z202" s="39"/>
      <c r="AA202" s="39"/>
      <c r="AB202" s="39"/>
      <c r="AC202" s="39"/>
      <c r="AD202" s="39"/>
      <c r="AE202" s="39"/>
      <c r="AR202" s="230" t="s">
        <v>269</v>
      </c>
      <c r="AT202" s="230" t="s">
        <v>145</v>
      </c>
      <c r="AU202" s="230" t="s">
        <v>151</v>
      </c>
      <c r="AY202" s="18" t="s">
        <v>142</v>
      </c>
      <c r="BE202" s="231">
        <f>IF(N202="základní",J202,0)</f>
        <v>0</v>
      </c>
      <c r="BF202" s="231">
        <f>IF(N202="snížená",J202,0)</f>
        <v>0</v>
      </c>
      <c r="BG202" s="231">
        <f>IF(N202="zákl. přenesená",J202,0)</f>
        <v>0</v>
      </c>
      <c r="BH202" s="231">
        <f>IF(N202="sníž. přenesená",J202,0)</f>
        <v>0</v>
      </c>
      <c r="BI202" s="231">
        <f>IF(N202="nulová",J202,0)</f>
        <v>0</v>
      </c>
      <c r="BJ202" s="18" t="s">
        <v>151</v>
      </c>
      <c r="BK202" s="231">
        <f>ROUND(I202*H202,2)</f>
        <v>0</v>
      </c>
      <c r="BL202" s="18" t="s">
        <v>269</v>
      </c>
      <c r="BM202" s="230" t="s">
        <v>2102</v>
      </c>
    </row>
    <row r="203" s="2" customFormat="1">
      <c r="A203" s="39"/>
      <c r="B203" s="40"/>
      <c r="C203" s="41"/>
      <c r="D203" s="234" t="s">
        <v>174</v>
      </c>
      <c r="E203" s="41"/>
      <c r="F203" s="255" t="s">
        <v>2081</v>
      </c>
      <c r="G203" s="41"/>
      <c r="H203" s="41"/>
      <c r="I203" s="137"/>
      <c r="J203" s="41"/>
      <c r="K203" s="41"/>
      <c r="L203" s="45"/>
      <c r="M203" s="256"/>
      <c r="N203" s="257"/>
      <c r="O203" s="85"/>
      <c r="P203" s="85"/>
      <c r="Q203" s="85"/>
      <c r="R203" s="85"/>
      <c r="S203" s="85"/>
      <c r="T203" s="86"/>
      <c r="U203" s="39"/>
      <c r="V203" s="39"/>
      <c r="W203" s="39"/>
      <c r="X203" s="39"/>
      <c r="Y203" s="39"/>
      <c r="Z203" s="39"/>
      <c r="AA203" s="39"/>
      <c r="AB203" s="39"/>
      <c r="AC203" s="39"/>
      <c r="AD203" s="39"/>
      <c r="AE203" s="39"/>
      <c r="AT203" s="18" t="s">
        <v>174</v>
      </c>
      <c r="AU203" s="18" t="s">
        <v>151</v>
      </c>
    </row>
    <row r="204" s="2" customFormat="1" ht="16.5" customHeight="1">
      <c r="A204" s="39"/>
      <c r="B204" s="40"/>
      <c r="C204" s="219" t="s">
        <v>514</v>
      </c>
      <c r="D204" s="219" t="s">
        <v>145</v>
      </c>
      <c r="E204" s="220" t="s">
        <v>2103</v>
      </c>
      <c r="F204" s="221" t="s">
        <v>2104</v>
      </c>
      <c r="G204" s="222" t="s">
        <v>179</v>
      </c>
      <c r="H204" s="223">
        <v>3</v>
      </c>
      <c r="I204" s="224"/>
      <c r="J204" s="225">
        <f>ROUND(I204*H204,2)</f>
        <v>0</v>
      </c>
      <c r="K204" s="221" t="s">
        <v>149</v>
      </c>
      <c r="L204" s="45"/>
      <c r="M204" s="226" t="s">
        <v>19</v>
      </c>
      <c r="N204" s="227" t="s">
        <v>44</v>
      </c>
      <c r="O204" s="85"/>
      <c r="P204" s="228">
        <f>O204*H204</f>
        <v>0</v>
      </c>
      <c r="Q204" s="228">
        <v>0.00029</v>
      </c>
      <c r="R204" s="228">
        <f>Q204*H204</f>
        <v>0.00087000000000000001</v>
      </c>
      <c r="S204" s="228">
        <v>0</v>
      </c>
      <c r="T204" s="229">
        <f>S204*H204</f>
        <v>0</v>
      </c>
      <c r="U204" s="39"/>
      <c r="V204" s="39"/>
      <c r="W204" s="39"/>
      <c r="X204" s="39"/>
      <c r="Y204" s="39"/>
      <c r="Z204" s="39"/>
      <c r="AA204" s="39"/>
      <c r="AB204" s="39"/>
      <c r="AC204" s="39"/>
      <c r="AD204" s="39"/>
      <c r="AE204" s="39"/>
      <c r="AR204" s="230" t="s">
        <v>269</v>
      </c>
      <c r="AT204" s="230" t="s">
        <v>145</v>
      </c>
      <c r="AU204" s="230" t="s">
        <v>151</v>
      </c>
      <c r="AY204" s="18" t="s">
        <v>142</v>
      </c>
      <c r="BE204" s="231">
        <f>IF(N204="základní",J204,0)</f>
        <v>0</v>
      </c>
      <c r="BF204" s="231">
        <f>IF(N204="snížená",J204,0)</f>
        <v>0</v>
      </c>
      <c r="BG204" s="231">
        <f>IF(N204="zákl. přenesená",J204,0)</f>
        <v>0</v>
      </c>
      <c r="BH204" s="231">
        <f>IF(N204="sníž. přenesená",J204,0)</f>
        <v>0</v>
      </c>
      <c r="BI204" s="231">
        <f>IF(N204="nulová",J204,0)</f>
        <v>0</v>
      </c>
      <c r="BJ204" s="18" t="s">
        <v>151</v>
      </c>
      <c r="BK204" s="231">
        <f>ROUND(I204*H204,2)</f>
        <v>0</v>
      </c>
      <c r="BL204" s="18" t="s">
        <v>269</v>
      </c>
      <c r="BM204" s="230" t="s">
        <v>2105</v>
      </c>
    </row>
    <row r="205" s="2" customFormat="1" ht="16.5" customHeight="1">
      <c r="A205" s="39"/>
      <c r="B205" s="40"/>
      <c r="C205" s="219" t="s">
        <v>518</v>
      </c>
      <c r="D205" s="219" t="s">
        <v>145</v>
      </c>
      <c r="E205" s="220" t="s">
        <v>2106</v>
      </c>
      <c r="F205" s="221" t="s">
        <v>2107</v>
      </c>
      <c r="G205" s="222" t="s">
        <v>179</v>
      </c>
      <c r="H205" s="223">
        <v>3</v>
      </c>
      <c r="I205" s="224"/>
      <c r="J205" s="225">
        <f>ROUND(I205*H205,2)</f>
        <v>0</v>
      </c>
      <c r="K205" s="221" t="s">
        <v>19</v>
      </c>
      <c r="L205" s="45"/>
      <c r="M205" s="226" t="s">
        <v>19</v>
      </c>
      <c r="N205" s="227" t="s">
        <v>44</v>
      </c>
      <c r="O205" s="85"/>
      <c r="P205" s="228">
        <f>O205*H205</f>
        <v>0</v>
      </c>
      <c r="Q205" s="228">
        <v>0.00116</v>
      </c>
      <c r="R205" s="228">
        <f>Q205*H205</f>
        <v>0.00348</v>
      </c>
      <c r="S205" s="228">
        <v>0</v>
      </c>
      <c r="T205" s="229">
        <f>S205*H205</f>
        <v>0</v>
      </c>
      <c r="U205" s="39"/>
      <c r="V205" s="39"/>
      <c r="W205" s="39"/>
      <c r="X205" s="39"/>
      <c r="Y205" s="39"/>
      <c r="Z205" s="39"/>
      <c r="AA205" s="39"/>
      <c r="AB205" s="39"/>
      <c r="AC205" s="39"/>
      <c r="AD205" s="39"/>
      <c r="AE205" s="39"/>
      <c r="AR205" s="230" t="s">
        <v>269</v>
      </c>
      <c r="AT205" s="230" t="s">
        <v>145</v>
      </c>
      <c r="AU205" s="230" t="s">
        <v>151</v>
      </c>
      <c r="AY205" s="18" t="s">
        <v>142</v>
      </c>
      <c r="BE205" s="231">
        <f>IF(N205="základní",J205,0)</f>
        <v>0</v>
      </c>
      <c r="BF205" s="231">
        <f>IF(N205="snížená",J205,0)</f>
        <v>0</v>
      </c>
      <c r="BG205" s="231">
        <f>IF(N205="zákl. přenesená",J205,0)</f>
        <v>0</v>
      </c>
      <c r="BH205" s="231">
        <f>IF(N205="sníž. přenesená",J205,0)</f>
        <v>0</v>
      </c>
      <c r="BI205" s="231">
        <f>IF(N205="nulová",J205,0)</f>
        <v>0</v>
      </c>
      <c r="BJ205" s="18" t="s">
        <v>151</v>
      </c>
      <c r="BK205" s="231">
        <f>ROUND(I205*H205,2)</f>
        <v>0</v>
      </c>
      <c r="BL205" s="18" t="s">
        <v>269</v>
      </c>
      <c r="BM205" s="230" t="s">
        <v>2108</v>
      </c>
    </row>
    <row r="206" s="2" customFormat="1" ht="16.5" customHeight="1">
      <c r="A206" s="39"/>
      <c r="B206" s="40"/>
      <c r="C206" s="219" t="s">
        <v>522</v>
      </c>
      <c r="D206" s="219" t="s">
        <v>145</v>
      </c>
      <c r="E206" s="220" t="s">
        <v>2109</v>
      </c>
      <c r="F206" s="221" t="s">
        <v>2110</v>
      </c>
      <c r="G206" s="222" t="s">
        <v>185</v>
      </c>
      <c r="H206" s="223">
        <v>73</v>
      </c>
      <c r="I206" s="224"/>
      <c r="J206" s="225">
        <f>ROUND(I206*H206,2)</f>
        <v>0</v>
      </c>
      <c r="K206" s="221" t="s">
        <v>149</v>
      </c>
      <c r="L206" s="45"/>
      <c r="M206" s="226" t="s">
        <v>19</v>
      </c>
      <c r="N206" s="227" t="s">
        <v>44</v>
      </c>
      <c r="O206" s="85"/>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269</v>
      </c>
      <c r="AT206" s="230" t="s">
        <v>145</v>
      </c>
      <c r="AU206" s="230" t="s">
        <v>151</v>
      </c>
      <c r="AY206" s="18" t="s">
        <v>142</v>
      </c>
      <c r="BE206" s="231">
        <f>IF(N206="základní",J206,0)</f>
        <v>0</v>
      </c>
      <c r="BF206" s="231">
        <f>IF(N206="snížená",J206,0)</f>
        <v>0</v>
      </c>
      <c r="BG206" s="231">
        <f>IF(N206="zákl. přenesená",J206,0)</f>
        <v>0</v>
      </c>
      <c r="BH206" s="231">
        <f>IF(N206="sníž. přenesená",J206,0)</f>
        <v>0</v>
      </c>
      <c r="BI206" s="231">
        <f>IF(N206="nulová",J206,0)</f>
        <v>0</v>
      </c>
      <c r="BJ206" s="18" t="s">
        <v>151</v>
      </c>
      <c r="BK206" s="231">
        <f>ROUND(I206*H206,2)</f>
        <v>0</v>
      </c>
      <c r="BL206" s="18" t="s">
        <v>269</v>
      </c>
      <c r="BM206" s="230" t="s">
        <v>2111</v>
      </c>
    </row>
    <row r="207" s="2" customFormat="1">
      <c r="A207" s="39"/>
      <c r="B207" s="40"/>
      <c r="C207" s="41"/>
      <c r="D207" s="234" t="s">
        <v>174</v>
      </c>
      <c r="E207" s="41"/>
      <c r="F207" s="255" t="s">
        <v>2112</v>
      </c>
      <c r="G207" s="41"/>
      <c r="H207" s="41"/>
      <c r="I207" s="137"/>
      <c r="J207" s="41"/>
      <c r="K207" s="41"/>
      <c r="L207" s="45"/>
      <c r="M207" s="256"/>
      <c r="N207" s="257"/>
      <c r="O207" s="85"/>
      <c r="P207" s="85"/>
      <c r="Q207" s="85"/>
      <c r="R207" s="85"/>
      <c r="S207" s="85"/>
      <c r="T207" s="86"/>
      <c r="U207" s="39"/>
      <c r="V207" s="39"/>
      <c r="W207" s="39"/>
      <c r="X207" s="39"/>
      <c r="Y207" s="39"/>
      <c r="Z207" s="39"/>
      <c r="AA207" s="39"/>
      <c r="AB207" s="39"/>
      <c r="AC207" s="39"/>
      <c r="AD207" s="39"/>
      <c r="AE207" s="39"/>
      <c r="AT207" s="18" t="s">
        <v>174</v>
      </c>
      <c r="AU207" s="18" t="s">
        <v>151</v>
      </c>
    </row>
    <row r="208" s="2" customFormat="1" ht="16.5" customHeight="1">
      <c r="A208" s="39"/>
      <c r="B208" s="40"/>
      <c r="C208" s="219" t="s">
        <v>526</v>
      </c>
      <c r="D208" s="219" t="s">
        <v>145</v>
      </c>
      <c r="E208" s="220" t="s">
        <v>2113</v>
      </c>
      <c r="F208" s="221" t="s">
        <v>2114</v>
      </c>
      <c r="G208" s="222" t="s">
        <v>185</v>
      </c>
      <c r="H208" s="223">
        <v>13</v>
      </c>
      <c r="I208" s="224"/>
      <c r="J208" s="225">
        <f>ROUND(I208*H208,2)</f>
        <v>0</v>
      </c>
      <c r="K208" s="221" t="s">
        <v>149</v>
      </c>
      <c r="L208" s="45"/>
      <c r="M208" s="226" t="s">
        <v>19</v>
      </c>
      <c r="N208" s="227" t="s">
        <v>44</v>
      </c>
      <c r="O208" s="85"/>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269</v>
      </c>
      <c r="AT208" s="230" t="s">
        <v>145</v>
      </c>
      <c r="AU208" s="230" t="s">
        <v>151</v>
      </c>
      <c r="AY208" s="18" t="s">
        <v>142</v>
      </c>
      <c r="BE208" s="231">
        <f>IF(N208="základní",J208,0)</f>
        <v>0</v>
      </c>
      <c r="BF208" s="231">
        <f>IF(N208="snížená",J208,0)</f>
        <v>0</v>
      </c>
      <c r="BG208" s="231">
        <f>IF(N208="zákl. přenesená",J208,0)</f>
        <v>0</v>
      </c>
      <c r="BH208" s="231">
        <f>IF(N208="sníž. přenesená",J208,0)</f>
        <v>0</v>
      </c>
      <c r="BI208" s="231">
        <f>IF(N208="nulová",J208,0)</f>
        <v>0</v>
      </c>
      <c r="BJ208" s="18" t="s">
        <v>151</v>
      </c>
      <c r="BK208" s="231">
        <f>ROUND(I208*H208,2)</f>
        <v>0</v>
      </c>
      <c r="BL208" s="18" t="s">
        <v>269</v>
      </c>
      <c r="BM208" s="230" t="s">
        <v>2115</v>
      </c>
    </row>
    <row r="209" s="2" customFormat="1">
      <c r="A209" s="39"/>
      <c r="B209" s="40"/>
      <c r="C209" s="41"/>
      <c r="D209" s="234" t="s">
        <v>174</v>
      </c>
      <c r="E209" s="41"/>
      <c r="F209" s="255" t="s">
        <v>2112</v>
      </c>
      <c r="G209" s="41"/>
      <c r="H209" s="41"/>
      <c r="I209" s="137"/>
      <c r="J209" s="41"/>
      <c r="K209" s="41"/>
      <c r="L209" s="45"/>
      <c r="M209" s="256"/>
      <c r="N209" s="257"/>
      <c r="O209" s="85"/>
      <c r="P209" s="85"/>
      <c r="Q209" s="85"/>
      <c r="R209" s="85"/>
      <c r="S209" s="85"/>
      <c r="T209" s="86"/>
      <c r="U209" s="39"/>
      <c r="V209" s="39"/>
      <c r="W209" s="39"/>
      <c r="X209" s="39"/>
      <c r="Y209" s="39"/>
      <c r="Z209" s="39"/>
      <c r="AA209" s="39"/>
      <c r="AB209" s="39"/>
      <c r="AC209" s="39"/>
      <c r="AD209" s="39"/>
      <c r="AE209" s="39"/>
      <c r="AT209" s="18" t="s">
        <v>174</v>
      </c>
      <c r="AU209" s="18" t="s">
        <v>151</v>
      </c>
    </row>
    <row r="210" s="2" customFormat="1" ht="21.75" customHeight="1">
      <c r="A210" s="39"/>
      <c r="B210" s="40"/>
      <c r="C210" s="219" t="s">
        <v>531</v>
      </c>
      <c r="D210" s="219" t="s">
        <v>145</v>
      </c>
      <c r="E210" s="220" t="s">
        <v>2116</v>
      </c>
      <c r="F210" s="221" t="s">
        <v>2117</v>
      </c>
      <c r="G210" s="222" t="s">
        <v>301</v>
      </c>
      <c r="H210" s="223">
        <v>0.13900000000000001</v>
      </c>
      <c r="I210" s="224"/>
      <c r="J210" s="225">
        <f>ROUND(I210*H210,2)</f>
        <v>0</v>
      </c>
      <c r="K210" s="221" t="s">
        <v>149</v>
      </c>
      <c r="L210" s="45"/>
      <c r="M210" s="226" t="s">
        <v>19</v>
      </c>
      <c r="N210" s="227" t="s">
        <v>44</v>
      </c>
      <c r="O210" s="85"/>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269</v>
      </c>
      <c r="AT210" s="230" t="s">
        <v>145</v>
      </c>
      <c r="AU210" s="230" t="s">
        <v>151</v>
      </c>
      <c r="AY210" s="18" t="s">
        <v>142</v>
      </c>
      <c r="BE210" s="231">
        <f>IF(N210="základní",J210,0)</f>
        <v>0</v>
      </c>
      <c r="BF210" s="231">
        <f>IF(N210="snížená",J210,0)</f>
        <v>0</v>
      </c>
      <c r="BG210" s="231">
        <f>IF(N210="zákl. přenesená",J210,0)</f>
        <v>0</v>
      </c>
      <c r="BH210" s="231">
        <f>IF(N210="sníž. přenesená",J210,0)</f>
        <v>0</v>
      </c>
      <c r="BI210" s="231">
        <f>IF(N210="nulová",J210,0)</f>
        <v>0</v>
      </c>
      <c r="BJ210" s="18" t="s">
        <v>151</v>
      </c>
      <c r="BK210" s="231">
        <f>ROUND(I210*H210,2)</f>
        <v>0</v>
      </c>
      <c r="BL210" s="18" t="s">
        <v>269</v>
      </c>
      <c r="BM210" s="230" t="s">
        <v>2118</v>
      </c>
    </row>
    <row r="211" s="2" customFormat="1">
      <c r="A211" s="39"/>
      <c r="B211" s="40"/>
      <c r="C211" s="41"/>
      <c r="D211" s="234" t="s">
        <v>174</v>
      </c>
      <c r="E211" s="41"/>
      <c r="F211" s="255" t="s">
        <v>434</v>
      </c>
      <c r="G211" s="41"/>
      <c r="H211" s="41"/>
      <c r="I211" s="137"/>
      <c r="J211" s="41"/>
      <c r="K211" s="41"/>
      <c r="L211" s="45"/>
      <c r="M211" s="256"/>
      <c r="N211" s="257"/>
      <c r="O211" s="85"/>
      <c r="P211" s="85"/>
      <c r="Q211" s="85"/>
      <c r="R211" s="85"/>
      <c r="S211" s="85"/>
      <c r="T211" s="86"/>
      <c r="U211" s="39"/>
      <c r="V211" s="39"/>
      <c r="W211" s="39"/>
      <c r="X211" s="39"/>
      <c r="Y211" s="39"/>
      <c r="Z211" s="39"/>
      <c r="AA211" s="39"/>
      <c r="AB211" s="39"/>
      <c r="AC211" s="39"/>
      <c r="AD211" s="39"/>
      <c r="AE211" s="39"/>
      <c r="AT211" s="18" t="s">
        <v>174</v>
      </c>
      <c r="AU211" s="18" t="s">
        <v>151</v>
      </c>
    </row>
    <row r="212" s="12" customFormat="1" ht="22.8" customHeight="1">
      <c r="A212" s="12"/>
      <c r="B212" s="203"/>
      <c r="C212" s="204"/>
      <c r="D212" s="205" t="s">
        <v>71</v>
      </c>
      <c r="E212" s="217" t="s">
        <v>2119</v>
      </c>
      <c r="F212" s="217" t="s">
        <v>2120</v>
      </c>
      <c r="G212" s="204"/>
      <c r="H212" s="204"/>
      <c r="I212" s="207"/>
      <c r="J212" s="218">
        <f>BK212</f>
        <v>0</v>
      </c>
      <c r="K212" s="204"/>
      <c r="L212" s="209"/>
      <c r="M212" s="210"/>
      <c r="N212" s="211"/>
      <c r="O212" s="211"/>
      <c r="P212" s="212">
        <f>SUM(P213:P232)</f>
        <v>0</v>
      </c>
      <c r="Q212" s="211"/>
      <c r="R212" s="212">
        <f>SUM(R213:R232)</f>
        <v>0.066959999999999992</v>
      </c>
      <c r="S212" s="211"/>
      <c r="T212" s="213">
        <f>SUM(T213:T232)</f>
        <v>0</v>
      </c>
      <c r="U212" s="12"/>
      <c r="V212" s="12"/>
      <c r="W212" s="12"/>
      <c r="X212" s="12"/>
      <c r="Y212" s="12"/>
      <c r="Z212" s="12"/>
      <c r="AA212" s="12"/>
      <c r="AB212" s="12"/>
      <c r="AC212" s="12"/>
      <c r="AD212" s="12"/>
      <c r="AE212" s="12"/>
      <c r="AR212" s="214" t="s">
        <v>151</v>
      </c>
      <c r="AT212" s="215" t="s">
        <v>71</v>
      </c>
      <c r="AU212" s="215" t="s">
        <v>80</v>
      </c>
      <c r="AY212" s="214" t="s">
        <v>142</v>
      </c>
      <c r="BK212" s="216">
        <f>SUM(BK213:BK232)</f>
        <v>0</v>
      </c>
    </row>
    <row r="213" s="2" customFormat="1" ht="16.5" customHeight="1">
      <c r="A213" s="39"/>
      <c r="B213" s="40"/>
      <c r="C213" s="219" t="s">
        <v>536</v>
      </c>
      <c r="D213" s="219" t="s">
        <v>145</v>
      </c>
      <c r="E213" s="220" t="s">
        <v>2121</v>
      </c>
      <c r="F213" s="221" t="s">
        <v>2122</v>
      </c>
      <c r="G213" s="222" t="s">
        <v>185</v>
      </c>
      <c r="H213" s="223">
        <v>71</v>
      </c>
      <c r="I213" s="224"/>
      <c r="J213" s="225">
        <f>ROUND(I213*H213,2)</f>
        <v>0</v>
      </c>
      <c r="K213" s="221" t="s">
        <v>149</v>
      </c>
      <c r="L213" s="45"/>
      <c r="M213" s="226" t="s">
        <v>19</v>
      </c>
      <c r="N213" s="227" t="s">
        <v>44</v>
      </c>
      <c r="O213" s="85"/>
      <c r="P213" s="228">
        <f>O213*H213</f>
        <v>0</v>
      </c>
      <c r="Q213" s="228">
        <v>0.00027</v>
      </c>
      <c r="R213" s="228">
        <f>Q213*H213</f>
        <v>0.01917</v>
      </c>
      <c r="S213" s="228">
        <v>0</v>
      </c>
      <c r="T213" s="229">
        <f>S213*H213</f>
        <v>0</v>
      </c>
      <c r="U213" s="39"/>
      <c r="V213" s="39"/>
      <c r="W213" s="39"/>
      <c r="X213" s="39"/>
      <c r="Y213" s="39"/>
      <c r="Z213" s="39"/>
      <c r="AA213" s="39"/>
      <c r="AB213" s="39"/>
      <c r="AC213" s="39"/>
      <c r="AD213" s="39"/>
      <c r="AE213" s="39"/>
      <c r="AR213" s="230" t="s">
        <v>269</v>
      </c>
      <c r="AT213" s="230" t="s">
        <v>145</v>
      </c>
      <c r="AU213" s="230" t="s">
        <v>151</v>
      </c>
      <c r="AY213" s="18" t="s">
        <v>142</v>
      </c>
      <c r="BE213" s="231">
        <f>IF(N213="základní",J213,0)</f>
        <v>0</v>
      </c>
      <c r="BF213" s="231">
        <f>IF(N213="snížená",J213,0)</f>
        <v>0</v>
      </c>
      <c r="BG213" s="231">
        <f>IF(N213="zákl. přenesená",J213,0)</f>
        <v>0</v>
      </c>
      <c r="BH213" s="231">
        <f>IF(N213="sníž. přenesená",J213,0)</f>
        <v>0</v>
      </c>
      <c r="BI213" s="231">
        <f>IF(N213="nulová",J213,0)</f>
        <v>0</v>
      </c>
      <c r="BJ213" s="18" t="s">
        <v>151</v>
      </c>
      <c r="BK213" s="231">
        <f>ROUND(I213*H213,2)</f>
        <v>0</v>
      </c>
      <c r="BL213" s="18" t="s">
        <v>269</v>
      </c>
      <c r="BM213" s="230" t="s">
        <v>2123</v>
      </c>
    </row>
    <row r="214" s="2" customFormat="1">
      <c r="A214" s="39"/>
      <c r="B214" s="40"/>
      <c r="C214" s="41"/>
      <c r="D214" s="234" t="s">
        <v>174</v>
      </c>
      <c r="E214" s="41"/>
      <c r="F214" s="255" t="s">
        <v>2124</v>
      </c>
      <c r="G214" s="41"/>
      <c r="H214" s="41"/>
      <c r="I214" s="137"/>
      <c r="J214" s="41"/>
      <c r="K214" s="41"/>
      <c r="L214" s="45"/>
      <c r="M214" s="256"/>
      <c r="N214" s="257"/>
      <c r="O214" s="85"/>
      <c r="P214" s="85"/>
      <c r="Q214" s="85"/>
      <c r="R214" s="85"/>
      <c r="S214" s="85"/>
      <c r="T214" s="86"/>
      <c r="U214" s="39"/>
      <c r="V214" s="39"/>
      <c r="W214" s="39"/>
      <c r="X214" s="39"/>
      <c r="Y214" s="39"/>
      <c r="Z214" s="39"/>
      <c r="AA214" s="39"/>
      <c r="AB214" s="39"/>
      <c r="AC214" s="39"/>
      <c r="AD214" s="39"/>
      <c r="AE214" s="39"/>
      <c r="AT214" s="18" t="s">
        <v>174</v>
      </c>
      <c r="AU214" s="18" t="s">
        <v>151</v>
      </c>
    </row>
    <row r="215" s="2" customFormat="1" ht="16.5" customHeight="1">
      <c r="A215" s="39"/>
      <c r="B215" s="40"/>
      <c r="C215" s="219" t="s">
        <v>542</v>
      </c>
      <c r="D215" s="219" t="s">
        <v>145</v>
      </c>
      <c r="E215" s="220" t="s">
        <v>2125</v>
      </c>
      <c r="F215" s="221" t="s">
        <v>2126</v>
      </c>
      <c r="G215" s="222" t="s">
        <v>185</v>
      </c>
      <c r="H215" s="223">
        <v>4</v>
      </c>
      <c r="I215" s="224"/>
      <c r="J215" s="225">
        <f>ROUND(I215*H215,2)</f>
        <v>0</v>
      </c>
      <c r="K215" s="221" t="s">
        <v>149</v>
      </c>
      <c r="L215" s="45"/>
      <c r="M215" s="226" t="s">
        <v>19</v>
      </c>
      <c r="N215" s="227" t="s">
        <v>44</v>
      </c>
      <c r="O215" s="85"/>
      <c r="P215" s="228">
        <f>O215*H215</f>
        <v>0</v>
      </c>
      <c r="Q215" s="228">
        <v>0.00036000000000000002</v>
      </c>
      <c r="R215" s="228">
        <f>Q215*H215</f>
        <v>0.0014400000000000001</v>
      </c>
      <c r="S215" s="228">
        <v>0</v>
      </c>
      <c r="T215" s="229">
        <f>S215*H215</f>
        <v>0</v>
      </c>
      <c r="U215" s="39"/>
      <c r="V215" s="39"/>
      <c r="W215" s="39"/>
      <c r="X215" s="39"/>
      <c r="Y215" s="39"/>
      <c r="Z215" s="39"/>
      <c r="AA215" s="39"/>
      <c r="AB215" s="39"/>
      <c r="AC215" s="39"/>
      <c r="AD215" s="39"/>
      <c r="AE215" s="39"/>
      <c r="AR215" s="230" t="s">
        <v>269</v>
      </c>
      <c r="AT215" s="230" t="s">
        <v>145</v>
      </c>
      <c r="AU215" s="230" t="s">
        <v>151</v>
      </c>
      <c r="AY215" s="18" t="s">
        <v>142</v>
      </c>
      <c r="BE215" s="231">
        <f>IF(N215="základní",J215,0)</f>
        <v>0</v>
      </c>
      <c r="BF215" s="231">
        <f>IF(N215="snížená",J215,0)</f>
        <v>0</v>
      </c>
      <c r="BG215" s="231">
        <f>IF(N215="zákl. přenesená",J215,0)</f>
        <v>0</v>
      </c>
      <c r="BH215" s="231">
        <f>IF(N215="sníž. přenesená",J215,0)</f>
        <v>0</v>
      </c>
      <c r="BI215" s="231">
        <f>IF(N215="nulová",J215,0)</f>
        <v>0</v>
      </c>
      <c r="BJ215" s="18" t="s">
        <v>151</v>
      </c>
      <c r="BK215" s="231">
        <f>ROUND(I215*H215,2)</f>
        <v>0</v>
      </c>
      <c r="BL215" s="18" t="s">
        <v>269</v>
      </c>
      <c r="BM215" s="230" t="s">
        <v>2127</v>
      </c>
    </row>
    <row r="216" s="2" customFormat="1">
      <c r="A216" s="39"/>
      <c r="B216" s="40"/>
      <c r="C216" s="41"/>
      <c r="D216" s="234" t="s">
        <v>174</v>
      </c>
      <c r="E216" s="41"/>
      <c r="F216" s="255" t="s">
        <v>2124</v>
      </c>
      <c r="G216" s="41"/>
      <c r="H216" s="41"/>
      <c r="I216" s="137"/>
      <c r="J216" s="41"/>
      <c r="K216" s="41"/>
      <c r="L216" s="45"/>
      <c r="M216" s="256"/>
      <c r="N216" s="257"/>
      <c r="O216" s="85"/>
      <c r="P216" s="85"/>
      <c r="Q216" s="85"/>
      <c r="R216" s="85"/>
      <c r="S216" s="85"/>
      <c r="T216" s="86"/>
      <c r="U216" s="39"/>
      <c r="V216" s="39"/>
      <c r="W216" s="39"/>
      <c r="X216" s="39"/>
      <c r="Y216" s="39"/>
      <c r="Z216" s="39"/>
      <c r="AA216" s="39"/>
      <c r="AB216" s="39"/>
      <c r="AC216" s="39"/>
      <c r="AD216" s="39"/>
      <c r="AE216" s="39"/>
      <c r="AT216" s="18" t="s">
        <v>174</v>
      </c>
      <c r="AU216" s="18" t="s">
        <v>151</v>
      </c>
    </row>
    <row r="217" s="2" customFormat="1" ht="16.5" customHeight="1">
      <c r="A217" s="39"/>
      <c r="B217" s="40"/>
      <c r="C217" s="219" t="s">
        <v>550</v>
      </c>
      <c r="D217" s="219" t="s">
        <v>145</v>
      </c>
      <c r="E217" s="220" t="s">
        <v>2128</v>
      </c>
      <c r="F217" s="221" t="s">
        <v>2129</v>
      </c>
      <c r="G217" s="222" t="s">
        <v>185</v>
      </c>
      <c r="H217" s="223">
        <v>8</v>
      </c>
      <c r="I217" s="224"/>
      <c r="J217" s="225">
        <f>ROUND(I217*H217,2)</f>
        <v>0</v>
      </c>
      <c r="K217" s="221" t="s">
        <v>149</v>
      </c>
      <c r="L217" s="45"/>
      <c r="M217" s="226" t="s">
        <v>19</v>
      </c>
      <c r="N217" s="227" t="s">
        <v>44</v>
      </c>
      <c r="O217" s="85"/>
      <c r="P217" s="228">
        <f>O217*H217</f>
        <v>0</v>
      </c>
      <c r="Q217" s="228">
        <v>0.00055999999999999995</v>
      </c>
      <c r="R217" s="228">
        <f>Q217*H217</f>
        <v>0.0044799999999999996</v>
      </c>
      <c r="S217" s="228">
        <v>0</v>
      </c>
      <c r="T217" s="229">
        <f>S217*H217</f>
        <v>0</v>
      </c>
      <c r="U217" s="39"/>
      <c r="V217" s="39"/>
      <c r="W217" s="39"/>
      <c r="X217" s="39"/>
      <c r="Y217" s="39"/>
      <c r="Z217" s="39"/>
      <c r="AA217" s="39"/>
      <c r="AB217" s="39"/>
      <c r="AC217" s="39"/>
      <c r="AD217" s="39"/>
      <c r="AE217" s="39"/>
      <c r="AR217" s="230" t="s">
        <v>269</v>
      </c>
      <c r="AT217" s="230" t="s">
        <v>145</v>
      </c>
      <c r="AU217" s="230" t="s">
        <v>151</v>
      </c>
      <c r="AY217" s="18" t="s">
        <v>142</v>
      </c>
      <c r="BE217" s="231">
        <f>IF(N217="základní",J217,0)</f>
        <v>0</v>
      </c>
      <c r="BF217" s="231">
        <f>IF(N217="snížená",J217,0)</f>
        <v>0</v>
      </c>
      <c r="BG217" s="231">
        <f>IF(N217="zákl. přenesená",J217,0)</f>
        <v>0</v>
      </c>
      <c r="BH217" s="231">
        <f>IF(N217="sníž. přenesená",J217,0)</f>
        <v>0</v>
      </c>
      <c r="BI217" s="231">
        <f>IF(N217="nulová",J217,0)</f>
        <v>0</v>
      </c>
      <c r="BJ217" s="18" t="s">
        <v>151</v>
      </c>
      <c r="BK217" s="231">
        <f>ROUND(I217*H217,2)</f>
        <v>0</v>
      </c>
      <c r="BL217" s="18" t="s">
        <v>269</v>
      </c>
      <c r="BM217" s="230" t="s">
        <v>2130</v>
      </c>
    </row>
    <row r="218" s="2" customFormat="1">
      <c r="A218" s="39"/>
      <c r="B218" s="40"/>
      <c r="C218" s="41"/>
      <c r="D218" s="234" t="s">
        <v>174</v>
      </c>
      <c r="E218" s="41"/>
      <c r="F218" s="255" t="s">
        <v>2124</v>
      </c>
      <c r="G218" s="41"/>
      <c r="H218" s="41"/>
      <c r="I218" s="137"/>
      <c r="J218" s="41"/>
      <c r="K218" s="41"/>
      <c r="L218" s="45"/>
      <c r="M218" s="256"/>
      <c r="N218" s="257"/>
      <c r="O218" s="85"/>
      <c r="P218" s="85"/>
      <c r="Q218" s="85"/>
      <c r="R218" s="85"/>
      <c r="S218" s="85"/>
      <c r="T218" s="86"/>
      <c r="U218" s="39"/>
      <c r="V218" s="39"/>
      <c r="W218" s="39"/>
      <c r="X218" s="39"/>
      <c r="Y218" s="39"/>
      <c r="Z218" s="39"/>
      <c r="AA218" s="39"/>
      <c r="AB218" s="39"/>
      <c r="AC218" s="39"/>
      <c r="AD218" s="39"/>
      <c r="AE218" s="39"/>
      <c r="AT218" s="18" t="s">
        <v>174</v>
      </c>
      <c r="AU218" s="18" t="s">
        <v>151</v>
      </c>
    </row>
    <row r="219" s="2" customFormat="1" ht="21.75" customHeight="1">
      <c r="A219" s="39"/>
      <c r="B219" s="40"/>
      <c r="C219" s="219" t="s">
        <v>555</v>
      </c>
      <c r="D219" s="219" t="s">
        <v>145</v>
      </c>
      <c r="E219" s="220" t="s">
        <v>2131</v>
      </c>
      <c r="F219" s="221" t="s">
        <v>2132</v>
      </c>
      <c r="G219" s="222" t="s">
        <v>185</v>
      </c>
      <c r="H219" s="223">
        <v>314</v>
      </c>
      <c r="I219" s="224"/>
      <c r="J219" s="225">
        <f>ROUND(I219*H219,2)</f>
        <v>0</v>
      </c>
      <c r="K219" s="221" t="s">
        <v>149</v>
      </c>
      <c r="L219" s="45"/>
      <c r="M219" s="226" t="s">
        <v>19</v>
      </c>
      <c r="N219" s="227" t="s">
        <v>44</v>
      </c>
      <c r="O219" s="85"/>
      <c r="P219" s="228">
        <f>O219*H219</f>
        <v>0</v>
      </c>
      <c r="Q219" s="228">
        <v>4.0000000000000003E-05</v>
      </c>
      <c r="R219" s="228">
        <f>Q219*H219</f>
        <v>0.012560000000000002</v>
      </c>
      <c r="S219" s="228">
        <v>0</v>
      </c>
      <c r="T219" s="229">
        <f>S219*H219</f>
        <v>0</v>
      </c>
      <c r="U219" s="39"/>
      <c r="V219" s="39"/>
      <c r="W219" s="39"/>
      <c r="X219" s="39"/>
      <c r="Y219" s="39"/>
      <c r="Z219" s="39"/>
      <c r="AA219" s="39"/>
      <c r="AB219" s="39"/>
      <c r="AC219" s="39"/>
      <c r="AD219" s="39"/>
      <c r="AE219" s="39"/>
      <c r="AR219" s="230" t="s">
        <v>269</v>
      </c>
      <c r="AT219" s="230" t="s">
        <v>145</v>
      </c>
      <c r="AU219" s="230" t="s">
        <v>151</v>
      </c>
      <c r="AY219" s="18" t="s">
        <v>142</v>
      </c>
      <c r="BE219" s="231">
        <f>IF(N219="základní",J219,0)</f>
        <v>0</v>
      </c>
      <c r="BF219" s="231">
        <f>IF(N219="snížená",J219,0)</f>
        <v>0</v>
      </c>
      <c r="BG219" s="231">
        <f>IF(N219="zákl. přenesená",J219,0)</f>
        <v>0</v>
      </c>
      <c r="BH219" s="231">
        <f>IF(N219="sníž. přenesená",J219,0)</f>
        <v>0</v>
      </c>
      <c r="BI219" s="231">
        <f>IF(N219="nulová",J219,0)</f>
        <v>0</v>
      </c>
      <c r="BJ219" s="18" t="s">
        <v>151</v>
      </c>
      <c r="BK219" s="231">
        <f>ROUND(I219*H219,2)</f>
        <v>0</v>
      </c>
      <c r="BL219" s="18" t="s">
        <v>269</v>
      </c>
      <c r="BM219" s="230" t="s">
        <v>2133</v>
      </c>
    </row>
    <row r="220" s="2" customFormat="1">
      <c r="A220" s="39"/>
      <c r="B220" s="40"/>
      <c r="C220" s="41"/>
      <c r="D220" s="234" t="s">
        <v>174</v>
      </c>
      <c r="E220" s="41"/>
      <c r="F220" s="255" t="s">
        <v>2134</v>
      </c>
      <c r="G220" s="41"/>
      <c r="H220" s="41"/>
      <c r="I220" s="137"/>
      <c r="J220" s="41"/>
      <c r="K220" s="41"/>
      <c r="L220" s="45"/>
      <c r="M220" s="256"/>
      <c r="N220" s="257"/>
      <c r="O220" s="85"/>
      <c r="P220" s="85"/>
      <c r="Q220" s="85"/>
      <c r="R220" s="85"/>
      <c r="S220" s="85"/>
      <c r="T220" s="86"/>
      <c r="U220" s="39"/>
      <c r="V220" s="39"/>
      <c r="W220" s="39"/>
      <c r="X220" s="39"/>
      <c r="Y220" s="39"/>
      <c r="Z220" s="39"/>
      <c r="AA220" s="39"/>
      <c r="AB220" s="39"/>
      <c r="AC220" s="39"/>
      <c r="AD220" s="39"/>
      <c r="AE220" s="39"/>
      <c r="AT220" s="18" t="s">
        <v>174</v>
      </c>
      <c r="AU220" s="18" t="s">
        <v>151</v>
      </c>
    </row>
    <row r="221" s="2" customFormat="1" ht="21.75" customHeight="1">
      <c r="A221" s="39"/>
      <c r="B221" s="40"/>
      <c r="C221" s="219" t="s">
        <v>561</v>
      </c>
      <c r="D221" s="219" t="s">
        <v>145</v>
      </c>
      <c r="E221" s="220" t="s">
        <v>2135</v>
      </c>
      <c r="F221" s="221" t="s">
        <v>2136</v>
      </c>
      <c r="G221" s="222" t="s">
        <v>185</v>
      </c>
      <c r="H221" s="223">
        <v>93</v>
      </c>
      <c r="I221" s="224"/>
      <c r="J221" s="225">
        <f>ROUND(I221*H221,2)</f>
        <v>0</v>
      </c>
      <c r="K221" s="221" t="s">
        <v>149</v>
      </c>
      <c r="L221" s="45"/>
      <c r="M221" s="226" t="s">
        <v>19</v>
      </c>
      <c r="N221" s="227" t="s">
        <v>44</v>
      </c>
      <c r="O221" s="85"/>
      <c r="P221" s="228">
        <f>O221*H221</f>
        <v>0</v>
      </c>
      <c r="Q221" s="228">
        <v>6.9999999999999994E-05</v>
      </c>
      <c r="R221" s="228">
        <f>Q221*H221</f>
        <v>0.0065099999999999993</v>
      </c>
      <c r="S221" s="228">
        <v>0</v>
      </c>
      <c r="T221" s="229">
        <f>S221*H221</f>
        <v>0</v>
      </c>
      <c r="U221" s="39"/>
      <c r="V221" s="39"/>
      <c r="W221" s="39"/>
      <c r="X221" s="39"/>
      <c r="Y221" s="39"/>
      <c r="Z221" s="39"/>
      <c r="AA221" s="39"/>
      <c r="AB221" s="39"/>
      <c r="AC221" s="39"/>
      <c r="AD221" s="39"/>
      <c r="AE221" s="39"/>
      <c r="AR221" s="230" t="s">
        <v>269</v>
      </c>
      <c r="AT221" s="230" t="s">
        <v>145</v>
      </c>
      <c r="AU221" s="230" t="s">
        <v>151</v>
      </c>
      <c r="AY221" s="18" t="s">
        <v>142</v>
      </c>
      <c r="BE221" s="231">
        <f>IF(N221="základní",J221,0)</f>
        <v>0</v>
      </c>
      <c r="BF221" s="231">
        <f>IF(N221="snížená",J221,0)</f>
        <v>0</v>
      </c>
      <c r="BG221" s="231">
        <f>IF(N221="zákl. přenesená",J221,0)</f>
        <v>0</v>
      </c>
      <c r="BH221" s="231">
        <f>IF(N221="sníž. přenesená",J221,0)</f>
        <v>0</v>
      </c>
      <c r="BI221" s="231">
        <f>IF(N221="nulová",J221,0)</f>
        <v>0</v>
      </c>
      <c r="BJ221" s="18" t="s">
        <v>151</v>
      </c>
      <c r="BK221" s="231">
        <f>ROUND(I221*H221,2)</f>
        <v>0</v>
      </c>
      <c r="BL221" s="18" t="s">
        <v>269</v>
      </c>
      <c r="BM221" s="230" t="s">
        <v>2137</v>
      </c>
    </row>
    <row r="222" s="2" customFormat="1">
      <c r="A222" s="39"/>
      <c r="B222" s="40"/>
      <c r="C222" s="41"/>
      <c r="D222" s="234" t="s">
        <v>174</v>
      </c>
      <c r="E222" s="41"/>
      <c r="F222" s="255" t="s">
        <v>2134</v>
      </c>
      <c r="G222" s="41"/>
      <c r="H222" s="41"/>
      <c r="I222" s="137"/>
      <c r="J222" s="41"/>
      <c r="K222" s="41"/>
      <c r="L222" s="45"/>
      <c r="M222" s="256"/>
      <c r="N222" s="257"/>
      <c r="O222" s="85"/>
      <c r="P222" s="85"/>
      <c r="Q222" s="85"/>
      <c r="R222" s="85"/>
      <c r="S222" s="85"/>
      <c r="T222" s="86"/>
      <c r="U222" s="39"/>
      <c r="V222" s="39"/>
      <c r="W222" s="39"/>
      <c r="X222" s="39"/>
      <c r="Y222" s="39"/>
      <c r="Z222" s="39"/>
      <c r="AA222" s="39"/>
      <c r="AB222" s="39"/>
      <c r="AC222" s="39"/>
      <c r="AD222" s="39"/>
      <c r="AE222" s="39"/>
      <c r="AT222" s="18" t="s">
        <v>174</v>
      </c>
      <c r="AU222" s="18" t="s">
        <v>151</v>
      </c>
    </row>
    <row r="223" s="2" customFormat="1" ht="21.75" customHeight="1">
      <c r="A223" s="39"/>
      <c r="B223" s="40"/>
      <c r="C223" s="219" t="s">
        <v>566</v>
      </c>
      <c r="D223" s="219" t="s">
        <v>145</v>
      </c>
      <c r="E223" s="220" t="s">
        <v>2138</v>
      </c>
      <c r="F223" s="221" t="s">
        <v>2139</v>
      </c>
      <c r="G223" s="222" t="s">
        <v>185</v>
      </c>
      <c r="H223" s="223">
        <v>12</v>
      </c>
      <c r="I223" s="224"/>
      <c r="J223" s="225">
        <f>ROUND(I223*H223,2)</f>
        <v>0</v>
      </c>
      <c r="K223" s="221" t="s">
        <v>149</v>
      </c>
      <c r="L223" s="45"/>
      <c r="M223" s="226" t="s">
        <v>19</v>
      </c>
      <c r="N223" s="227" t="s">
        <v>44</v>
      </c>
      <c r="O223" s="85"/>
      <c r="P223" s="228">
        <f>O223*H223</f>
        <v>0</v>
      </c>
      <c r="Q223" s="228">
        <v>9.0000000000000006E-05</v>
      </c>
      <c r="R223" s="228">
        <f>Q223*H223</f>
        <v>0.00108</v>
      </c>
      <c r="S223" s="228">
        <v>0</v>
      </c>
      <c r="T223" s="229">
        <f>S223*H223</f>
        <v>0</v>
      </c>
      <c r="U223" s="39"/>
      <c r="V223" s="39"/>
      <c r="W223" s="39"/>
      <c r="X223" s="39"/>
      <c r="Y223" s="39"/>
      <c r="Z223" s="39"/>
      <c r="AA223" s="39"/>
      <c r="AB223" s="39"/>
      <c r="AC223" s="39"/>
      <c r="AD223" s="39"/>
      <c r="AE223" s="39"/>
      <c r="AR223" s="230" t="s">
        <v>269</v>
      </c>
      <c r="AT223" s="230" t="s">
        <v>145</v>
      </c>
      <c r="AU223" s="230" t="s">
        <v>151</v>
      </c>
      <c r="AY223" s="18" t="s">
        <v>142</v>
      </c>
      <c r="BE223" s="231">
        <f>IF(N223="základní",J223,0)</f>
        <v>0</v>
      </c>
      <c r="BF223" s="231">
        <f>IF(N223="snížená",J223,0)</f>
        <v>0</v>
      </c>
      <c r="BG223" s="231">
        <f>IF(N223="zákl. přenesená",J223,0)</f>
        <v>0</v>
      </c>
      <c r="BH223" s="231">
        <f>IF(N223="sníž. přenesená",J223,0)</f>
        <v>0</v>
      </c>
      <c r="BI223" s="231">
        <f>IF(N223="nulová",J223,0)</f>
        <v>0</v>
      </c>
      <c r="BJ223" s="18" t="s">
        <v>151</v>
      </c>
      <c r="BK223" s="231">
        <f>ROUND(I223*H223,2)</f>
        <v>0</v>
      </c>
      <c r="BL223" s="18" t="s">
        <v>269</v>
      </c>
      <c r="BM223" s="230" t="s">
        <v>2140</v>
      </c>
    </row>
    <row r="224" s="2" customFormat="1">
      <c r="A224" s="39"/>
      <c r="B224" s="40"/>
      <c r="C224" s="41"/>
      <c r="D224" s="234" t="s">
        <v>174</v>
      </c>
      <c r="E224" s="41"/>
      <c r="F224" s="255" t="s">
        <v>2134</v>
      </c>
      <c r="G224" s="41"/>
      <c r="H224" s="41"/>
      <c r="I224" s="137"/>
      <c r="J224" s="41"/>
      <c r="K224" s="41"/>
      <c r="L224" s="45"/>
      <c r="M224" s="256"/>
      <c r="N224" s="257"/>
      <c r="O224" s="85"/>
      <c r="P224" s="85"/>
      <c r="Q224" s="85"/>
      <c r="R224" s="85"/>
      <c r="S224" s="85"/>
      <c r="T224" s="86"/>
      <c r="U224" s="39"/>
      <c r="V224" s="39"/>
      <c r="W224" s="39"/>
      <c r="X224" s="39"/>
      <c r="Y224" s="39"/>
      <c r="Z224" s="39"/>
      <c r="AA224" s="39"/>
      <c r="AB224" s="39"/>
      <c r="AC224" s="39"/>
      <c r="AD224" s="39"/>
      <c r="AE224" s="39"/>
      <c r="AT224" s="18" t="s">
        <v>174</v>
      </c>
      <c r="AU224" s="18" t="s">
        <v>151</v>
      </c>
    </row>
    <row r="225" s="2" customFormat="1" ht="16.5" customHeight="1">
      <c r="A225" s="39"/>
      <c r="B225" s="40"/>
      <c r="C225" s="219" t="s">
        <v>572</v>
      </c>
      <c r="D225" s="219" t="s">
        <v>145</v>
      </c>
      <c r="E225" s="220" t="s">
        <v>2141</v>
      </c>
      <c r="F225" s="221" t="s">
        <v>2142</v>
      </c>
      <c r="G225" s="222" t="s">
        <v>179</v>
      </c>
      <c r="H225" s="223">
        <v>24</v>
      </c>
      <c r="I225" s="224"/>
      <c r="J225" s="225">
        <f>ROUND(I225*H225,2)</f>
        <v>0</v>
      </c>
      <c r="K225" s="221" t="s">
        <v>149</v>
      </c>
      <c r="L225" s="45"/>
      <c r="M225" s="226" t="s">
        <v>19</v>
      </c>
      <c r="N225" s="227" t="s">
        <v>44</v>
      </c>
      <c r="O225" s="85"/>
      <c r="P225" s="228">
        <f>O225*H225</f>
        <v>0</v>
      </c>
      <c r="Q225" s="228">
        <v>0.00012999999999999999</v>
      </c>
      <c r="R225" s="228">
        <f>Q225*H225</f>
        <v>0.0031199999999999995</v>
      </c>
      <c r="S225" s="228">
        <v>0</v>
      </c>
      <c r="T225" s="229">
        <f>S225*H225</f>
        <v>0</v>
      </c>
      <c r="U225" s="39"/>
      <c r="V225" s="39"/>
      <c r="W225" s="39"/>
      <c r="X225" s="39"/>
      <c r="Y225" s="39"/>
      <c r="Z225" s="39"/>
      <c r="AA225" s="39"/>
      <c r="AB225" s="39"/>
      <c r="AC225" s="39"/>
      <c r="AD225" s="39"/>
      <c r="AE225" s="39"/>
      <c r="AR225" s="230" t="s">
        <v>269</v>
      </c>
      <c r="AT225" s="230" t="s">
        <v>145</v>
      </c>
      <c r="AU225" s="230" t="s">
        <v>151</v>
      </c>
      <c r="AY225" s="18" t="s">
        <v>142</v>
      </c>
      <c r="BE225" s="231">
        <f>IF(N225="základní",J225,0)</f>
        <v>0</v>
      </c>
      <c r="BF225" s="231">
        <f>IF(N225="snížená",J225,0)</f>
        <v>0</v>
      </c>
      <c r="BG225" s="231">
        <f>IF(N225="zákl. přenesená",J225,0)</f>
        <v>0</v>
      </c>
      <c r="BH225" s="231">
        <f>IF(N225="sníž. přenesená",J225,0)</f>
        <v>0</v>
      </c>
      <c r="BI225" s="231">
        <f>IF(N225="nulová",J225,0)</f>
        <v>0</v>
      </c>
      <c r="BJ225" s="18" t="s">
        <v>151</v>
      </c>
      <c r="BK225" s="231">
        <f>ROUND(I225*H225,2)</f>
        <v>0</v>
      </c>
      <c r="BL225" s="18" t="s">
        <v>269</v>
      </c>
      <c r="BM225" s="230" t="s">
        <v>2143</v>
      </c>
    </row>
    <row r="226" s="2" customFormat="1">
      <c r="A226" s="39"/>
      <c r="B226" s="40"/>
      <c r="C226" s="41"/>
      <c r="D226" s="234" t="s">
        <v>174</v>
      </c>
      <c r="E226" s="41"/>
      <c r="F226" s="255" t="s">
        <v>2144</v>
      </c>
      <c r="G226" s="41"/>
      <c r="H226" s="41"/>
      <c r="I226" s="137"/>
      <c r="J226" s="41"/>
      <c r="K226" s="41"/>
      <c r="L226" s="45"/>
      <c r="M226" s="256"/>
      <c r="N226" s="257"/>
      <c r="O226" s="85"/>
      <c r="P226" s="85"/>
      <c r="Q226" s="85"/>
      <c r="R226" s="85"/>
      <c r="S226" s="85"/>
      <c r="T226" s="86"/>
      <c r="U226" s="39"/>
      <c r="V226" s="39"/>
      <c r="W226" s="39"/>
      <c r="X226" s="39"/>
      <c r="Y226" s="39"/>
      <c r="Z226" s="39"/>
      <c r="AA226" s="39"/>
      <c r="AB226" s="39"/>
      <c r="AC226" s="39"/>
      <c r="AD226" s="39"/>
      <c r="AE226" s="39"/>
      <c r="AT226" s="18" t="s">
        <v>174</v>
      </c>
      <c r="AU226" s="18" t="s">
        <v>151</v>
      </c>
    </row>
    <row r="227" s="2" customFormat="1" ht="16.5" customHeight="1">
      <c r="A227" s="39"/>
      <c r="B227" s="40"/>
      <c r="C227" s="219" t="s">
        <v>583</v>
      </c>
      <c r="D227" s="219" t="s">
        <v>145</v>
      </c>
      <c r="E227" s="220" t="s">
        <v>2145</v>
      </c>
      <c r="F227" s="221" t="s">
        <v>2146</v>
      </c>
      <c r="G227" s="222" t="s">
        <v>179</v>
      </c>
      <c r="H227" s="223">
        <v>8</v>
      </c>
      <c r="I227" s="224"/>
      <c r="J227" s="225">
        <f>ROUND(I227*H227,2)</f>
        <v>0</v>
      </c>
      <c r="K227" s="221" t="s">
        <v>149</v>
      </c>
      <c r="L227" s="45"/>
      <c r="M227" s="226" t="s">
        <v>19</v>
      </c>
      <c r="N227" s="227" t="s">
        <v>44</v>
      </c>
      <c r="O227" s="85"/>
      <c r="P227" s="228">
        <f>O227*H227</f>
        <v>0</v>
      </c>
      <c r="Q227" s="228">
        <v>0.00024000000000000001</v>
      </c>
      <c r="R227" s="228">
        <f>Q227*H227</f>
        <v>0.0019200000000000001</v>
      </c>
      <c r="S227" s="228">
        <v>0</v>
      </c>
      <c r="T227" s="229">
        <f>S227*H227</f>
        <v>0</v>
      </c>
      <c r="U227" s="39"/>
      <c r="V227" s="39"/>
      <c r="W227" s="39"/>
      <c r="X227" s="39"/>
      <c r="Y227" s="39"/>
      <c r="Z227" s="39"/>
      <c r="AA227" s="39"/>
      <c r="AB227" s="39"/>
      <c r="AC227" s="39"/>
      <c r="AD227" s="39"/>
      <c r="AE227" s="39"/>
      <c r="AR227" s="230" t="s">
        <v>269</v>
      </c>
      <c r="AT227" s="230" t="s">
        <v>145</v>
      </c>
      <c r="AU227" s="230" t="s">
        <v>151</v>
      </c>
      <c r="AY227" s="18" t="s">
        <v>142</v>
      </c>
      <c r="BE227" s="231">
        <f>IF(N227="základní",J227,0)</f>
        <v>0</v>
      </c>
      <c r="BF227" s="231">
        <f>IF(N227="snížená",J227,0)</f>
        <v>0</v>
      </c>
      <c r="BG227" s="231">
        <f>IF(N227="zákl. přenesená",J227,0)</f>
        <v>0</v>
      </c>
      <c r="BH227" s="231">
        <f>IF(N227="sníž. přenesená",J227,0)</f>
        <v>0</v>
      </c>
      <c r="BI227" s="231">
        <f>IF(N227="nulová",J227,0)</f>
        <v>0</v>
      </c>
      <c r="BJ227" s="18" t="s">
        <v>151</v>
      </c>
      <c r="BK227" s="231">
        <f>ROUND(I227*H227,2)</f>
        <v>0</v>
      </c>
      <c r="BL227" s="18" t="s">
        <v>269</v>
      </c>
      <c r="BM227" s="230" t="s">
        <v>2147</v>
      </c>
    </row>
    <row r="228" s="2" customFormat="1" ht="16.5" customHeight="1">
      <c r="A228" s="39"/>
      <c r="B228" s="40"/>
      <c r="C228" s="219" t="s">
        <v>588</v>
      </c>
      <c r="D228" s="219" t="s">
        <v>145</v>
      </c>
      <c r="E228" s="220" t="s">
        <v>2148</v>
      </c>
      <c r="F228" s="221" t="s">
        <v>2149</v>
      </c>
      <c r="G228" s="222" t="s">
        <v>179</v>
      </c>
      <c r="H228" s="223">
        <v>6</v>
      </c>
      <c r="I228" s="224"/>
      <c r="J228" s="225">
        <f>ROUND(I228*H228,2)</f>
        <v>0</v>
      </c>
      <c r="K228" s="221" t="s">
        <v>149</v>
      </c>
      <c r="L228" s="45"/>
      <c r="M228" s="226" t="s">
        <v>19</v>
      </c>
      <c r="N228" s="227" t="s">
        <v>44</v>
      </c>
      <c r="O228" s="85"/>
      <c r="P228" s="228">
        <f>O228*H228</f>
        <v>0</v>
      </c>
      <c r="Q228" s="228">
        <v>0.00132</v>
      </c>
      <c r="R228" s="228">
        <f>Q228*H228</f>
        <v>0.00792</v>
      </c>
      <c r="S228" s="228">
        <v>0</v>
      </c>
      <c r="T228" s="229">
        <f>S228*H228</f>
        <v>0</v>
      </c>
      <c r="U228" s="39"/>
      <c r="V228" s="39"/>
      <c r="W228" s="39"/>
      <c r="X228" s="39"/>
      <c r="Y228" s="39"/>
      <c r="Z228" s="39"/>
      <c r="AA228" s="39"/>
      <c r="AB228" s="39"/>
      <c r="AC228" s="39"/>
      <c r="AD228" s="39"/>
      <c r="AE228" s="39"/>
      <c r="AR228" s="230" t="s">
        <v>269</v>
      </c>
      <c r="AT228" s="230" t="s">
        <v>145</v>
      </c>
      <c r="AU228" s="230" t="s">
        <v>151</v>
      </c>
      <c r="AY228" s="18" t="s">
        <v>142</v>
      </c>
      <c r="BE228" s="231">
        <f>IF(N228="základní",J228,0)</f>
        <v>0</v>
      </c>
      <c r="BF228" s="231">
        <f>IF(N228="snížená",J228,0)</f>
        <v>0</v>
      </c>
      <c r="BG228" s="231">
        <f>IF(N228="zákl. přenesená",J228,0)</f>
        <v>0</v>
      </c>
      <c r="BH228" s="231">
        <f>IF(N228="sníž. přenesená",J228,0)</f>
        <v>0</v>
      </c>
      <c r="BI228" s="231">
        <f>IF(N228="nulová",J228,0)</f>
        <v>0</v>
      </c>
      <c r="BJ228" s="18" t="s">
        <v>151</v>
      </c>
      <c r="BK228" s="231">
        <f>ROUND(I228*H228,2)</f>
        <v>0</v>
      </c>
      <c r="BL228" s="18" t="s">
        <v>269</v>
      </c>
      <c r="BM228" s="230" t="s">
        <v>2150</v>
      </c>
    </row>
    <row r="229" s="2" customFormat="1" ht="16.5" customHeight="1">
      <c r="A229" s="39"/>
      <c r="B229" s="40"/>
      <c r="C229" s="219" t="s">
        <v>593</v>
      </c>
      <c r="D229" s="219" t="s">
        <v>145</v>
      </c>
      <c r="E229" s="220" t="s">
        <v>2151</v>
      </c>
      <c r="F229" s="221" t="s">
        <v>2152</v>
      </c>
      <c r="G229" s="222" t="s">
        <v>179</v>
      </c>
      <c r="H229" s="223">
        <v>6</v>
      </c>
      <c r="I229" s="224"/>
      <c r="J229" s="225">
        <f>ROUND(I229*H229,2)</f>
        <v>0</v>
      </c>
      <c r="K229" s="221" t="s">
        <v>149</v>
      </c>
      <c r="L229" s="45"/>
      <c r="M229" s="226" t="s">
        <v>19</v>
      </c>
      <c r="N229" s="227" t="s">
        <v>44</v>
      </c>
      <c r="O229" s="85"/>
      <c r="P229" s="228">
        <f>O229*H229</f>
        <v>0</v>
      </c>
      <c r="Q229" s="228">
        <v>0.0014599999999999999</v>
      </c>
      <c r="R229" s="228">
        <f>Q229*H229</f>
        <v>0.0087600000000000004</v>
      </c>
      <c r="S229" s="228">
        <v>0</v>
      </c>
      <c r="T229" s="229">
        <f>S229*H229</f>
        <v>0</v>
      </c>
      <c r="U229" s="39"/>
      <c r="V229" s="39"/>
      <c r="W229" s="39"/>
      <c r="X229" s="39"/>
      <c r="Y229" s="39"/>
      <c r="Z229" s="39"/>
      <c r="AA229" s="39"/>
      <c r="AB229" s="39"/>
      <c r="AC229" s="39"/>
      <c r="AD229" s="39"/>
      <c r="AE229" s="39"/>
      <c r="AR229" s="230" t="s">
        <v>269</v>
      </c>
      <c r="AT229" s="230" t="s">
        <v>145</v>
      </c>
      <c r="AU229" s="230" t="s">
        <v>151</v>
      </c>
      <c r="AY229" s="18" t="s">
        <v>142</v>
      </c>
      <c r="BE229" s="231">
        <f>IF(N229="základní",J229,0)</f>
        <v>0</v>
      </c>
      <c r="BF229" s="231">
        <f>IF(N229="snížená",J229,0)</f>
        <v>0</v>
      </c>
      <c r="BG229" s="231">
        <f>IF(N229="zákl. přenesená",J229,0)</f>
        <v>0</v>
      </c>
      <c r="BH229" s="231">
        <f>IF(N229="sníž. přenesená",J229,0)</f>
        <v>0</v>
      </c>
      <c r="BI229" s="231">
        <f>IF(N229="nulová",J229,0)</f>
        <v>0</v>
      </c>
      <c r="BJ229" s="18" t="s">
        <v>151</v>
      </c>
      <c r="BK229" s="231">
        <f>ROUND(I229*H229,2)</f>
        <v>0</v>
      </c>
      <c r="BL229" s="18" t="s">
        <v>269</v>
      </c>
      <c r="BM229" s="230" t="s">
        <v>2153</v>
      </c>
    </row>
    <row r="230" s="2" customFormat="1">
      <c r="A230" s="39"/>
      <c r="B230" s="40"/>
      <c r="C230" s="41"/>
      <c r="D230" s="234" t="s">
        <v>174</v>
      </c>
      <c r="E230" s="41"/>
      <c r="F230" s="255" t="s">
        <v>2154</v>
      </c>
      <c r="G230" s="41"/>
      <c r="H230" s="41"/>
      <c r="I230" s="137"/>
      <c r="J230" s="41"/>
      <c r="K230" s="41"/>
      <c r="L230" s="45"/>
      <c r="M230" s="256"/>
      <c r="N230" s="257"/>
      <c r="O230" s="85"/>
      <c r="P230" s="85"/>
      <c r="Q230" s="85"/>
      <c r="R230" s="85"/>
      <c r="S230" s="85"/>
      <c r="T230" s="86"/>
      <c r="U230" s="39"/>
      <c r="V230" s="39"/>
      <c r="W230" s="39"/>
      <c r="X230" s="39"/>
      <c r="Y230" s="39"/>
      <c r="Z230" s="39"/>
      <c r="AA230" s="39"/>
      <c r="AB230" s="39"/>
      <c r="AC230" s="39"/>
      <c r="AD230" s="39"/>
      <c r="AE230" s="39"/>
      <c r="AT230" s="18" t="s">
        <v>174</v>
      </c>
      <c r="AU230" s="18" t="s">
        <v>151</v>
      </c>
    </row>
    <row r="231" s="2" customFormat="1" ht="21.75" customHeight="1">
      <c r="A231" s="39"/>
      <c r="B231" s="40"/>
      <c r="C231" s="219" t="s">
        <v>598</v>
      </c>
      <c r="D231" s="219" t="s">
        <v>145</v>
      </c>
      <c r="E231" s="220" t="s">
        <v>2155</v>
      </c>
      <c r="F231" s="221" t="s">
        <v>2156</v>
      </c>
      <c r="G231" s="222" t="s">
        <v>301</v>
      </c>
      <c r="H231" s="223">
        <v>0.067000000000000004</v>
      </c>
      <c r="I231" s="224"/>
      <c r="J231" s="225">
        <f>ROUND(I231*H231,2)</f>
        <v>0</v>
      </c>
      <c r="K231" s="221" t="s">
        <v>149</v>
      </c>
      <c r="L231" s="45"/>
      <c r="M231" s="226" t="s">
        <v>19</v>
      </c>
      <c r="N231" s="227" t="s">
        <v>44</v>
      </c>
      <c r="O231" s="85"/>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269</v>
      </c>
      <c r="AT231" s="230" t="s">
        <v>145</v>
      </c>
      <c r="AU231" s="230" t="s">
        <v>151</v>
      </c>
      <c r="AY231" s="18" t="s">
        <v>142</v>
      </c>
      <c r="BE231" s="231">
        <f>IF(N231="základní",J231,0)</f>
        <v>0</v>
      </c>
      <c r="BF231" s="231">
        <f>IF(N231="snížená",J231,0)</f>
        <v>0</v>
      </c>
      <c r="BG231" s="231">
        <f>IF(N231="zákl. přenesená",J231,0)</f>
        <v>0</v>
      </c>
      <c r="BH231" s="231">
        <f>IF(N231="sníž. přenesená",J231,0)</f>
        <v>0</v>
      </c>
      <c r="BI231" s="231">
        <f>IF(N231="nulová",J231,0)</f>
        <v>0</v>
      </c>
      <c r="BJ231" s="18" t="s">
        <v>151</v>
      </c>
      <c r="BK231" s="231">
        <f>ROUND(I231*H231,2)</f>
        <v>0</v>
      </c>
      <c r="BL231" s="18" t="s">
        <v>269</v>
      </c>
      <c r="BM231" s="230" t="s">
        <v>2157</v>
      </c>
    </row>
    <row r="232" s="2" customFormat="1">
      <c r="A232" s="39"/>
      <c r="B232" s="40"/>
      <c r="C232" s="41"/>
      <c r="D232" s="234" t="s">
        <v>174</v>
      </c>
      <c r="E232" s="41"/>
      <c r="F232" s="255" t="s">
        <v>1177</v>
      </c>
      <c r="G232" s="41"/>
      <c r="H232" s="41"/>
      <c r="I232" s="137"/>
      <c r="J232" s="41"/>
      <c r="K232" s="41"/>
      <c r="L232" s="45"/>
      <c r="M232" s="256"/>
      <c r="N232" s="257"/>
      <c r="O232" s="85"/>
      <c r="P232" s="85"/>
      <c r="Q232" s="85"/>
      <c r="R232" s="85"/>
      <c r="S232" s="85"/>
      <c r="T232" s="86"/>
      <c r="U232" s="39"/>
      <c r="V232" s="39"/>
      <c r="W232" s="39"/>
      <c r="X232" s="39"/>
      <c r="Y232" s="39"/>
      <c r="Z232" s="39"/>
      <c r="AA232" s="39"/>
      <c r="AB232" s="39"/>
      <c r="AC232" s="39"/>
      <c r="AD232" s="39"/>
      <c r="AE232" s="39"/>
      <c r="AT232" s="18" t="s">
        <v>174</v>
      </c>
      <c r="AU232" s="18" t="s">
        <v>151</v>
      </c>
    </row>
    <row r="233" s="12" customFormat="1" ht="22.8" customHeight="1">
      <c r="A233" s="12"/>
      <c r="B233" s="203"/>
      <c r="C233" s="204"/>
      <c r="D233" s="205" t="s">
        <v>71</v>
      </c>
      <c r="E233" s="217" t="s">
        <v>2158</v>
      </c>
      <c r="F233" s="217" t="s">
        <v>2159</v>
      </c>
      <c r="G233" s="204"/>
      <c r="H233" s="204"/>
      <c r="I233" s="207"/>
      <c r="J233" s="218">
        <f>BK233</f>
        <v>0</v>
      </c>
      <c r="K233" s="204"/>
      <c r="L233" s="209"/>
      <c r="M233" s="210"/>
      <c r="N233" s="211"/>
      <c r="O233" s="211"/>
      <c r="P233" s="212">
        <f>SUM(P234:P257)</f>
        <v>0</v>
      </c>
      <c r="Q233" s="211"/>
      <c r="R233" s="212">
        <f>SUM(R234:R257)</f>
        <v>1.88924</v>
      </c>
      <c r="S233" s="211"/>
      <c r="T233" s="213">
        <f>SUM(T234:T257)</f>
        <v>0</v>
      </c>
      <c r="U233" s="12"/>
      <c r="V233" s="12"/>
      <c r="W233" s="12"/>
      <c r="X233" s="12"/>
      <c r="Y233" s="12"/>
      <c r="Z233" s="12"/>
      <c r="AA233" s="12"/>
      <c r="AB233" s="12"/>
      <c r="AC233" s="12"/>
      <c r="AD233" s="12"/>
      <c r="AE233" s="12"/>
      <c r="AR233" s="214" t="s">
        <v>151</v>
      </c>
      <c r="AT233" s="215" t="s">
        <v>71</v>
      </c>
      <c r="AU233" s="215" t="s">
        <v>80</v>
      </c>
      <c r="AY233" s="214" t="s">
        <v>142</v>
      </c>
      <c r="BK233" s="216">
        <f>SUM(BK234:BK257)</f>
        <v>0</v>
      </c>
    </row>
    <row r="234" s="2" customFormat="1" ht="16.5" customHeight="1">
      <c r="A234" s="39"/>
      <c r="B234" s="40"/>
      <c r="C234" s="219" t="s">
        <v>603</v>
      </c>
      <c r="D234" s="219" t="s">
        <v>145</v>
      </c>
      <c r="E234" s="220" t="s">
        <v>2160</v>
      </c>
      <c r="F234" s="221" t="s">
        <v>2161</v>
      </c>
      <c r="G234" s="222" t="s">
        <v>185</v>
      </c>
      <c r="H234" s="223">
        <v>7</v>
      </c>
      <c r="I234" s="224"/>
      <c r="J234" s="225">
        <f>ROUND(I234*H234,2)</f>
        <v>0</v>
      </c>
      <c r="K234" s="221" t="s">
        <v>149</v>
      </c>
      <c r="L234" s="45"/>
      <c r="M234" s="226" t="s">
        <v>19</v>
      </c>
      <c r="N234" s="227" t="s">
        <v>44</v>
      </c>
      <c r="O234" s="85"/>
      <c r="P234" s="228">
        <f>O234*H234</f>
        <v>0</v>
      </c>
      <c r="Q234" s="228">
        <v>0.00147</v>
      </c>
      <c r="R234" s="228">
        <f>Q234*H234</f>
        <v>0.010290000000000001</v>
      </c>
      <c r="S234" s="228">
        <v>0</v>
      </c>
      <c r="T234" s="229">
        <f>S234*H234</f>
        <v>0</v>
      </c>
      <c r="U234" s="39"/>
      <c r="V234" s="39"/>
      <c r="W234" s="39"/>
      <c r="X234" s="39"/>
      <c r="Y234" s="39"/>
      <c r="Z234" s="39"/>
      <c r="AA234" s="39"/>
      <c r="AB234" s="39"/>
      <c r="AC234" s="39"/>
      <c r="AD234" s="39"/>
      <c r="AE234" s="39"/>
      <c r="AR234" s="230" t="s">
        <v>269</v>
      </c>
      <c r="AT234" s="230" t="s">
        <v>145</v>
      </c>
      <c r="AU234" s="230" t="s">
        <v>151</v>
      </c>
      <c r="AY234" s="18" t="s">
        <v>142</v>
      </c>
      <c r="BE234" s="231">
        <f>IF(N234="základní",J234,0)</f>
        <v>0</v>
      </c>
      <c r="BF234" s="231">
        <f>IF(N234="snížená",J234,0)</f>
        <v>0</v>
      </c>
      <c r="BG234" s="231">
        <f>IF(N234="zákl. přenesená",J234,0)</f>
        <v>0</v>
      </c>
      <c r="BH234" s="231">
        <f>IF(N234="sníž. přenesená",J234,0)</f>
        <v>0</v>
      </c>
      <c r="BI234" s="231">
        <f>IF(N234="nulová",J234,0)</f>
        <v>0</v>
      </c>
      <c r="BJ234" s="18" t="s">
        <v>151</v>
      </c>
      <c r="BK234" s="231">
        <f>ROUND(I234*H234,2)</f>
        <v>0</v>
      </c>
      <c r="BL234" s="18" t="s">
        <v>269</v>
      </c>
      <c r="BM234" s="230" t="s">
        <v>2162</v>
      </c>
    </row>
    <row r="235" s="2" customFormat="1" ht="16.5" customHeight="1">
      <c r="A235" s="39"/>
      <c r="B235" s="40"/>
      <c r="C235" s="219" t="s">
        <v>607</v>
      </c>
      <c r="D235" s="219" t="s">
        <v>145</v>
      </c>
      <c r="E235" s="220" t="s">
        <v>2163</v>
      </c>
      <c r="F235" s="221" t="s">
        <v>2164</v>
      </c>
      <c r="G235" s="222" t="s">
        <v>185</v>
      </c>
      <c r="H235" s="223">
        <v>38</v>
      </c>
      <c r="I235" s="224"/>
      <c r="J235" s="225">
        <f>ROUND(I235*H235,2)</f>
        <v>0</v>
      </c>
      <c r="K235" s="221" t="s">
        <v>149</v>
      </c>
      <c r="L235" s="45"/>
      <c r="M235" s="226" t="s">
        <v>19</v>
      </c>
      <c r="N235" s="227" t="s">
        <v>44</v>
      </c>
      <c r="O235" s="85"/>
      <c r="P235" s="228">
        <f>O235*H235</f>
        <v>0</v>
      </c>
      <c r="Q235" s="228">
        <v>0.0018500000000000001</v>
      </c>
      <c r="R235" s="228">
        <f>Q235*H235</f>
        <v>0.070300000000000001</v>
      </c>
      <c r="S235" s="228">
        <v>0</v>
      </c>
      <c r="T235" s="229">
        <f>S235*H235</f>
        <v>0</v>
      </c>
      <c r="U235" s="39"/>
      <c r="V235" s="39"/>
      <c r="W235" s="39"/>
      <c r="X235" s="39"/>
      <c r="Y235" s="39"/>
      <c r="Z235" s="39"/>
      <c r="AA235" s="39"/>
      <c r="AB235" s="39"/>
      <c r="AC235" s="39"/>
      <c r="AD235" s="39"/>
      <c r="AE235" s="39"/>
      <c r="AR235" s="230" t="s">
        <v>269</v>
      </c>
      <c r="AT235" s="230" t="s">
        <v>145</v>
      </c>
      <c r="AU235" s="230" t="s">
        <v>151</v>
      </c>
      <c r="AY235" s="18" t="s">
        <v>142</v>
      </c>
      <c r="BE235" s="231">
        <f>IF(N235="základní",J235,0)</f>
        <v>0</v>
      </c>
      <c r="BF235" s="231">
        <f>IF(N235="snížená",J235,0)</f>
        <v>0</v>
      </c>
      <c r="BG235" s="231">
        <f>IF(N235="zákl. přenesená",J235,0)</f>
        <v>0</v>
      </c>
      <c r="BH235" s="231">
        <f>IF(N235="sníž. přenesená",J235,0)</f>
        <v>0</v>
      </c>
      <c r="BI235" s="231">
        <f>IF(N235="nulová",J235,0)</f>
        <v>0</v>
      </c>
      <c r="BJ235" s="18" t="s">
        <v>151</v>
      </c>
      <c r="BK235" s="231">
        <f>ROUND(I235*H235,2)</f>
        <v>0</v>
      </c>
      <c r="BL235" s="18" t="s">
        <v>269</v>
      </c>
      <c r="BM235" s="230" t="s">
        <v>2165</v>
      </c>
    </row>
    <row r="236" s="2" customFormat="1" ht="16.5" customHeight="1">
      <c r="A236" s="39"/>
      <c r="B236" s="40"/>
      <c r="C236" s="219" t="s">
        <v>613</v>
      </c>
      <c r="D236" s="219" t="s">
        <v>145</v>
      </c>
      <c r="E236" s="220" t="s">
        <v>2166</v>
      </c>
      <c r="F236" s="221" t="s">
        <v>2167</v>
      </c>
      <c r="G236" s="222" t="s">
        <v>185</v>
      </c>
      <c r="H236" s="223">
        <v>8</v>
      </c>
      <c r="I236" s="224"/>
      <c r="J236" s="225">
        <f>ROUND(I236*H236,2)</f>
        <v>0</v>
      </c>
      <c r="K236" s="221" t="s">
        <v>149</v>
      </c>
      <c r="L236" s="45"/>
      <c r="M236" s="226" t="s">
        <v>19</v>
      </c>
      <c r="N236" s="227" t="s">
        <v>44</v>
      </c>
      <c r="O236" s="85"/>
      <c r="P236" s="228">
        <f>O236*H236</f>
        <v>0</v>
      </c>
      <c r="Q236" s="228">
        <v>0.0027000000000000001</v>
      </c>
      <c r="R236" s="228">
        <f>Q236*H236</f>
        <v>0.021600000000000001</v>
      </c>
      <c r="S236" s="228">
        <v>0</v>
      </c>
      <c r="T236" s="229">
        <f>S236*H236</f>
        <v>0</v>
      </c>
      <c r="U236" s="39"/>
      <c r="V236" s="39"/>
      <c r="W236" s="39"/>
      <c r="X236" s="39"/>
      <c r="Y236" s="39"/>
      <c r="Z236" s="39"/>
      <c r="AA236" s="39"/>
      <c r="AB236" s="39"/>
      <c r="AC236" s="39"/>
      <c r="AD236" s="39"/>
      <c r="AE236" s="39"/>
      <c r="AR236" s="230" t="s">
        <v>269</v>
      </c>
      <c r="AT236" s="230" t="s">
        <v>145</v>
      </c>
      <c r="AU236" s="230" t="s">
        <v>151</v>
      </c>
      <c r="AY236" s="18" t="s">
        <v>142</v>
      </c>
      <c r="BE236" s="231">
        <f>IF(N236="základní",J236,0)</f>
        <v>0</v>
      </c>
      <c r="BF236" s="231">
        <f>IF(N236="snížená",J236,0)</f>
        <v>0</v>
      </c>
      <c r="BG236" s="231">
        <f>IF(N236="zákl. přenesená",J236,0)</f>
        <v>0</v>
      </c>
      <c r="BH236" s="231">
        <f>IF(N236="sníž. přenesená",J236,0)</f>
        <v>0</v>
      </c>
      <c r="BI236" s="231">
        <f>IF(N236="nulová",J236,0)</f>
        <v>0</v>
      </c>
      <c r="BJ236" s="18" t="s">
        <v>151</v>
      </c>
      <c r="BK236" s="231">
        <f>ROUND(I236*H236,2)</f>
        <v>0</v>
      </c>
      <c r="BL236" s="18" t="s">
        <v>269</v>
      </c>
      <c r="BM236" s="230" t="s">
        <v>2168</v>
      </c>
    </row>
    <row r="237" s="2" customFormat="1" ht="16.5" customHeight="1">
      <c r="A237" s="39"/>
      <c r="B237" s="40"/>
      <c r="C237" s="219" t="s">
        <v>617</v>
      </c>
      <c r="D237" s="219" t="s">
        <v>145</v>
      </c>
      <c r="E237" s="220" t="s">
        <v>2169</v>
      </c>
      <c r="F237" s="221" t="s">
        <v>2170</v>
      </c>
      <c r="G237" s="222" t="s">
        <v>185</v>
      </c>
      <c r="H237" s="223">
        <v>6</v>
      </c>
      <c r="I237" s="224"/>
      <c r="J237" s="225">
        <f>ROUND(I237*H237,2)</f>
        <v>0</v>
      </c>
      <c r="K237" s="221" t="s">
        <v>149</v>
      </c>
      <c r="L237" s="45"/>
      <c r="M237" s="226" t="s">
        <v>19</v>
      </c>
      <c r="N237" s="227" t="s">
        <v>44</v>
      </c>
      <c r="O237" s="85"/>
      <c r="P237" s="228">
        <f>O237*H237</f>
        <v>0</v>
      </c>
      <c r="Q237" s="228">
        <v>0.00348</v>
      </c>
      <c r="R237" s="228">
        <f>Q237*H237</f>
        <v>0.020879999999999999</v>
      </c>
      <c r="S237" s="228">
        <v>0</v>
      </c>
      <c r="T237" s="229">
        <f>S237*H237</f>
        <v>0</v>
      </c>
      <c r="U237" s="39"/>
      <c r="V237" s="39"/>
      <c r="W237" s="39"/>
      <c r="X237" s="39"/>
      <c r="Y237" s="39"/>
      <c r="Z237" s="39"/>
      <c r="AA237" s="39"/>
      <c r="AB237" s="39"/>
      <c r="AC237" s="39"/>
      <c r="AD237" s="39"/>
      <c r="AE237" s="39"/>
      <c r="AR237" s="230" t="s">
        <v>269</v>
      </c>
      <c r="AT237" s="230" t="s">
        <v>145</v>
      </c>
      <c r="AU237" s="230" t="s">
        <v>151</v>
      </c>
      <c r="AY237" s="18" t="s">
        <v>142</v>
      </c>
      <c r="BE237" s="231">
        <f>IF(N237="základní",J237,0)</f>
        <v>0</v>
      </c>
      <c r="BF237" s="231">
        <f>IF(N237="snížená",J237,0)</f>
        <v>0</v>
      </c>
      <c r="BG237" s="231">
        <f>IF(N237="zákl. přenesená",J237,0)</f>
        <v>0</v>
      </c>
      <c r="BH237" s="231">
        <f>IF(N237="sníž. přenesená",J237,0)</f>
        <v>0</v>
      </c>
      <c r="BI237" s="231">
        <f>IF(N237="nulová",J237,0)</f>
        <v>0</v>
      </c>
      <c r="BJ237" s="18" t="s">
        <v>151</v>
      </c>
      <c r="BK237" s="231">
        <f>ROUND(I237*H237,2)</f>
        <v>0</v>
      </c>
      <c r="BL237" s="18" t="s">
        <v>269</v>
      </c>
      <c r="BM237" s="230" t="s">
        <v>2171</v>
      </c>
    </row>
    <row r="238" s="2" customFormat="1" ht="16.5" customHeight="1">
      <c r="A238" s="39"/>
      <c r="B238" s="40"/>
      <c r="C238" s="219" t="s">
        <v>623</v>
      </c>
      <c r="D238" s="219" t="s">
        <v>145</v>
      </c>
      <c r="E238" s="220" t="s">
        <v>2172</v>
      </c>
      <c r="F238" s="221" t="s">
        <v>2173</v>
      </c>
      <c r="G238" s="222" t="s">
        <v>185</v>
      </c>
      <c r="H238" s="223">
        <v>21</v>
      </c>
      <c r="I238" s="224"/>
      <c r="J238" s="225">
        <f>ROUND(I238*H238,2)</f>
        <v>0</v>
      </c>
      <c r="K238" s="221" t="s">
        <v>149</v>
      </c>
      <c r="L238" s="45"/>
      <c r="M238" s="226" t="s">
        <v>19</v>
      </c>
      <c r="N238" s="227" t="s">
        <v>44</v>
      </c>
      <c r="O238" s="85"/>
      <c r="P238" s="228">
        <f>O238*H238</f>
        <v>0</v>
      </c>
      <c r="Q238" s="228">
        <v>0.00396</v>
      </c>
      <c r="R238" s="228">
        <f>Q238*H238</f>
        <v>0.083159999999999998</v>
      </c>
      <c r="S238" s="228">
        <v>0</v>
      </c>
      <c r="T238" s="229">
        <f>S238*H238</f>
        <v>0</v>
      </c>
      <c r="U238" s="39"/>
      <c r="V238" s="39"/>
      <c r="W238" s="39"/>
      <c r="X238" s="39"/>
      <c r="Y238" s="39"/>
      <c r="Z238" s="39"/>
      <c r="AA238" s="39"/>
      <c r="AB238" s="39"/>
      <c r="AC238" s="39"/>
      <c r="AD238" s="39"/>
      <c r="AE238" s="39"/>
      <c r="AR238" s="230" t="s">
        <v>269</v>
      </c>
      <c r="AT238" s="230" t="s">
        <v>145</v>
      </c>
      <c r="AU238" s="230" t="s">
        <v>151</v>
      </c>
      <c r="AY238" s="18" t="s">
        <v>142</v>
      </c>
      <c r="BE238" s="231">
        <f>IF(N238="základní",J238,0)</f>
        <v>0</v>
      </c>
      <c r="BF238" s="231">
        <f>IF(N238="snížená",J238,0)</f>
        <v>0</v>
      </c>
      <c r="BG238" s="231">
        <f>IF(N238="zákl. přenesená",J238,0)</f>
        <v>0</v>
      </c>
      <c r="BH238" s="231">
        <f>IF(N238="sníž. přenesená",J238,0)</f>
        <v>0</v>
      </c>
      <c r="BI238" s="231">
        <f>IF(N238="nulová",J238,0)</f>
        <v>0</v>
      </c>
      <c r="BJ238" s="18" t="s">
        <v>151</v>
      </c>
      <c r="BK238" s="231">
        <f>ROUND(I238*H238,2)</f>
        <v>0</v>
      </c>
      <c r="BL238" s="18" t="s">
        <v>269</v>
      </c>
      <c r="BM238" s="230" t="s">
        <v>2174</v>
      </c>
    </row>
    <row r="239" s="2" customFormat="1" ht="16.5" customHeight="1">
      <c r="A239" s="39"/>
      <c r="B239" s="40"/>
      <c r="C239" s="219" t="s">
        <v>635</v>
      </c>
      <c r="D239" s="219" t="s">
        <v>145</v>
      </c>
      <c r="E239" s="220" t="s">
        <v>2175</v>
      </c>
      <c r="F239" s="221" t="s">
        <v>2176</v>
      </c>
      <c r="G239" s="222" t="s">
        <v>185</v>
      </c>
      <c r="H239" s="223">
        <v>0.59999999999999998</v>
      </c>
      <c r="I239" s="224"/>
      <c r="J239" s="225">
        <f>ROUND(I239*H239,2)</f>
        <v>0</v>
      </c>
      <c r="K239" s="221" t="s">
        <v>149</v>
      </c>
      <c r="L239" s="45"/>
      <c r="M239" s="226" t="s">
        <v>19</v>
      </c>
      <c r="N239" s="227" t="s">
        <v>44</v>
      </c>
      <c r="O239" s="85"/>
      <c r="P239" s="228">
        <f>O239*H239</f>
        <v>0</v>
      </c>
      <c r="Q239" s="228">
        <v>0.0046800000000000001</v>
      </c>
      <c r="R239" s="228">
        <f>Q239*H239</f>
        <v>0.0028080000000000002</v>
      </c>
      <c r="S239" s="228">
        <v>0</v>
      </c>
      <c r="T239" s="229">
        <f>S239*H239</f>
        <v>0</v>
      </c>
      <c r="U239" s="39"/>
      <c r="V239" s="39"/>
      <c r="W239" s="39"/>
      <c r="X239" s="39"/>
      <c r="Y239" s="39"/>
      <c r="Z239" s="39"/>
      <c r="AA239" s="39"/>
      <c r="AB239" s="39"/>
      <c r="AC239" s="39"/>
      <c r="AD239" s="39"/>
      <c r="AE239" s="39"/>
      <c r="AR239" s="230" t="s">
        <v>269</v>
      </c>
      <c r="AT239" s="230" t="s">
        <v>145</v>
      </c>
      <c r="AU239" s="230" t="s">
        <v>151</v>
      </c>
      <c r="AY239" s="18" t="s">
        <v>142</v>
      </c>
      <c r="BE239" s="231">
        <f>IF(N239="základní",J239,0)</f>
        <v>0</v>
      </c>
      <c r="BF239" s="231">
        <f>IF(N239="snížená",J239,0)</f>
        <v>0</v>
      </c>
      <c r="BG239" s="231">
        <f>IF(N239="zákl. přenesená",J239,0)</f>
        <v>0</v>
      </c>
      <c r="BH239" s="231">
        <f>IF(N239="sníž. přenesená",J239,0)</f>
        <v>0</v>
      </c>
      <c r="BI239" s="231">
        <f>IF(N239="nulová",J239,0)</f>
        <v>0</v>
      </c>
      <c r="BJ239" s="18" t="s">
        <v>151</v>
      </c>
      <c r="BK239" s="231">
        <f>ROUND(I239*H239,2)</f>
        <v>0</v>
      </c>
      <c r="BL239" s="18" t="s">
        <v>269</v>
      </c>
      <c r="BM239" s="230" t="s">
        <v>2177</v>
      </c>
    </row>
    <row r="240" s="2" customFormat="1" ht="16.5" customHeight="1">
      <c r="A240" s="39"/>
      <c r="B240" s="40"/>
      <c r="C240" s="219" t="s">
        <v>639</v>
      </c>
      <c r="D240" s="219" t="s">
        <v>145</v>
      </c>
      <c r="E240" s="220" t="s">
        <v>2178</v>
      </c>
      <c r="F240" s="221" t="s">
        <v>2179</v>
      </c>
      <c r="G240" s="222" t="s">
        <v>185</v>
      </c>
      <c r="H240" s="223">
        <v>2.3999999999999999</v>
      </c>
      <c r="I240" s="224"/>
      <c r="J240" s="225">
        <f>ROUND(I240*H240,2)</f>
        <v>0</v>
      </c>
      <c r="K240" s="221" t="s">
        <v>149</v>
      </c>
      <c r="L240" s="45"/>
      <c r="M240" s="226" t="s">
        <v>19</v>
      </c>
      <c r="N240" s="227" t="s">
        <v>44</v>
      </c>
      <c r="O240" s="85"/>
      <c r="P240" s="228">
        <f>O240*H240</f>
        <v>0</v>
      </c>
      <c r="Q240" s="228">
        <v>0.035279999999999999</v>
      </c>
      <c r="R240" s="228">
        <f>Q240*H240</f>
        <v>0.084671999999999997</v>
      </c>
      <c r="S240" s="228">
        <v>0</v>
      </c>
      <c r="T240" s="229">
        <f>S240*H240</f>
        <v>0</v>
      </c>
      <c r="U240" s="39"/>
      <c r="V240" s="39"/>
      <c r="W240" s="39"/>
      <c r="X240" s="39"/>
      <c r="Y240" s="39"/>
      <c r="Z240" s="39"/>
      <c r="AA240" s="39"/>
      <c r="AB240" s="39"/>
      <c r="AC240" s="39"/>
      <c r="AD240" s="39"/>
      <c r="AE240" s="39"/>
      <c r="AR240" s="230" t="s">
        <v>269</v>
      </c>
      <c r="AT240" s="230" t="s">
        <v>145</v>
      </c>
      <c r="AU240" s="230" t="s">
        <v>151</v>
      </c>
      <c r="AY240" s="18" t="s">
        <v>142</v>
      </c>
      <c r="BE240" s="231">
        <f>IF(N240="základní",J240,0)</f>
        <v>0</v>
      </c>
      <c r="BF240" s="231">
        <f>IF(N240="snížená",J240,0)</f>
        <v>0</v>
      </c>
      <c r="BG240" s="231">
        <f>IF(N240="zákl. přenesená",J240,0)</f>
        <v>0</v>
      </c>
      <c r="BH240" s="231">
        <f>IF(N240="sníž. přenesená",J240,0)</f>
        <v>0</v>
      </c>
      <c r="BI240" s="231">
        <f>IF(N240="nulová",J240,0)</f>
        <v>0</v>
      </c>
      <c r="BJ240" s="18" t="s">
        <v>151</v>
      </c>
      <c r="BK240" s="231">
        <f>ROUND(I240*H240,2)</f>
        <v>0</v>
      </c>
      <c r="BL240" s="18" t="s">
        <v>269</v>
      </c>
      <c r="BM240" s="230" t="s">
        <v>2180</v>
      </c>
    </row>
    <row r="241" s="2" customFormat="1" ht="16.5" customHeight="1">
      <c r="A241" s="39"/>
      <c r="B241" s="40"/>
      <c r="C241" s="219" t="s">
        <v>643</v>
      </c>
      <c r="D241" s="219" t="s">
        <v>145</v>
      </c>
      <c r="E241" s="220" t="s">
        <v>2181</v>
      </c>
      <c r="F241" s="221" t="s">
        <v>2182</v>
      </c>
      <c r="G241" s="222" t="s">
        <v>185</v>
      </c>
      <c r="H241" s="223">
        <v>80</v>
      </c>
      <c r="I241" s="224"/>
      <c r="J241" s="225">
        <f>ROUND(I241*H241,2)</f>
        <v>0</v>
      </c>
      <c r="K241" s="221" t="s">
        <v>19</v>
      </c>
      <c r="L241" s="45"/>
      <c r="M241" s="226" t="s">
        <v>19</v>
      </c>
      <c r="N241" s="227" t="s">
        <v>44</v>
      </c>
      <c r="O241" s="85"/>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269</v>
      </c>
      <c r="AT241" s="230" t="s">
        <v>145</v>
      </c>
      <c r="AU241" s="230" t="s">
        <v>151</v>
      </c>
      <c r="AY241" s="18" t="s">
        <v>142</v>
      </c>
      <c r="BE241" s="231">
        <f>IF(N241="základní",J241,0)</f>
        <v>0</v>
      </c>
      <c r="BF241" s="231">
        <f>IF(N241="snížená",J241,0)</f>
        <v>0</v>
      </c>
      <c r="BG241" s="231">
        <f>IF(N241="zákl. přenesená",J241,0)</f>
        <v>0</v>
      </c>
      <c r="BH241" s="231">
        <f>IF(N241="sníž. přenesená",J241,0)</f>
        <v>0</v>
      </c>
      <c r="BI241" s="231">
        <f>IF(N241="nulová",J241,0)</f>
        <v>0</v>
      </c>
      <c r="BJ241" s="18" t="s">
        <v>151</v>
      </c>
      <c r="BK241" s="231">
        <f>ROUND(I241*H241,2)</f>
        <v>0</v>
      </c>
      <c r="BL241" s="18" t="s">
        <v>269</v>
      </c>
      <c r="BM241" s="230" t="s">
        <v>2183</v>
      </c>
    </row>
    <row r="242" s="2" customFormat="1" ht="16.5" customHeight="1">
      <c r="A242" s="39"/>
      <c r="B242" s="40"/>
      <c r="C242" s="219" t="s">
        <v>647</v>
      </c>
      <c r="D242" s="219" t="s">
        <v>145</v>
      </c>
      <c r="E242" s="220" t="s">
        <v>2184</v>
      </c>
      <c r="F242" s="221" t="s">
        <v>2185</v>
      </c>
      <c r="G242" s="222" t="s">
        <v>179</v>
      </c>
      <c r="H242" s="223">
        <v>1</v>
      </c>
      <c r="I242" s="224"/>
      <c r="J242" s="225">
        <f>ROUND(I242*H242,2)</f>
        <v>0</v>
      </c>
      <c r="K242" s="221" t="s">
        <v>149</v>
      </c>
      <c r="L242" s="45"/>
      <c r="M242" s="226" t="s">
        <v>19</v>
      </c>
      <c r="N242" s="227" t="s">
        <v>44</v>
      </c>
      <c r="O242" s="85"/>
      <c r="P242" s="228">
        <f>O242*H242</f>
        <v>0</v>
      </c>
      <c r="Q242" s="228">
        <v>0.00024000000000000001</v>
      </c>
      <c r="R242" s="228">
        <f>Q242*H242</f>
        <v>0.00024000000000000001</v>
      </c>
      <c r="S242" s="228">
        <v>0</v>
      </c>
      <c r="T242" s="229">
        <f>S242*H242</f>
        <v>0</v>
      </c>
      <c r="U242" s="39"/>
      <c r="V242" s="39"/>
      <c r="W242" s="39"/>
      <c r="X242" s="39"/>
      <c r="Y242" s="39"/>
      <c r="Z242" s="39"/>
      <c r="AA242" s="39"/>
      <c r="AB242" s="39"/>
      <c r="AC242" s="39"/>
      <c r="AD242" s="39"/>
      <c r="AE242" s="39"/>
      <c r="AR242" s="230" t="s">
        <v>269</v>
      </c>
      <c r="AT242" s="230" t="s">
        <v>145</v>
      </c>
      <c r="AU242" s="230" t="s">
        <v>151</v>
      </c>
      <c r="AY242" s="18" t="s">
        <v>142</v>
      </c>
      <c r="BE242" s="231">
        <f>IF(N242="základní",J242,0)</f>
        <v>0</v>
      </c>
      <c r="BF242" s="231">
        <f>IF(N242="snížená",J242,0)</f>
        <v>0</v>
      </c>
      <c r="BG242" s="231">
        <f>IF(N242="zákl. přenesená",J242,0)</f>
        <v>0</v>
      </c>
      <c r="BH242" s="231">
        <f>IF(N242="sníž. přenesená",J242,0)</f>
        <v>0</v>
      </c>
      <c r="BI242" s="231">
        <f>IF(N242="nulová",J242,0)</f>
        <v>0</v>
      </c>
      <c r="BJ242" s="18" t="s">
        <v>151</v>
      </c>
      <c r="BK242" s="231">
        <f>ROUND(I242*H242,2)</f>
        <v>0</v>
      </c>
      <c r="BL242" s="18" t="s">
        <v>269</v>
      </c>
      <c r="BM242" s="230" t="s">
        <v>2186</v>
      </c>
    </row>
    <row r="243" s="2" customFormat="1">
      <c r="A243" s="39"/>
      <c r="B243" s="40"/>
      <c r="C243" s="41"/>
      <c r="D243" s="234" t="s">
        <v>174</v>
      </c>
      <c r="E243" s="41"/>
      <c r="F243" s="255" t="s">
        <v>2187</v>
      </c>
      <c r="G243" s="41"/>
      <c r="H243" s="41"/>
      <c r="I243" s="137"/>
      <c r="J243" s="41"/>
      <c r="K243" s="41"/>
      <c r="L243" s="45"/>
      <c r="M243" s="256"/>
      <c r="N243" s="257"/>
      <c r="O243" s="85"/>
      <c r="P243" s="85"/>
      <c r="Q243" s="85"/>
      <c r="R243" s="85"/>
      <c r="S243" s="85"/>
      <c r="T243" s="86"/>
      <c r="U243" s="39"/>
      <c r="V243" s="39"/>
      <c r="W243" s="39"/>
      <c r="X243" s="39"/>
      <c r="Y243" s="39"/>
      <c r="Z243" s="39"/>
      <c r="AA243" s="39"/>
      <c r="AB243" s="39"/>
      <c r="AC243" s="39"/>
      <c r="AD243" s="39"/>
      <c r="AE243" s="39"/>
      <c r="AT243" s="18" t="s">
        <v>174</v>
      </c>
      <c r="AU243" s="18" t="s">
        <v>151</v>
      </c>
    </row>
    <row r="244" s="2" customFormat="1" ht="16.5" customHeight="1">
      <c r="A244" s="39"/>
      <c r="B244" s="40"/>
      <c r="C244" s="219" t="s">
        <v>651</v>
      </c>
      <c r="D244" s="219" t="s">
        <v>145</v>
      </c>
      <c r="E244" s="220" t="s">
        <v>2188</v>
      </c>
      <c r="F244" s="221" t="s">
        <v>2189</v>
      </c>
      <c r="G244" s="222" t="s">
        <v>179</v>
      </c>
      <c r="H244" s="223">
        <v>15</v>
      </c>
      <c r="I244" s="224"/>
      <c r="J244" s="225">
        <f>ROUND(I244*H244,2)</f>
        <v>0</v>
      </c>
      <c r="K244" s="221" t="s">
        <v>149</v>
      </c>
      <c r="L244" s="45"/>
      <c r="M244" s="226" t="s">
        <v>19</v>
      </c>
      <c r="N244" s="227" t="s">
        <v>44</v>
      </c>
      <c r="O244" s="85"/>
      <c r="P244" s="228">
        <f>O244*H244</f>
        <v>0</v>
      </c>
      <c r="Q244" s="228">
        <v>0.00038000000000000002</v>
      </c>
      <c r="R244" s="228">
        <f>Q244*H244</f>
        <v>0.0057000000000000002</v>
      </c>
      <c r="S244" s="228">
        <v>0</v>
      </c>
      <c r="T244" s="229">
        <f>S244*H244</f>
        <v>0</v>
      </c>
      <c r="U244" s="39"/>
      <c r="V244" s="39"/>
      <c r="W244" s="39"/>
      <c r="X244" s="39"/>
      <c r="Y244" s="39"/>
      <c r="Z244" s="39"/>
      <c r="AA244" s="39"/>
      <c r="AB244" s="39"/>
      <c r="AC244" s="39"/>
      <c r="AD244" s="39"/>
      <c r="AE244" s="39"/>
      <c r="AR244" s="230" t="s">
        <v>269</v>
      </c>
      <c r="AT244" s="230" t="s">
        <v>145</v>
      </c>
      <c r="AU244" s="230" t="s">
        <v>151</v>
      </c>
      <c r="AY244" s="18" t="s">
        <v>142</v>
      </c>
      <c r="BE244" s="231">
        <f>IF(N244="základní",J244,0)</f>
        <v>0</v>
      </c>
      <c r="BF244" s="231">
        <f>IF(N244="snížená",J244,0)</f>
        <v>0</v>
      </c>
      <c r="BG244" s="231">
        <f>IF(N244="zákl. přenesená",J244,0)</f>
        <v>0</v>
      </c>
      <c r="BH244" s="231">
        <f>IF(N244="sníž. přenesená",J244,0)</f>
        <v>0</v>
      </c>
      <c r="BI244" s="231">
        <f>IF(N244="nulová",J244,0)</f>
        <v>0</v>
      </c>
      <c r="BJ244" s="18" t="s">
        <v>151</v>
      </c>
      <c r="BK244" s="231">
        <f>ROUND(I244*H244,2)</f>
        <v>0</v>
      </c>
      <c r="BL244" s="18" t="s">
        <v>269</v>
      </c>
      <c r="BM244" s="230" t="s">
        <v>2190</v>
      </c>
    </row>
    <row r="245" s="2" customFormat="1">
      <c r="A245" s="39"/>
      <c r="B245" s="40"/>
      <c r="C245" s="41"/>
      <c r="D245" s="234" t="s">
        <v>174</v>
      </c>
      <c r="E245" s="41"/>
      <c r="F245" s="255" t="s">
        <v>2187</v>
      </c>
      <c r="G245" s="41"/>
      <c r="H245" s="41"/>
      <c r="I245" s="137"/>
      <c r="J245" s="41"/>
      <c r="K245" s="41"/>
      <c r="L245" s="45"/>
      <c r="M245" s="256"/>
      <c r="N245" s="257"/>
      <c r="O245" s="85"/>
      <c r="P245" s="85"/>
      <c r="Q245" s="85"/>
      <c r="R245" s="85"/>
      <c r="S245" s="85"/>
      <c r="T245" s="86"/>
      <c r="U245" s="39"/>
      <c r="V245" s="39"/>
      <c r="W245" s="39"/>
      <c r="X245" s="39"/>
      <c r="Y245" s="39"/>
      <c r="Z245" s="39"/>
      <c r="AA245" s="39"/>
      <c r="AB245" s="39"/>
      <c r="AC245" s="39"/>
      <c r="AD245" s="39"/>
      <c r="AE245" s="39"/>
      <c r="AT245" s="18" t="s">
        <v>174</v>
      </c>
      <c r="AU245" s="18" t="s">
        <v>151</v>
      </c>
    </row>
    <row r="246" s="2" customFormat="1" ht="16.5" customHeight="1">
      <c r="A246" s="39"/>
      <c r="B246" s="40"/>
      <c r="C246" s="219" t="s">
        <v>655</v>
      </c>
      <c r="D246" s="219" t="s">
        <v>145</v>
      </c>
      <c r="E246" s="220" t="s">
        <v>2191</v>
      </c>
      <c r="F246" s="221" t="s">
        <v>2192</v>
      </c>
      <c r="G246" s="222" t="s">
        <v>179</v>
      </c>
      <c r="H246" s="223">
        <v>11</v>
      </c>
      <c r="I246" s="224"/>
      <c r="J246" s="225">
        <f>ROUND(I246*H246,2)</f>
        <v>0</v>
      </c>
      <c r="K246" s="221" t="s">
        <v>149</v>
      </c>
      <c r="L246" s="45"/>
      <c r="M246" s="226" t="s">
        <v>19</v>
      </c>
      <c r="N246" s="227" t="s">
        <v>44</v>
      </c>
      <c r="O246" s="85"/>
      <c r="P246" s="228">
        <f>O246*H246</f>
        <v>0</v>
      </c>
      <c r="Q246" s="228">
        <v>0.00060999999999999997</v>
      </c>
      <c r="R246" s="228">
        <f>Q246*H246</f>
        <v>0.0067099999999999998</v>
      </c>
      <c r="S246" s="228">
        <v>0</v>
      </c>
      <c r="T246" s="229">
        <f>S246*H246</f>
        <v>0</v>
      </c>
      <c r="U246" s="39"/>
      <c r="V246" s="39"/>
      <c r="W246" s="39"/>
      <c r="X246" s="39"/>
      <c r="Y246" s="39"/>
      <c r="Z246" s="39"/>
      <c r="AA246" s="39"/>
      <c r="AB246" s="39"/>
      <c r="AC246" s="39"/>
      <c r="AD246" s="39"/>
      <c r="AE246" s="39"/>
      <c r="AR246" s="230" t="s">
        <v>269</v>
      </c>
      <c r="AT246" s="230" t="s">
        <v>145</v>
      </c>
      <c r="AU246" s="230" t="s">
        <v>151</v>
      </c>
      <c r="AY246" s="18" t="s">
        <v>142</v>
      </c>
      <c r="BE246" s="231">
        <f>IF(N246="základní",J246,0)</f>
        <v>0</v>
      </c>
      <c r="BF246" s="231">
        <f>IF(N246="snížená",J246,0)</f>
        <v>0</v>
      </c>
      <c r="BG246" s="231">
        <f>IF(N246="zákl. přenesená",J246,0)</f>
        <v>0</v>
      </c>
      <c r="BH246" s="231">
        <f>IF(N246="sníž. přenesená",J246,0)</f>
        <v>0</v>
      </c>
      <c r="BI246" s="231">
        <f>IF(N246="nulová",J246,0)</f>
        <v>0</v>
      </c>
      <c r="BJ246" s="18" t="s">
        <v>151</v>
      </c>
      <c r="BK246" s="231">
        <f>ROUND(I246*H246,2)</f>
        <v>0</v>
      </c>
      <c r="BL246" s="18" t="s">
        <v>269</v>
      </c>
      <c r="BM246" s="230" t="s">
        <v>2193</v>
      </c>
    </row>
    <row r="247" s="2" customFormat="1">
      <c r="A247" s="39"/>
      <c r="B247" s="40"/>
      <c r="C247" s="41"/>
      <c r="D247" s="234" t="s">
        <v>174</v>
      </c>
      <c r="E247" s="41"/>
      <c r="F247" s="255" t="s">
        <v>2187</v>
      </c>
      <c r="G247" s="41"/>
      <c r="H247" s="41"/>
      <c r="I247" s="137"/>
      <c r="J247" s="41"/>
      <c r="K247" s="41"/>
      <c r="L247" s="45"/>
      <c r="M247" s="256"/>
      <c r="N247" s="257"/>
      <c r="O247" s="85"/>
      <c r="P247" s="85"/>
      <c r="Q247" s="85"/>
      <c r="R247" s="85"/>
      <c r="S247" s="85"/>
      <c r="T247" s="86"/>
      <c r="U247" s="39"/>
      <c r="V247" s="39"/>
      <c r="W247" s="39"/>
      <c r="X247" s="39"/>
      <c r="Y247" s="39"/>
      <c r="Z247" s="39"/>
      <c r="AA247" s="39"/>
      <c r="AB247" s="39"/>
      <c r="AC247" s="39"/>
      <c r="AD247" s="39"/>
      <c r="AE247" s="39"/>
      <c r="AT247" s="18" t="s">
        <v>174</v>
      </c>
      <c r="AU247" s="18" t="s">
        <v>151</v>
      </c>
    </row>
    <row r="248" s="2" customFormat="1" ht="16.5" customHeight="1">
      <c r="A248" s="39"/>
      <c r="B248" s="40"/>
      <c r="C248" s="219" t="s">
        <v>661</v>
      </c>
      <c r="D248" s="219" t="s">
        <v>145</v>
      </c>
      <c r="E248" s="220" t="s">
        <v>2194</v>
      </c>
      <c r="F248" s="221" t="s">
        <v>2195</v>
      </c>
      <c r="G248" s="222" t="s">
        <v>179</v>
      </c>
      <c r="H248" s="223">
        <v>1</v>
      </c>
      <c r="I248" s="224"/>
      <c r="J248" s="225">
        <f>ROUND(I248*H248,2)</f>
        <v>0</v>
      </c>
      <c r="K248" s="221" t="s">
        <v>149</v>
      </c>
      <c r="L248" s="45"/>
      <c r="M248" s="226" t="s">
        <v>19</v>
      </c>
      <c r="N248" s="227" t="s">
        <v>44</v>
      </c>
      <c r="O248" s="85"/>
      <c r="P248" s="228">
        <f>O248*H248</f>
        <v>0</v>
      </c>
      <c r="Q248" s="228">
        <v>0.00088000000000000003</v>
      </c>
      <c r="R248" s="228">
        <f>Q248*H248</f>
        <v>0.00088000000000000003</v>
      </c>
      <c r="S248" s="228">
        <v>0</v>
      </c>
      <c r="T248" s="229">
        <f>S248*H248</f>
        <v>0</v>
      </c>
      <c r="U248" s="39"/>
      <c r="V248" s="39"/>
      <c r="W248" s="39"/>
      <c r="X248" s="39"/>
      <c r="Y248" s="39"/>
      <c r="Z248" s="39"/>
      <c r="AA248" s="39"/>
      <c r="AB248" s="39"/>
      <c r="AC248" s="39"/>
      <c r="AD248" s="39"/>
      <c r="AE248" s="39"/>
      <c r="AR248" s="230" t="s">
        <v>269</v>
      </c>
      <c r="AT248" s="230" t="s">
        <v>145</v>
      </c>
      <c r="AU248" s="230" t="s">
        <v>151</v>
      </c>
      <c r="AY248" s="18" t="s">
        <v>142</v>
      </c>
      <c r="BE248" s="231">
        <f>IF(N248="základní",J248,0)</f>
        <v>0</v>
      </c>
      <c r="BF248" s="231">
        <f>IF(N248="snížená",J248,0)</f>
        <v>0</v>
      </c>
      <c r="BG248" s="231">
        <f>IF(N248="zákl. přenesená",J248,0)</f>
        <v>0</v>
      </c>
      <c r="BH248" s="231">
        <f>IF(N248="sníž. přenesená",J248,0)</f>
        <v>0</v>
      </c>
      <c r="BI248" s="231">
        <f>IF(N248="nulová",J248,0)</f>
        <v>0</v>
      </c>
      <c r="BJ248" s="18" t="s">
        <v>151</v>
      </c>
      <c r="BK248" s="231">
        <f>ROUND(I248*H248,2)</f>
        <v>0</v>
      </c>
      <c r="BL248" s="18" t="s">
        <v>269</v>
      </c>
      <c r="BM248" s="230" t="s">
        <v>2196</v>
      </c>
    </row>
    <row r="249" s="2" customFormat="1">
      <c r="A249" s="39"/>
      <c r="B249" s="40"/>
      <c r="C249" s="41"/>
      <c r="D249" s="234" t="s">
        <v>174</v>
      </c>
      <c r="E249" s="41"/>
      <c r="F249" s="255" t="s">
        <v>2187</v>
      </c>
      <c r="G249" s="41"/>
      <c r="H249" s="41"/>
      <c r="I249" s="137"/>
      <c r="J249" s="41"/>
      <c r="K249" s="41"/>
      <c r="L249" s="45"/>
      <c r="M249" s="256"/>
      <c r="N249" s="257"/>
      <c r="O249" s="85"/>
      <c r="P249" s="85"/>
      <c r="Q249" s="85"/>
      <c r="R249" s="85"/>
      <c r="S249" s="85"/>
      <c r="T249" s="86"/>
      <c r="U249" s="39"/>
      <c r="V249" s="39"/>
      <c r="W249" s="39"/>
      <c r="X249" s="39"/>
      <c r="Y249" s="39"/>
      <c r="Z249" s="39"/>
      <c r="AA249" s="39"/>
      <c r="AB249" s="39"/>
      <c r="AC249" s="39"/>
      <c r="AD249" s="39"/>
      <c r="AE249" s="39"/>
      <c r="AT249" s="18" t="s">
        <v>174</v>
      </c>
      <c r="AU249" s="18" t="s">
        <v>151</v>
      </c>
    </row>
    <row r="250" s="2" customFormat="1" ht="16.5" customHeight="1">
      <c r="A250" s="39"/>
      <c r="B250" s="40"/>
      <c r="C250" s="219" t="s">
        <v>666</v>
      </c>
      <c r="D250" s="219" t="s">
        <v>145</v>
      </c>
      <c r="E250" s="220" t="s">
        <v>2197</v>
      </c>
      <c r="F250" s="221" t="s">
        <v>2198</v>
      </c>
      <c r="G250" s="222" t="s">
        <v>179</v>
      </c>
      <c r="H250" s="223">
        <v>5</v>
      </c>
      <c r="I250" s="224"/>
      <c r="J250" s="225">
        <f>ROUND(I250*H250,2)</f>
        <v>0</v>
      </c>
      <c r="K250" s="221" t="s">
        <v>149</v>
      </c>
      <c r="L250" s="45"/>
      <c r="M250" s="226" t="s">
        <v>19</v>
      </c>
      <c r="N250" s="227" t="s">
        <v>44</v>
      </c>
      <c r="O250" s="85"/>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269</v>
      </c>
      <c r="AT250" s="230" t="s">
        <v>145</v>
      </c>
      <c r="AU250" s="230" t="s">
        <v>151</v>
      </c>
      <c r="AY250" s="18" t="s">
        <v>142</v>
      </c>
      <c r="BE250" s="231">
        <f>IF(N250="základní",J250,0)</f>
        <v>0</v>
      </c>
      <c r="BF250" s="231">
        <f>IF(N250="snížená",J250,0)</f>
        <v>0</v>
      </c>
      <c r="BG250" s="231">
        <f>IF(N250="zákl. přenesená",J250,0)</f>
        <v>0</v>
      </c>
      <c r="BH250" s="231">
        <f>IF(N250="sníž. přenesená",J250,0)</f>
        <v>0</v>
      </c>
      <c r="BI250" s="231">
        <f>IF(N250="nulová",J250,0)</f>
        <v>0</v>
      </c>
      <c r="BJ250" s="18" t="s">
        <v>151</v>
      </c>
      <c r="BK250" s="231">
        <f>ROUND(I250*H250,2)</f>
        <v>0</v>
      </c>
      <c r="BL250" s="18" t="s">
        <v>269</v>
      </c>
      <c r="BM250" s="230" t="s">
        <v>2199</v>
      </c>
    </row>
    <row r="251" s="2" customFormat="1">
      <c r="A251" s="39"/>
      <c r="B251" s="40"/>
      <c r="C251" s="41"/>
      <c r="D251" s="234" t="s">
        <v>174</v>
      </c>
      <c r="E251" s="41"/>
      <c r="F251" s="255" t="s">
        <v>2187</v>
      </c>
      <c r="G251" s="41"/>
      <c r="H251" s="41"/>
      <c r="I251" s="137"/>
      <c r="J251" s="41"/>
      <c r="K251" s="41"/>
      <c r="L251" s="45"/>
      <c r="M251" s="256"/>
      <c r="N251" s="257"/>
      <c r="O251" s="85"/>
      <c r="P251" s="85"/>
      <c r="Q251" s="85"/>
      <c r="R251" s="85"/>
      <c r="S251" s="85"/>
      <c r="T251" s="86"/>
      <c r="U251" s="39"/>
      <c r="V251" s="39"/>
      <c r="W251" s="39"/>
      <c r="X251" s="39"/>
      <c r="Y251" s="39"/>
      <c r="Z251" s="39"/>
      <c r="AA251" s="39"/>
      <c r="AB251" s="39"/>
      <c r="AC251" s="39"/>
      <c r="AD251" s="39"/>
      <c r="AE251" s="39"/>
      <c r="AT251" s="18" t="s">
        <v>174</v>
      </c>
      <c r="AU251" s="18" t="s">
        <v>151</v>
      </c>
    </row>
    <row r="252" s="2" customFormat="1" ht="16.5" customHeight="1">
      <c r="A252" s="39"/>
      <c r="B252" s="40"/>
      <c r="C252" s="219" t="s">
        <v>673</v>
      </c>
      <c r="D252" s="219" t="s">
        <v>145</v>
      </c>
      <c r="E252" s="220" t="s">
        <v>2200</v>
      </c>
      <c r="F252" s="221" t="s">
        <v>2201</v>
      </c>
      <c r="G252" s="222" t="s">
        <v>179</v>
      </c>
      <c r="H252" s="223">
        <v>1</v>
      </c>
      <c r="I252" s="224"/>
      <c r="J252" s="225">
        <f>ROUND(I252*H252,2)</f>
        <v>0</v>
      </c>
      <c r="K252" s="221" t="s">
        <v>149</v>
      </c>
      <c r="L252" s="45"/>
      <c r="M252" s="226" t="s">
        <v>19</v>
      </c>
      <c r="N252" s="227" t="s">
        <v>44</v>
      </c>
      <c r="O252" s="85"/>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269</v>
      </c>
      <c r="AT252" s="230" t="s">
        <v>145</v>
      </c>
      <c r="AU252" s="230" t="s">
        <v>151</v>
      </c>
      <c r="AY252" s="18" t="s">
        <v>142</v>
      </c>
      <c r="BE252" s="231">
        <f>IF(N252="základní",J252,0)</f>
        <v>0</v>
      </c>
      <c r="BF252" s="231">
        <f>IF(N252="snížená",J252,0)</f>
        <v>0</v>
      </c>
      <c r="BG252" s="231">
        <f>IF(N252="zákl. přenesená",J252,0)</f>
        <v>0</v>
      </c>
      <c r="BH252" s="231">
        <f>IF(N252="sníž. přenesená",J252,0)</f>
        <v>0</v>
      </c>
      <c r="BI252" s="231">
        <f>IF(N252="nulová",J252,0)</f>
        <v>0</v>
      </c>
      <c r="BJ252" s="18" t="s">
        <v>151</v>
      </c>
      <c r="BK252" s="231">
        <f>ROUND(I252*H252,2)</f>
        <v>0</v>
      </c>
      <c r="BL252" s="18" t="s">
        <v>269</v>
      </c>
      <c r="BM252" s="230" t="s">
        <v>2202</v>
      </c>
    </row>
    <row r="253" s="2" customFormat="1">
      <c r="A253" s="39"/>
      <c r="B253" s="40"/>
      <c r="C253" s="41"/>
      <c r="D253" s="234" t="s">
        <v>174</v>
      </c>
      <c r="E253" s="41"/>
      <c r="F253" s="255" t="s">
        <v>2187</v>
      </c>
      <c r="G253" s="41"/>
      <c r="H253" s="41"/>
      <c r="I253" s="137"/>
      <c r="J253" s="41"/>
      <c r="K253" s="41"/>
      <c r="L253" s="45"/>
      <c r="M253" s="256"/>
      <c r="N253" s="257"/>
      <c r="O253" s="85"/>
      <c r="P253" s="85"/>
      <c r="Q253" s="85"/>
      <c r="R253" s="85"/>
      <c r="S253" s="85"/>
      <c r="T253" s="86"/>
      <c r="U253" s="39"/>
      <c r="V253" s="39"/>
      <c r="W253" s="39"/>
      <c r="X253" s="39"/>
      <c r="Y253" s="39"/>
      <c r="Z253" s="39"/>
      <c r="AA253" s="39"/>
      <c r="AB253" s="39"/>
      <c r="AC253" s="39"/>
      <c r="AD253" s="39"/>
      <c r="AE253" s="39"/>
      <c r="AT253" s="18" t="s">
        <v>174</v>
      </c>
      <c r="AU253" s="18" t="s">
        <v>151</v>
      </c>
    </row>
    <row r="254" s="2" customFormat="1" ht="16.5" customHeight="1">
      <c r="A254" s="39"/>
      <c r="B254" s="40"/>
      <c r="C254" s="219" t="s">
        <v>677</v>
      </c>
      <c r="D254" s="219" t="s">
        <v>145</v>
      </c>
      <c r="E254" s="220" t="s">
        <v>2203</v>
      </c>
      <c r="F254" s="221" t="s">
        <v>2204</v>
      </c>
      <c r="G254" s="222" t="s">
        <v>179</v>
      </c>
      <c r="H254" s="223">
        <v>5</v>
      </c>
      <c r="I254" s="224"/>
      <c r="J254" s="225">
        <f>ROUND(I254*H254,2)</f>
        <v>0</v>
      </c>
      <c r="K254" s="221" t="s">
        <v>19</v>
      </c>
      <c r="L254" s="45"/>
      <c r="M254" s="226" t="s">
        <v>19</v>
      </c>
      <c r="N254" s="227" t="s">
        <v>44</v>
      </c>
      <c r="O254" s="85"/>
      <c r="P254" s="228">
        <f>O254*H254</f>
        <v>0</v>
      </c>
      <c r="Q254" s="228">
        <v>0.31</v>
      </c>
      <c r="R254" s="228">
        <f>Q254*H254</f>
        <v>1.55</v>
      </c>
      <c r="S254" s="228">
        <v>0</v>
      </c>
      <c r="T254" s="229">
        <f>S254*H254</f>
        <v>0</v>
      </c>
      <c r="U254" s="39"/>
      <c r="V254" s="39"/>
      <c r="W254" s="39"/>
      <c r="X254" s="39"/>
      <c r="Y254" s="39"/>
      <c r="Z254" s="39"/>
      <c r="AA254" s="39"/>
      <c r="AB254" s="39"/>
      <c r="AC254" s="39"/>
      <c r="AD254" s="39"/>
      <c r="AE254" s="39"/>
      <c r="AR254" s="230" t="s">
        <v>269</v>
      </c>
      <c r="AT254" s="230" t="s">
        <v>145</v>
      </c>
      <c r="AU254" s="230" t="s">
        <v>151</v>
      </c>
      <c r="AY254" s="18" t="s">
        <v>142</v>
      </c>
      <c r="BE254" s="231">
        <f>IF(N254="základní",J254,0)</f>
        <v>0</v>
      </c>
      <c r="BF254" s="231">
        <f>IF(N254="snížená",J254,0)</f>
        <v>0</v>
      </c>
      <c r="BG254" s="231">
        <f>IF(N254="zákl. přenesená",J254,0)</f>
        <v>0</v>
      </c>
      <c r="BH254" s="231">
        <f>IF(N254="sníž. přenesená",J254,0)</f>
        <v>0</v>
      </c>
      <c r="BI254" s="231">
        <f>IF(N254="nulová",J254,0)</f>
        <v>0</v>
      </c>
      <c r="BJ254" s="18" t="s">
        <v>151</v>
      </c>
      <c r="BK254" s="231">
        <f>ROUND(I254*H254,2)</f>
        <v>0</v>
      </c>
      <c r="BL254" s="18" t="s">
        <v>269</v>
      </c>
      <c r="BM254" s="230" t="s">
        <v>2205</v>
      </c>
    </row>
    <row r="255" s="2" customFormat="1" ht="16.5" customHeight="1">
      <c r="A255" s="39"/>
      <c r="B255" s="40"/>
      <c r="C255" s="219" t="s">
        <v>681</v>
      </c>
      <c r="D255" s="219" t="s">
        <v>145</v>
      </c>
      <c r="E255" s="220" t="s">
        <v>2206</v>
      </c>
      <c r="F255" s="221" t="s">
        <v>2207</v>
      </c>
      <c r="G255" s="222" t="s">
        <v>179</v>
      </c>
      <c r="H255" s="223">
        <v>1</v>
      </c>
      <c r="I255" s="224"/>
      <c r="J255" s="225">
        <f>ROUND(I255*H255,2)</f>
        <v>0</v>
      </c>
      <c r="K255" s="221" t="s">
        <v>19</v>
      </c>
      <c r="L255" s="45"/>
      <c r="M255" s="226" t="s">
        <v>19</v>
      </c>
      <c r="N255" s="227" t="s">
        <v>44</v>
      </c>
      <c r="O255" s="85"/>
      <c r="P255" s="228">
        <f>O255*H255</f>
        <v>0</v>
      </c>
      <c r="Q255" s="228">
        <v>0.032000000000000001</v>
      </c>
      <c r="R255" s="228">
        <f>Q255*H255</f>
        <v>0.032000000000000001</v>
      </c>
      <c r="S255" s="228">
        <v>0</v>
      </c>
      <c r="T255" s="229">
        <f>S255*H255</f>
        <v>0</v>
      </c>
      <c r="U255" s="39"/>
      <c r="V255" s="39"/>
      <c r="W255" s="39"/>
      <c r="X255" s="39"/>
      <c r="Y255" s="39"/>
      <c r="Z255" s="39"/>
      <c r="AA255" s="39"/>
      <c r="AB255" s="39"/>
      <c r="AC255" s="39"/>
      <c r="AD255" s="39"/>
      <c r="AE255" s="39"/>
      <c r="AR255" s="230" t="s">
        <v>269</v>
      </c>
      <c r="AT255" s="230" t="s">
        <v>145</v>
      </c>
      <c r="AU255" s="230" t="s">
        <v>151</v>
      </c>
      <c r="AY255" s="18" t="s">
        <v>142</v>
      </c>
      <c r="BE255" s="231">
        <f>IF(N255="základní",J255,0)</f>
        <v>0</v>
      </c>
      <c r="BF255" s="231">
        <f>IF(N255="snížená",J255,0)</f>
        <v>0</v>
      </c>
      <c r="BG255" s="231">
        <f>IF(N255="zákl. přenesená",J255,0)</f>
        <v>0</v>
      </c>
      <c r="BH255" s="231">
        <f>IF(N255="sníž. přenesená",J255,0)</f>
        <v>0</v>
      </c>
      <c r="BI255" s="231">
        <f>IF(N255="nulová",J255,0)</f>
        <v>0</v>
      </c>
      <c r="BJ255" s="18" t="s">
        <v>151</v>
      </c>
      <c r="BK255" s="231">
        <f>ROUND(I255*H255,2)</f>
        <v>0</v>
      </c>
      <c r="BL255" s="18" t="s">
        <v>269</v>
      </c>
      <c r="BM255" s="230" t="s">
        <v>2208</v>
      </c>
    </row>
    <row r="256" s="2" customFormat="1" ht="21.75" customHeight="1">
      <c r="A256" s="39"/>
      <c r="B256" s="40"/>
      <c r="C256" s="219" t="s">
        <v>960</v>
      </c>
      <c r="D256" s="219" t="s">
        <v>145</v>
      </c>
      <c r="E256" s="220" t="s">
        <v>2209</v>
      </c>
      <c r="F256" s="221" t="s">
        <v>2210</v>
      </c>
      <c r="G256" s="222" t="s">
        <v>301</v>
      </c>
      <c r="H256" s="223">
        <v>1.889</v>
      </c>
      <c r="I256" s="224"/>
      <c r="J256" s="225">
        <f>ROUND(I256*H256,2)</f>
        <v>0</v>
      </c>
      <c r="K256" s="221" t="s">
        <v>149</v>
      </c>
      <c r="L256" s="45"/>
      <c r="M256" s="226" t="s">
        <v>19</v>
      </c>
      <c r="N256" s="227" t="s">
        <v>44</v>
      </c>
      <c r="O256" s="85"/>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269</v>
      </c>
      <c r="AT256" s="230" t="s">
        <v>145</v>
      </c>
      <c r="AU256" s="230" t="s">
        <v>151</v>
      </c>
      <c r="AY256" s="18" t="s">
        <v>142</v>
      </c>
      <c r="BE256" s="231">
        <f>IF(N256="základní",J256,0)</f>
        <v>0</v>
      </c>
      <c r="BF256" s="231">
        <f>IF(N256="snížená",J256,0)</f>
        <v>0</v>
      </c>
      <c r="BG256" s="231">
        <f>IF(N256="zákl. přenesená",J256,0)</f>
        <v>0</v>
      </c>
      <c r="BH256" s="231">
        <f>IF(N256="sníž. přenesená",J256,0)</f>
        <v>0</v>
      </c>
      <c r="BI256" s="231">
        <f>IF(N256="nulová",J256,0)</f>
        <v>0</v>
      </c>
      <c r="BJ256" s="18" t="s">
        <v>151</v>
      </c>
      <c r="BK256" s="231">
        <f>ROUND(I256*H256,2)</f>
        <v>0</v>
      </c>
      <c r="BL256" s="18" t="s">
        <v>269</v>
      </c>
      <c r="BM256" s="230" t="s">
        <v>2211</v>
      </c>
    </row>
    <row r="257" s="2" customFormat="1">
      <c r="A257" s="39"/>
      <c r="B257" s="40"/>
      <c r="C257" s="41"/>
      <c r="D257" s="234" t="s">
        <v>174</v>
      </c>
      <c r="E257" s="41"/>
      <c r="F257" s="255" t="s">
        <v>457</v>
      </c>
      <c r="G257" s="41"/>
      <c r="H257" s="41"/>
      <c r="I257" s="137"/>
      <c r="J257" s="41"/>
      <c r="K257" s="41"/>
      <c r="L257" s="45"/>
      <c r="M257" s="256"/>
      <c r="N257" s="257"/>
      <c r="O257" s="85"/>
      <c r="P257" s="85"/>
      <c r="Q257" s="85"/>
      <c r="R257" s="85"/>
      <c r="S257" s="85"/>
      <c r="T257" s="86"/>
      <c r="U257" s="39"/>
      <c r="V257" s="39"/>
      <c r="W257" s="39"/>
      <c r="X257" s="39"/>
      <c r="Y257" s="39"/>
      <c r="Z257" s="39"/>
      <c r="AA257" s="39"/>
      <c r="AB257" s="39"/>
      <c r="AC257" s="39"/>
      <c r="AD257" s="39"/>
      <c r="AE257" s="39"/>
      <c r="AT257" s="18" t="s">
        <v>174</v>
      </c>
      <c r="AU257" s="18" t="s">
        <v>151</v>
      </c>
    </row>
    <row r="258" s="12" customFormat="1" ht="22.8" customHeight="1">
      <c r="A258" s="12"/>
      <c r="B258" s="203"/>
      <c r="C258" s="204"/>
      <c r="D258" s="205" t="s">
        <v>71</v>
      </c>
      <c r="E258" s="217" t="s">
        <v>2212</v>
      </c>
      <c r="F258" s="217" t="s">
        <v>2213</v>
      </c>
      <c r="G258" s="204"/>
      <c r="H258" s="204"/>
      <c r="I258" s="207"/>
      <c r="J258" s="218">
        <f>BK258</f>
        <v>0</v>
      </c>
      <c r="K258" s="204"/>
      <c r="L258" s="209"/>
      <c r="M258" s="210"/>
      <c r="N258" s="211"/>
      <c r="O258" s="211"/>
      <c r="P258" s="212">
        <f>SUM(P259:P284)</f>
        <v>0</v>
      </c>
      <c r="Q258" s="211"/>
      <c r="R258" s="212">
        <f>SUM(R259:R284)</f>
        <v>1.3950199999999999</v>
      </c>
      <c r="S258" s="211"/>
      <c r="T258" s="213">
        <f>SUM(T259:T284)</f>
        <v>0</v>
      </c>
      <c r="U258" s="12"/>
      <c r="V258" s="12"/>
      <c r="W258" s="12"/>
      <c r="X258" s="12"/>
      <c r="Y258" s="12"/>
      <c r="Z258" s="12"/>
      <c r="AA258" s="12"/>
      <c r="AB258" s="12"/>
      <c r="AC258" s="12"/>
      <c r="AD258" s="12"/>
      <c r="AE258" s="12"/>
      <c r="AR258" s="214" t="s">
        <v>151</v>
      </c>
      <c r="AT258" s="215" t="s">
        <v>71</v>
      </c>
      <c r="AU258" s="215" t="s">
        <v>80</v>
      </c>
      <c r="AY258" s="214" t="s">
        <v>142</v>
      </c>
      <c r="BK258" s="216">
        <f>SUM(BK259:BK284)</f>
        <v>0</v>
      </c>
    </row>
    <row r="259" s="2" customFormat="1" ht="16.5" customHeight="1">
      <c r="A259" s="39"/>
      <c r="B259" s="40"/>
      <c r="C259" s="219" t="s">
        <v>965</v>
      </c>
      <c r="D259" s="219" t="s">
        <v>145</v>
      </c>
      <c r="E259" s="220" t="s">
        <v>2214</v>
      </c>
      <c r="F259" s="221" t="s">
        <v>2215</v>
      </c>
      <c r="G259" s="222" t="s">
        <v>2216</v>
      </c>
      <c r="H259" s="223">
        <v>6</v>
      </c>
      <c r="I259" s="224"/>
      <c r="J259" s="225">
        <f>ROUND(I259*H259,2)</f>
        <v>0</v>
      </c>
      <c r="K259" s="221" t="s">
        <v>149</v>
      </c>
      <c r="L259" s="45"/>
      <c r="M259" s="226" t="s">
        <v>19</v>
      </c>
      <c r="N259" s="227" t="s">
        <v>44</v>
      </c>
      <c r="O259" s="85"/>
      <c r="P259" s="228">
        <f>O259*H259</f>
        <v>0</v>
      </c>
      <c r="Q259" s="228">
        <v>0.023199999999999998</v>
      </c>
      <c r="R259" s="228">
        <f>Q259*H259</f>
        <v>0.13919999999999999</v>
      </c>
      <c r="S259" s="228">
        <v>0</v>
      </c>
      <c r="T259" s="229">
        <f>S259*H259</f>
        <v>0</v>
      </c>
      <c r="U259" s="39"/>
      <c r="V259" s="39"/>
      <c r="W259" s="39"/>
      <c r="X259" s="39"/>
      <c r="Y259" s="39"/>
      <c r="Z259" s="39"/>
      <c r="AA259" s="39"/>
      <c r="AB259" s="39"/>
      <c r="AC259" s="39"/>
      <c r="AD259" s="39"/>
      <c r="AE259" s="39"/>
      <c r="AR259" s="230" t="s">
        <v>269</v>
      </c>
      <c r="AT259" s="230" t="s">
        <v>145</v>
      </c>
      <c r="AU259" s="230" t="s">
        <v>151</v>
      </c>
      <c r="AY259" s="18" t="s">
        <v>142</v>
      </c>
      <c r="BE259" s="231">
        <f>IF(N259="základní",J259,0)</f>
        <v>0</v>
      </c>
      <c r="BF259" s="231">
        <f>IF(N259="snížená",J259,0)</f>
        <v>0</v>
      </c>
      <c r="BG259" s="231">
        <f>IF(N259="zákl. přenesená",J259,0)</f>
        <v>0</v>
      </c>
      <c r="BH259" s="231">
        <f>IF(N259="sníž. přenesená",J259,0)</f>
        <v>0</v>
      </c>
      <c r="BI259" s="231">
        <f>IF(N259="nulová",J259,0)</f>
        <v>0</v>
      </c>
      <c r="BJ259" s="18" t="s">
        <v>151</v>
      </c>
      <c r="BK259" s="231">
        <f>ROUND(I259*H259,2)</f>
        <v>0</v>
      </c>
      <c r="BL259" s="18" t="s">
        <v>269</v>
      </c>
      <c r="BM259" s="230" t="s">
        <v>2217</v>
      </c>
    </row>
    <row r="260" s="2" customFormat="1">
      <c r="A260" s="39"/>
      <c r="B260" s="40"/>
      <c r="C260" s="41"/>
      <c r="D260" s="234" t="s">
        <v>174</v>
      </c>
      <c r="E260" s="41"/>
      <c r="F260" s="255" t="s">
        <v>2218</v>
      </c>
      <c r="G260" s="41"/>
      <c r="H260" s="41"/>
      <c r="I260" s="137"/>
      <c r="J260" s="41"/>
      <c r="K260" s="41"/>
      <c r="L260" s="45"/>
      <c r="M260" s="256"/>
      <c r="N260" s="257"/>
      <c r="O260" s="85"/>
      <c r="P260" s="85"/>
      <c r="Q260" s="85"/>
      <c r="R260" s="85"/>
      <c r="S260" s="85"/>
      <c r="T260" s="86"/>
      <c r="U260" s="39"/>
      <c r="V260" s="39"/>
      <c r="W260" s="39"/>
      <c r="X260" s="39"/>
      <c r="Y260" s="39"/>
      <c r="Z260" s="39"/>
      <c r="AA260" s="39"/>
      <c r="AB260" s="39"/>
      <c r="AC260" s="39"/>
      <c r="AD260" s="39"/>
      <c r="AE260" s="39"/>
      <c r="AT260" s="18" t="s">
        <v>174</v>
      </c>
      <c r="AU260" s="18" t="s">
        <v>151</v>
      </c>
    </row>
    <row r="261" s="2" customFormat="1" ht="16.5" customHeight="1">
      <c r="A261" s="39"/>
      <c r="B261" s="40"/>
      <c r="C261" s="219" t="s">
        <v>969</v>
      </c>
      <c r="D261" s="219" t="s">
        <v>145</v>
      </c>
      <c r="E261" s="220" t="s">
        <v>2219</v>
      </c>
      <c r="F261" s="221" t="s">
        <v>2220</v>
      </c>
      <c r="G261" s="222" t="s">
        <v>2216</v>
      </c>
      <c r="H261" s="223">
        <v>11</v>
      </c>
      <c r="I261" s="224"/>
      <c r="J261" s="225">
        <f>ROUND(I261*H261,2)</f>
        <v>0</v>
      </c>
      <c r="K261" s="221" t="s">
        <v>149</v>
      </c>
      <c r="L261" s="45"/>
      <c r="M261" s="226" t="s">
        <v>19</v>
      </c>
      <c r="N261" s="227" t="s">
        <v>44</v>
      </c>
      <c r="O261" s="85"/>
      <c r="P261" s="228">
        <f>O261*H261</f>
        <v>0</v>
      </c>
      <c r="Q261" s="228">
        <v>0.026249999999999999</v>
      </c>
      <c r="R261" s="228">
        <f>Q261*H261</f>
        <v>0.28875000000000001</v>
      </c>
      <c r="S261" s="228">
        <v>0</v>
      </c>
      <c r="T261" s="229">
        <f>S261*H261</f>
        <v>0</v>
      </c>
      <c r="U261" s="39"/>
      <c r="V261" s="39"/>
      <c r="W261" s="39"/>
      <c r="X261" s="39"/>
      <c r="Y261" s="39"/>
      <c r="Z261" s="39"/>
      <c r="AA261" s="39"/>
      <c r="AB261" s="39"/>
      <c r="AC261" s="39"/>
      <c r="AD261" s="39"/>
      <c r="AE261" s="39"/>
      <c r="AR261" s="230" t="s">
        <v>269</v>
      </c>
      <c r="AT261" s="230" t="s">
        <v>145</v>
      </c>
      <c r="AU261" s="230" t="s">
        <v>151</v>
      </c>
      <c r="AY261" s="18" t="s">
        <v>142</v>
      </c>
      <c r="BE261" s="231">
        <f>IF(N261="základní",J261,0)</f>
        <v>0</v>
      </c>
      <c r="BF261" s="231">
        <f>IF(N261="snížená",J261,0)</f>
        <v>0</v>
      </c>
      <c r="BG261" s="231">
        <f>IF(N261="zákl. přenesená",J261,0)</f>
        <v>0</v>
      </c>
      <c r="BH261" s="231">
        <f>IF(N261="sníž. přenesená",J261,0)</f>
        <v>0</v>
      </c>
      <c r="BI261" s="231">
        <f>IF(N261="nulová",J261,0)</f>
        <v>0</v>
      </c>
      <c r="BJ261" s="18" t="s">
        <v>151</v>
      </c>
      <c r="BK261" s="231">
        <f>ROUND(I261*H261,2)</f>
        <v>0</v>
      </c>
      <c r="BL261" s="18" t="s">
        <v>269</v>
      </c>
      <c r="BM261" s="230" t="s">
        <v>2221</v>
      </c>
    </row>
    <row r="262" s="2" customFormat="1">
      <c r="A262" s="39"/>
      <c r="B262" s="40"/>
      <c r="C262" s="41"/>
      <c r="D262" s="234" t="s">
        <v>174</v>
      </c>
      <c r="E262" s="41"/>
      <c r="F262" s="255" t="s">
        <v>2222</v>
      </c>
      <c r="G262" s="41"/>
      <c r="H262" s="41"/>
      <c r="I262" s="137"/>
      <c r="J262" s="41"/>
      <c r="K262" s="41"/>
      <c r="L262" s="45"/>
      <c r="M262" s="256"/>
      <c r="N262" s="257"/>
      <c r="O262" s="85"/>
      <c r="P262" s="85"/>
      <c r="Q262" s="85"/>
      <c r="R262" s="85"/>
      <c r="S262" s="85"/>
      <c r="T262" s="86"/>
      <c r="U262" s="39"/>
      <c r="V262" s="39"/>
      <c r="W262" s="39"/>
      <c r="X262" s="39"/>
      <c r="Y262" s="39"/>
      <c r="Z262" s="39"/>
      <c r="AA262" s="39"/>
      <c r="AB262" s="39"/>
      <c r="AC262" s="39"/>
      <c r="AD262" s="39"/>
      <c r="AE262" s="39"/>
      <c r="AT262" s="18" t="s">
        <v>174</v>
      </c>
      <c r="AU262" s="18" t="s">
        <v>151</v>
      </c>
    </row>
    <row r="263" s="2" customFormat="1" ht="16.5" customHeight="1">
      <c r="A263" s="39"/>
      <c r="B263" s="40"/>
      <c r="C263" s="219" t="s">
        <v>974</v>
      </c>
      <c r="D263" s="219" t="s">
        <v>145</v>
      </c>
      <c r="E263" s="220" t="s">
        <v>2223</v>
      </c>
      <c r="F263" s="221" t="s">
        <v>2224</v>
      </c>
      <c r="G263" s="222" t="s">
        <v>2216</v>
      </c>
      <c r="H263" s="223">
        <v>1</v>
      </c>
      <c r="I263" s="224"/>
      <c r="J263" s="225">
        <f>ROUND(I263*H263,2)</f>
        <v>0</v>
      </c>
      <c r="K263" s="221" t="s">
        <v>149</v>
      </c>
      <c r="L263" s="45"/>
      <c r="M263" s="226" t="s">
        <v>19</v>
      </c>
      <c r="N263" s="227" t="s">
        <v>44</v>
      </c>
      <c r="O263" s="85"/>
      <c r="P263" s="228">
        <f>O263*H263</f>
        <v>0</v>
      </c>
      <c r="Q263" s="228">
        <v>0.01396</v>
      </c>
      <c r="R263" s="228">
        <f>Q263*H263</f>
        <v>0.01396</v>
      </c>
      <c r="S263" s="228">
        <v>0</v>
      </c>
      <c r="T263" s="229">
        <f>S263*H263</f>
        <v>0</v>
      </c>
      <c r="U263" s="39"/>
      <c r="V263" s="39"/>
      <c r="W263" s="39"/>
      <c r="X263" s="39"/>
      <c r="Y263" s="39"/>
      <c r="Z263" s="39"/>
      <c r="AA263" s="39"/>
      <c r="AB263" s="39"/>
      <c r="AC263" s="39"/>
      <c r="AD263" s="39"/>
      <c r="AE263" s="39"/>
      <c r="AR263" s="230" t="s">
        <v>269</v>
      </c>
      <c r="AT263" s="230" t="s">
        <v>145</v>
      </c>
      <c r="AU263" s="230" t="s">
        <v>151</v>
      </c>
      <c r="AY263" s="18" t="s">
        <v>142</v>
      </c>
      <c r="BE263" s="231">
        <f>IF(N263="základní",J263,0)</f>
        <v>0</v>
      </c>
      <c r="BF263" s="231">
        <f>IF(N263="snížená",J263,0)</f>
        <v>0</v>
      </c>
      <c r="BG263" s="231">
        <f>IF(N263="zákl. přenesená",J263,0)</f>
        <v>0</v>
      </c>
      <c r="BH263" s="231">
        <f>IF(N263="sníž. přenesená",J263,0)</f>
        <v>0</v>
      </c>
      <c r="BI263" s="231">
        <f>IF(N263="nulová",J263,0)</f>
        <v>0</v>
      </c>
      <c r="BJ263" s="18" t="s">
        <v>151</v>
      </c>
      <c r="BK263" s="231">
        <f>ROUND(I263*H263,2)</f>
        <v>0</v>
      </c>
      <c r="BL263" s="18" t="s">
        <v>269</v>
      </c>
      <c r="BM263" s="230" t="s">
        <v>2225</v>
      </c>
    </row>
    <row r="264" s="2" customFormat="1">
      <c r="A264" s="39"/>
      <c r="B264" s="40"/>
      <c r="C264" s="41"/>
      <c r="D264" s="234" t="s">
        <v>174</v>
      </c>
      <c r="E264" s="41"/>
      <c r="F264" s="255" t="s">
        <v>2222</v>
      </c>
      <c r="G264" s="41"/>
      <c r="H264" s="41"/>
      <c r="I264" s="137"/>
      <c r="J264" s="41"/>
      <c r="K264" s="41"/>
      <c r="L264" s="45"/>
      <c r="M264" s="256"/>
      <c r="N264" s="257"/>
      <c r="O264" s="85"/>
      <c r="P264" s="85"/>
      <c r="Q264" s="85"/>
      <c r="R264" s="85"/>
      <c r="S264" s="85"/>
      <c r="T264" s="86"/>
      <c r="U264" s="39"/>
      <c r="V264" s="39"/>
      <c r="W264" s="39"/>
      <c r="X264" s="39"/>
      <c r="Y264" s="39"/>
      <c r="Z264" s="39"/>
      <c r="AA264" s="39"/>
      <c r="AB264" s="39"/>
      <c r="AC264" s="39"/>
      <c r="AD264" s="39"/>
      <c r="AE264" s="39"/>
      <c r="AT264" s="18" t="s">
        <v>174</v>
      </c>
      <c r="AU264" s="18" t="s">
        <v>151</v>
      </c>
    </row>
    <row r="265" s="2" customFormat="1" ht="16.5" customHeight="1">
      <c r="A265" s="39"/>
      <c r="B265" s="40"/>
      <c r="C265" s="219" t="s">
        <v>980</v>
      </c>
      <c r="D265" s="219" t="s">
        <v>145</v>
      </c>
      <c r="E265" s="220" t="s">
        <v>2226</v>
      </c>
      <c r="F265" s="221" t="s">
        <v>2227</v>
      </c>
      <c r="G265" s="222" t="s">
        <v>2216</v>
      </c>
      <c r="H265" s="223">
        <v>1</v>
      </c>
      <c r="I265" s="224"/>
      <c r="J265" s="225">
        <f>ROUND(I265*H265,2)</f>
        <v>0</v>
      </c>
      <c r="K265" s="221" t="s">
        <v>149</v>
      </c>
      <c r="L265" s="45"/>
      <c r="M265" s="226" t="s">
        <v>19</v>
      </c>
      <c r="N265" s="227" t="s">
        <v>44</v>
      </c>
      <c r="O265" s="85"/>
      <c r="P265" s="228">
        <f>O265*H265</f>
        <v>0</v>
      </c>
      <c r="Q265" s="228">
        <v>0.024160000000000001</v>
      </c>
      <c r="R265" s="228">
        <f>Q265*H265</f>
        <v>0.024160000000000001</v>
      </c>
      <c r="S265" s="228">
        <v>0</v>
      </c>
      <c r="T265" s="229">
        <f>S265*H265</f>
        <v>0</v>
      </c>
      <c r="U265" s="39"/>
      <c r="V265" s="39"/>
      <c r="W265" s="39"/>
      <c r="X265" s="39"/>
      <c r="Y265" s="39"/>
      <c r="Z265" s="39"/>
      <c r="AA265" s="39"/>
      <c r="AB265" s="39"/>
      <c r="AC265" s="39"/>
      <c r="AD265" s="39"/>
      <c r="AE265" s="39"/>
      <c r="AR265" s="230" t="s">
        <v>269</v>
      </c>
      <c r="AT265" s="230" t="s">
        <v>145</v>
      </c>
      <c r="AU265" s="230" t="s">
        <v>151</v>
      </c>
      <c r="AY265" s="18" t="s">
        <v>142</v>
      </c>
      <c r="BE265" s="231">
        <f>IF(N265="základní",J265,0)</f>
        <v>0</v>
      </c>
      <c r="BF265" s="231">
        <f>IF(N265="snížená",J265,0)</f>
        <v>0</v>
      </c>
      <c r="BG265" s="231">
        <f>IF(N265="zákl. přenesená",J265,0)</f>
        <v>0</v>
      </c>
      <c r="BH265" s="231">
        <f>IF(N265="sníž. přenesená",J265,0)</f>
        <v>0</v>
      </c>
      <c r="BI265" s="231">
        <f>IF(N265="nulová",J265,0)</f>
        <v>0</v>
      </c>
      <c r="BJ265" s="18" t="s">
        <v>151</v>
      </c>
      <c r="BK265" s="231">
        <f>ROUND(I265*H265,2)</f>
        <v>0</v>
      </c>
      <c r="BL265" s="18" t="s">
        <v>269</v>
      </c>
      <c r="BM265" s="230" t="s">
        <v>2228</v>
      </c>
    </row>
    <row r="266" s="2" customFormat="1" ht="21.75" customHeight="1">
      <c r="A266" s="39"/>
      <c r="B266" s="40"/>
      <c r="C266" s="219" t="s">
        <v>986</v>
      </c>
      <c r="D266" s="219" t="s">
        <v>145</v>
      </c>
      <c r="E266" s="220" t="s">
        <v>2229</v>
      </c>
      <c r="F266" s="221" t="s">
        <v>2230</v>
      </c>
      <c r="G266" s="222" t="s">
        <v>2216</v>
      </c>
      <c r="H266" s="223">
        <v>4</v>
      </c>
      <c r="I266" s="224"/>
      <c r="J266" s="225">
        <f>ROUND(I266*H266,2)</f>
        <v>0</v>
      </c>
      <c r="K266" s="221" t="s">
        <v>149</v>
      </c>
      <c r="L266" s="45"/>
      <c r="M266" s="226" t="s">
        <v>19</v>
      </c>
      <c r="N266" s="227" t="s">
        <v>44</v>
      </c>
      <c r="O266" s="85"/>
      <c r="P266" s="228">
        <f>O266*H266</f>
        <v>0</v>
      </c>
      <c r="Q266" s="228">
        <v>0.029499999999999998</v>
      </c>
      <c r="R266" s="228">
        <f>Q266*H266</f>
        <v>0.11799999999999999</v>
      </c>
      <c r="S266" s="228">
        <v>0</v>
      </c>
      <c r="T266" s="229">
        <f>S266*H266</f>
        <v>0</v>
      </c>
      <c r="U266" s="39"/>
      <c r="V266" s="39"/>
      <c r="W266" s="39"/>
      <c r="X266" s="39"/>
      <c r="Y266" s="39"/>
      <c r="Z266" s="39"/>
      <c r="AA266" s="39"/>
      <c r="AB266" s="39"/>
      <c r="AC266" s="39"/>
      <c r="AD266" s="39"/>
      <c r="AE266" s="39"/>
      <c r="AR266" s="230" t="s">
        <v>269</v>
      </c>
      <c r="AT266" s="230" t="s">
        <v>145</v>
      </c>
      <c r="AU266" s="230" t="s">
        <v>151</v>
      </c>
      <c r="AY266" s="18" t="s">
        <v>142</v>
      </c>
      <c r="BE266" s="231">
        <f>IF(N266="základní",J266,0)</f>
        <v>0</v>
      </c>
      <c r="BF266" s="231">
        <f>IF(N266="snížená",J266,0)</f>
        <v>0</v>
      </c>
      <c r="BG266" s="231">
        <f>IF(N266="zákl. přenesená",J266,0)</f>
        <v>0</v>
      </c>
      <c r="BH266" s="231">
        <f>IF(N266="sníž. přenesená",J266,0)</f>
        <v>0</v>
      </c>
      <c r="BI266" s="231">
        <f>IF(N266="nulová",J266,0)</f>
        <v>0</v>
      </c>
      <c r="BJ266" s="18" t="s">
        <v>151</v>
      </c>
      <c r="BK266" s="231">
        <f>ROUND(I266*H266,2)</f>
        <v>0</v>
      </c>
      <c r="BL266" s="18" t="s">
        <v>269</v>
      </c>
      <c r="BM266" s="230" t="s">
        <v>2231</v>
      </c>
    </row>
    <row r="267" s="2" customFormat="1">
      <c r="A267" s="39"/>
      <c r="B267" s="40"/>
      <c r="C267" s="41"/>
      <c r="D267" s="234" t="s">
        <v>174</v>
      </c>
      <c r="E267" s="41"/>
      <c r="F267" s="255" t="s">
        <v>2232</v>
      </c>
      <c r="G267" s="41"/>
      <c r="H267" s="41"/>
      <c r="I267" s="137"/>
      <c r="J267" s="41"/>
      <c r="K267" s="41"/>
      <c r="L267" s="45"/>
      <c r="M267" s="256"/>
      <c r="N267" s="257"/>
      <c r="O267" s="85"/>
      <c r="P267" s="85"/>
      <c r="Q267" s="85"/>
      <c r="R267" s="85"/>
      <c r="S267" s="85"/>
      <c r="T267" s="86"/>
      <c r="U267" s="39"/>
      <c r="V267" s="39"/>
      <c r="W267" s="39"/>
      <c r="X267" s="39"/>
      <c r="Y267" s="39"/>
      <c r="Z267" s="39"/>
      <c r="AA267" s="39"/>
      <c r="AB267" s="39"/>
      <c r="AC267" s="39"/>
      <c r="AD267" s="39"/>
      <c r="AE267" s="39"/>
      <c r="AT267" s="18" t="s">
        <v>174</v>
      </c>
      <c r="AU267" s="18" t="s">
        <v>151</v>
      </c>
    </row>
    <row r="268" s="2" customFormat="1" ht="21.75" customHeight="1">
      <c r="A268" s="39"/>
      <c r="B268" s="40"/>
      <c r="C268" s="219" t="s">
        <v>991</v>
      </c>
      <c r="D268" s="219" t="s">
        <v>145</v>
      </c>
      <c r="E268" s="220" t="s">
        <v>2233</v>
      </c>
      <c r="F268" s="221" t="s">
        <v>2234</v>
      </c>
      <c r="G268" s="222" t="s">
        <v>2216</v>
      </c>
      <c r="H268" s="223">
        <v>4</v>
      </c>
      <c r="I268" s="224"/>
      <c r="J268" s="225">
        <f>ROUND(I268*H268,2)</f>
        <v>0</v>
      </c>
      <c r="K268" s="221" t="s">
        <v>149</v>
      </c>
      <c r="L268" s="45"/>
      <c r="M268" s="226" t="s">
        <v>19</v>
      </c>
      <c r="N268" s="227" t="s">
        <v>44</v>
      </c>
      <c r="O268" s="85"/>
      <c r="P268" s="228">
        <f>O268*H268</f>
        <v>0</v>
      </c>
      <c r="Q268" s="228">
        <v>0.0049300000000000004</v>
      </c>
      <c r="R268" s="228">
        <f>Q268*H268</f>
        <v>0.019720000000000001</v>
      </c>
      <c r="S268" s="228">
        <v>0</v>
      </c>
      <c r="T268" s="229">
        <f>S268*H268</f>
        <v>0</v>
      </c>
      <c r="U268" s="39"/>
      <c r="V268" s="39"/>
      <c r="W268" s="39"/>
      <c r="X268" s="39"/>
      <c r="Y268" s="39"/>
      <c r="Z268" s="39"/>
      <c r="AA268" s="39"/>
      <c r="AB268" s="39"/>
      <c r="AC268" s="39"/>
      <c r="AD268" s="39"/>
      <c r="AE268" s="39"/>
      <c r="AR268" s="230" t="s">
        <v>269</v>
      </c>
      <c r="AT268" s="230" t="s">
        <v>145</v>
      </c>
      <c r="AU268" s="230" t="s">
        <v>151</v>
      </c>
      <c r="AY268" s="18" t="s">
        <v>142</v>
      </c>
      <c r="BE268" s="231">
        <f>IF(N268="základní",J268,0)</f>
        <v>0</v>
      </c>
      <c r="BF268" s="231">
        <f>IF(N268="snížená",J268,0)</f>
        <v>0</v>
      </c>
      <c r="BG268" s="231">
        <f>IF(N268="zákl. přenesená",J268,0)</f>
        <v>0</v>
      </c>
      <c r="BH268" s="231">
        <f>IF(N268="sníž. přenesená",J268,0)</f>
        <v>0</v>
      </c>
      <c r="BI268" s="231">
        <f>IF(N268="nulová",J268,0)</f>
        <v>0</v>
      </c>
      <c r="BJ268" s="18" t="s">
        <v>151</v>
      </c>
      <c r="BK268" s="231">
        <f>ROUND(I268*H268,2)</f>
        <v>0</v>
      </c>
      <c r="BL268" s="18" t="s">
        <v>269</v>
      </c>
      <c r="BM268" s="230" t="s">
        <v>2235</v>
      </c>
    </row>
    <row r="269" s="2" customFormat="1">
      <c r="A269" s="39"/>
      <c r="B269" s="40"/>
      <c r="C269" s="41"/>
      <c r="D269" s="234" t="s">
        <v>174</v>
      </c>
      <c r="E269" s="41"/>
      <c r="F269" s="255" t="s">
        <v>2236</v>
      </c>
      <c r="G269" s="41"/>
      <c r="H269" s="41"/>
      <c r="I269" s="137"/>
      <c r="J269" s="41"/>
      <c r="K269" s="41"/>
      <c r="L269" s="45"/>
      <c r="M269" s="256"/>
      <c r="N269" s="257"/>
      <c r="O269" s="85"/>
      <c r="P269" s="85"/>
      <c r="Q269" s="85"/>
      <c r="R269" s="85"/>
      <c r="S269" s="85"/>
      <c r="T269" s="86"/>
      <c r="U269" s="39"/>
      <c r="V269" s="39"/>
      <c r="W269" s="39"/>
      <c r="X269" s="39"/>
      <c r="Y269" s="39"/>
      <c r="Z269" s="39"/>
      <c r="AA269" s="39"/>
      <c r="AB269" s="39"/>
      <c r="AC269" s="39"/>
      <c r="AD269" s="39"/>
      <c r="AE269" s="39"/>
      <c r="AT269" s="18" t="s">
        <v>174</v>
      </c>
      <c r="AU269" s="18" t="s">
        <v>151</v>
      </c>
    </row>
    <row r="270" s="2" customFormat="1" ht="21.75" customHeight="1">
      <c r="A270" s="39"/>
      <c r="B270" s="40"/>
      <c r="C270" s="219" t="s">
        <v>996</v>
      </c>
      <c r="D270" s="219" t="s">
        <v>145</v>
      </c>
      <c r="E270" s="220" t="s">
        <v>2237</v>
      </c>
      <c r="F270" s="221" t="s">
        <v>2238</v>
      </c>
      <c r="G270" s="222" t="s">
        <v>2216</v>
      </c>
      <c r="H270" s="223">
        <v>3</v>
      </c>
      <c r="I270" s="224"/>
      <c r="J270" s="225">
        <f>ROUND(I270*H270,2)</f>
        <v>0</v>
      </c>
      <c r="K270" s="221" t="s">
        <v>149</v>
      </c>
      <c r="L270" s="45"/>
      <c r="M270" s="226" t="s">
        <v>19</v>
      </c>
      <c r="N270" s="227" t="s">
        <v>44</v>
      </c>
      <c r="O270" s="85"/>
      <c r="P270" s="228">
        <f>O270*H270</f>
        <v>0</v>
      </c>
      <c r="Q270" s="228">
        <v>0.036249999999999998</v>
      </c>
      <c r="R270" s="228">
        <f>Q270*H270</f>
        <v>0.10874999999999999</v>
      </c>
      <c r="S270" s="228">
        <v>0</v>
      </c>
      <c r="T270" s="229">
        <f>S270*H270</f>
        <v>0</v>
      </c>
      <c r="U270" s="39"/>
      <c r="V270" s="39"/>
      <c r="W270" s="39"/>
      <c r="X270" s="39"/>
      <c r="Y270" s="39"/>
      <c r="Z270" s="39"/>
      <c r="AA270" s="39"/>
      <c r="AB270" s="39"/>
      <c r="AC270" s="39"/>
      <c r="AD270" s="39"/>
      <c r="AE270" s="39"/>
      <c r="AR270" s="230" t="s">
        <v>269</v>
      </c>
      <c r="AT270" s="230" t="s">
        <v>145</v>
      </c>
      <c r="AU270" s="230" t="s">
        <v>151</v>
      </c>
      <c r="AY270" s="18" t="s">
        <v>142</v>
      </c>
      <c r="BE270" s="231">
        <f>IF(N270="základní",J270,0)</f>
        <v>0</v>
      </c>
      <c r="BF270" s="231">
        <f>IF(N270="snížená",J270,0)</f>
        <v>0</v>
      </c>
      <c r="BG270" s="231">
        <f>IF(N270="zákl. přenesená",J270,0)</f>
        <v>0</v>
      </c>
      <c r="BH270" s="231">
        <f>IF(N270="sníž. přenesená",J270,0)</f>
        <v>0</v>
      </c>
      <c r="BI270" s="231">
        <f>IF(N270="nulová",J270,0)</f>
        <v>0</v>
      </c>
      <c r="BJ270" s="18" t="s">
        <v>151</v>
      </c>
      <c r="BK270" s="231">
        <f>ROUND(I270*H270,2)</f>
        <v>0</v>
      </c>
      <c r="BL270" s="18" t="s">
        <v>269</v>
      </c>
      <c r="BM270" s="230" t="s">
        <v>2239</v>
      </c>
    </row>
    <row r="271" s="2" customFormat="1">
      <c r="A271" s="39"/>
      <c r="B271" s="40"/>
      <c r="C271" s="41"/>
      <c r="D271" s="234" t="s">
        <v>174</v>
      </c>
      <c r="E271" s="41"/>
      <c r="F271" s="255" t="s">
        <v>2240</v>
      </c>
      <c r="G271" s="41"/>
      <c r="H271" s="41"/>
      <c r="I271" s="137"/>
      <c r="J271" s="41"/>
      <c r="K271" s="41"/>
      <c r="L271" s="45"/>
      <c r="M271" s="256"/>
      <c r="N271" s="257"/>
      <c r="O271" s="85"/>
      <c r="P271" s="85"/>
      <c r="Q271" s="85"/>
      <c r="R271" s="85"/>
      <c r="S271" s="85"/>
      <c r="T271" s="86"/>
      <c r="U271" s="39"/>
      <c r="V271" s="39"/>
      <c r="W271" s="39"/>
      <c r="X271" s="39"/>
      <c r="Y271" s="39"/>
      <c r="Z271" s="39"/>
      <c r="AA271" s="39"/>
      <c r="AB271" s="39"/>
      <c r="AC271" s="39"/>
      <c r="AD271" s="39"/>
      <c r="AE271" s="39"/>
      <c r="AT271" s="18" t="s">
        <v>174</v>
      </c>
      <c r="AU271" s="18" t="s">
        <v>151</v>
      </c>
    </row>
    <row r="272" s="2" customFormat="1" ht="16.5" customHeight="1">
      <c r="A272" s="39"/>
      <c r="B272" s="40"/>
      <c r="C272" s="219" t="s">
        <v>1002</v>
      </c>
      <c r="D272" s="219" t="s">
        <v>145</v>
      </c>
      <c r="E272" s="220" t="s">
        <v>2241</v>
      </c>
      <c r="F272" s="221" t="s">
        <v>2242</v>
      </c>
      <c r="G272" s="222" t="s">
        <v>2216</v>
      </c>
      <c r="H272" s="223">
        <v>17</v>
      </c>
      <c r="I272" s="224"/>
      <c r="J272" s="225">
        <f>ROUND(I272*H272,2)</f>
        <v>0</v>
      </c>
      <c r="K272" s="221" t="s">
        <v>149</v>
      </c>
      <c r="L272" s="45"/>
      <c r="M272" s="226" t="s">
        <v>19</v>
      </c>
      <c r="N272" s="227" t="s">
        <v>44</v>
      </c>
      <c r="O272" s="85"/>
      <c r="P272" s="228">
        <f>O272*H272</f>
        <v>0</v>
      </c>
      <c r="Q272" s="228">
        <v>0.0018400000000000001</v>
      </c>
      <c r="R272" s="228">
        <f>Q272*H272</f>
        <v>0.031280000000000002</v>
      </c>
      <c r="S272" s="228">
        <v>0</v>
      </c>
      <c r="T272" s="229">
        <f>S272*H272</f>
        <v>0</v>
      </c>
      <c r="U272" s="39"/>
      <c r="V272" s="39"/>
      <c r="W272" s="39"/>
      <c r="X272" s="39"/>
      <c r="Y272" s="39"/>
      <c r="Z272" s="39"/>
      <c r="AA272" s="39"/>
      <c r="AB272" s="39"/>
      <c r="AC272" s="39"/>
      <c r="AD272" s="39"/>
      <c r="AE272" s="39"/>
      <c r="AR272" s="230" t="s">
        <v>269</v>
      </c>
      <c r="AT272" s="230" t="s">
        <v>145</v>
      </c>
      <c r="AU272" s="230" t="s">
        <v>151</v>
      </c>
      <c r="AY272" s="18" t="s">
        <v>142</v>
      </c>
      <c r="BE272" s="231">
        <f>IF(N272="základní",J272,0)</f>
        <v>0</v>
      </c>
      <c r="BF272" s="231">
        <f>IF(N272="snížená",J272,0)</f>
        <v>0</v>
      </c>
      <c r="BG272" s="231">
        <f>IF(N272="zákl. přenesená",J272,0)</f>
        <v>0</v>
      </c>
      <c r="BH272" s="231">
        <f>IF(N272="sníž. přenesená",J272,0)</f>
        <v>0</v>
      </c>
      <c r="BI272" s="231">
        <f>IF(N272="nulová",J272,0)</f>
        <v>0</v>
      </c>
      <c r="BJ272" s="18" t="s">
        <v>151</v>
      </c>
      <c r="BK272" s="231">
        <f>ROUND(I272*H272,2)</f>
        <v>0</v>
      </c>
      <c r="BL272" s="18" t="s">
        <v>269</v>
      </c>
      <c r="BM272" s="230" t="s">
        <v>2243</v>
      </c>
    </row>
    <row r="273" s="2" customFormat="1">
      <c r="A273" s="39"/>
      <c r="B273" s="40"/>
      <c r="C273" s="41"/>
      <c r="D273" s="234" t="s">
        <v>174</v>
      </c>
      <c r="E273" s="41"/>
      <c r="F273" s="255" t="s">
        <v>2244</v>
      </c>
      <c r="G273" s="41"/>
      <c r="H273" s="41"/>
      <c r="I273" s="137"/>
      <c r="J273" s="41"/>
      <c r="K273" s="41"/>
      <c r="L273" s="45"/>
      <c r="M273" s="256"/>
      <c r="N273" s="257"/>
      <c r="O273" s="85"/>
      <c r="P273" s="85"/>
      <c r="Q273" s="85"/>
      <c r="R273" s="85"/>
      <c r="S273" s="85"/>
      <c r="T273" s="86"/>
      <c r="U273" s="39"/>
      <c r="V273" s="39"/>
      <c r="W273" s="39"/>
      <c r="X273" s="39"/>
      <c r="Y273" s="39"/>
      <c r="Z273" s="39"/>
      <c r="AA273" s="39"/>
      <c r="AB273" s="39"/>
      <c r="AC273" s="39"/>
      <c r="AD273" s="39"/>
      <c r="AE273" s="39"/>
      <c r="AT273" s="18" t="s">
        <v>174</v>
      </c>
      <c r="AU273" s="18" t="s">
        <v>151</v>
      </c>
    </row>
    <row r="274" s="2" customFormat="1" ht="16.5" customHeight="1">
      <c r="A274" s="39"/>
      <c r="B274" s="40"/>
      <c r="C274" s="219" t="s">
        <v>1012</v>
      </c>
      <c r="D274" s="219" t="s">
        <v>145</v>
      </c>
      <c r="E274" s="220" t="s">
        <v>2245</v>
      </c>
      <c r="F274" s="221" t="s">
        <v>2246</v>
      </c>
      <c r="G274" s="222" t="s">
        <v>2216</v>
      </c>
      <c r="H274" s="223">
        <v>4</v>
      </c>
      <c r="I274" s="224"/>
      <c r="J274" s="225">
        <f>ROUND(I274*H274,2)</f>
        <v>0</v>
      </c>
      <c r="K274" s="221" t="s">
        <v>149</v>
      </c>
      <c r="L274" s="45"/>
      <c r="M274" s="226" t="s">
        <v>19</v>
      </c>
      <c r="N274" s="227" t="s">
        <v>44</v>
      </c>
      <c r="O274" s="85"/>
      <c r="P274" s="228">
        <f>O274*H274</f>
        <v>0</v>
      </c>
      <c r="Q274" s="228">
        <v>0.0019599999999999999</v>
      </c>
      <c r="R274" s="228">
        <f>Q274*H274</f>
        <v>0.0078399999999999997</v>
      </c>
      <c r="S274" s="228">
        <v>0</v>
      </c>
      <c r="T274" s="229">
        <f>S274*H274</f>
        <v>0</v>
      </c>
      <c r="U274" s="39"/>
      <c r="V274" s="39"/>
      <c r="W274" s="39"/>
      <c r="X274" s="39"/>
      <c r="Y274" s="39"/>
      <c r="Z274" s="39"/>
      <c r="AA274" s="39"/>
      <c r="AB274" s="39"/>
      <c r="AC274" s="39"/>
      <c r="AD274" s="39"/>
      <c r="AE274" s="39"/>
      <c r="AR274" s="230" t="s">
        <v>269</v>
      </c>
      <c r="AT274" s="230" t="s">
        <v>145</v>
      </c>
      <c r="AU274" s="230" t="s">
        <v>151</v>
      </c>
      <c r="AY274" s="18" t="s">
        <v>142</v>
      </c>
      <c r="BE274" s="231">
        <f>IF(N274="základní",J274,0)</f>
        <v>0</v>
      </c>
      <c r="BF274" s="231">
        <f>IF(N274="snížená",J274,0)</f>
        <v>0</v>
      </c>
      <c r="BG274" s="231">
        <f>IF(N274="zákl. přenesená",J274,0)</f>
        <v>0</v>
      </c>
      <c r="BH274" s="231">
        <f>IF(N274="sníž. přenesená",J274,0)</f>
        <v>0</v>
      </c>
      <c r="BI274" s="231">
        <f>IF(N274="nulová",J274,0)</f>
        <v>0</v>
      </c>
      <c r="BJ274" s="18" t="s">
        <v>151</v>
      </c>
      <c r="BK274" s="231">
        <f>ROUND(I274*H274,2)</f>
        <v>0</v>
      </c>
      <c r="BL274" s="18" t="s">
        <v>269</v>
      </c>
      <c r="BM274" s="230" t="s">
        <v>2247</v>
      </c>
    </row>
    <row r="275" s="2" customFormat="1" ht="16.5" customHeight="1">
      <c r="A275" s="39"/>
      <c r="B275" s="40"/>
      <c r="C275" s="219" t="s">
        <v>1017</v>
      </c>
      <c r="D275" s="219" t="s">
        <v>145</v>
      </c>
      <c r="E275" s="220" t="s">
        <v>2248</v>
      </c>
      <c r="F275" s="221" t="s">
        <v>2249</v>
      </c>
      <c r="G275" s="222" t="s">
        <v>2216</v>
      </c>
      <c r="H275" s="223">
        <v>5</v>
      </c>
      <c r="I275" s="224"/>
      <c r="J275" s="225">
        <f>ROUND(I275*H275,2)</f>
        <v>0</v>
      </c>
      <c r="K275" s="221" t="s">
        <v>149</v>
      </c>
      <c r="L275" s="45"/>
      <c r="M275" s="226" t="s">
        <v>19</v>
      </c>
      <c r="N275" s="227" t="s">
        <v>44</v>
      </c>
      <c r="O275" s="85"/>
      <c r="P275" s="228">
        <f>O275*H275</f>
        <v>0</v>
      </c>
      <c r="Q275" s="228">
        <v>0.0018400000000000001</v>
      </c>
      <c r="R275" s="228">
        <f>Q275*H275</f>
        <v>0.0091999999999999998</v>
      </c>
      <c r="S275" s="228">
        <v>0</v>
      </c>
      <c r="T275" s="229">
        <f>S275*H275</f>
        <v>0</v>
      </c>
      <c r="U275" s="39"/>
      <c r="V275" s="39"/>
      <c r="W275" s="39"/>
      <c r="X275" s="39"/>
      <c r="Y275" s="39"/>
      <c r="Z275" s="39"/>
      <c r="AA275" s="39"/>
      <c r="AB275" s="39"/>
      <c r="AC275" s="39"/>
      <c r="AD275" s="39"/>
      <c r="AE275" s="39"/>
      <c r="AR275" s="230" t="s">
        <v>269</v>
      </c>
      <c r="AT275" s="230" t="s">
        <v>145</v>
      </c>
      <c r="AU275" s="230" t="s">
        <v>151</v>
      </c>
      <c r="AY275" s="18" t="s">
        <v>142</v>
      </c>
      <c r="BE275" s="231">
        <f>IF(N275="základní",J275,0)</f>
        <v>0</v>
      </c>
      <c r="BF275" s="231">
        <f>IF(N275="snížená",J275,0)</f>
        <v>0</v>
      </c>
      <c r="BG275" s="231">
        <f>IF(N275="zákl. přenesená",J275,0)</f>
        <v>0</v>
      </c>
      <c r="BH275" s="231">
        <f>IF(N275="sníž. přenesená",J275,0)</f>
        <v>0</v>
      </c>
      <c r="BI275" s="231">
        <f>IF(N275="nulová",J275,0)</f>
        <v>0</v>
      </c>
      <c r="BJ275" s="18" t="s">
        <v>151</v>
      </c>
      <c r="BK275" s="231">
        <f>ROUND(I275*H275,2)</f>
        <v>0</v>
      </c>
      <c r="BL275" s="18" t="s">
        <v>269</v>
      </c>
      <c r="BM275" s="230" t="s">
        <v>2250</v>
      </c>
    </row>
    <row r="276" s="2" customFormat="1">
      <c r="A276" s="39"/>
      <c r="B276" s="40"/>
      <c r="C276" s="41"/>
      <c r="D276" s="234" t="s">
        <v>174</v>
      </c>
      <c r="E276" s="41"/>
      <c r="F276" s="255" t="s">
        <v>2251</v>
      </c>
      <c r="G276" s="41"/>
      <c r="H276" s="41"/>
      <c r="I276" s="137"/>
      <c r="J276" s="41"/>
      <c r="K276" s="41"/>
      <c r="L276" s="45"/>
      <c r="M276" s="256"/>
      <c r="N276" s="257"/>
      <c r="O276" s="85"/>
      <c r="P276" s="85"/>
      <c r="Q276" s="85"/>
      <c r="R276" s="85"/>
      <c r="S276" s="85"/>
      <c r="T276" s="86"/>
      <c r="U276" s="39"/>
      <c r="V276" s="39"/>
      <c r="W276" s="39"/>
      <c r="X276" s="39"/>
      <c r="Y276" s="39"/>
      <c r="Z276" s="39"/>
      <c r="AA276" s="39"/>
      <c r="AB276" s="39"/>
      <c r="AC276" s="39"/>
      <c r="AD276" s="39"/>
      <c r="AE276" s="39"/>
      <c r="AT276" s="18" t="s">
        <v>174</v>
      </c>
      <c r="AU276" s="18" t="s">
        <v>151</v>
      </c>
    </row>
    <row r="277" s="2" customFormat="1" ht="16.5" customHeight="1">
      <c r="A277" s="39"/>
      <c r="B277" s="40"/>
      <c r="C277" s="219" t="s">
        <v>1022</v>
      </c>
      <c r="D277" s="219" t="s">
        <v>145</v>
      </c>
      <c r="E277" s="220" t="s">
        <v>2252</v>
      </c>
      <c r="F277" s="221" t="s">
        <v>2253</v>
      </c>
      <c r="G277" s="222" t="s">
        <v>179</v>
      </c>
      <c r="H277" s="223">
        <v>16</v>
      </c>
      <c r="I277" s="224"/>
      <c r="J277" s="225">
        <f>ROUND(I277*H277,2)</f>
        <v>0</v>
      </c>
      <c r="K277" s="221" t="s">
        <v>149</v>
      </c>
      <c r="L277" s="45"/>
      <c r="M277" s="226" t="s">
        <v>19</v>
      </c>
      <c r="N277" s="227" t="s">
        <v>44</v>
      </c>
      <c r="O277" s="85"/>
      <c r="P277" s="228">
        <f>O277*H277</f>
        <v>0</v>
      </c>
      <c r="Q277" s="228">
        <v>0.00013999999999999999</v>
      </c>
      <c r="R277" s="228">
        <f>Q277*H277</f>
        <v>0.0022399999999999998</v>
      </c>
      <c r="S277" s="228">
        <v>0</v>
      </c>
      <c r="T277" s="229">
        <f>S277*H277</f>
        <v>0</v>
      </c>
      <c r="U277" s="39"/>
      <c r="V277" s="39"/>
      <c r="W277" s="39"/>
      <c r="X277" s="39"/>
      <c r="Y277" s="39"/>
      <c r="Z277" s="39"/>
      <c r="AA277" s="39"/>
      <c r="AB277" s="39"/>
      <c r="AC277" s="39"/>
      <c r="AD277" s="39"/>
      <c r="AE277" s="39"/>
      <c r="AR277" s="230" t="s">
        <v>269</v>
      </c>
      <c r="AT277" s="230" t="s">
        <v>145</v>
      </c>
      <c r="AU277" s="230" t="s">
        <v>151</v>
      </c>
      <c r="AY277" s="18" t="s">
        <v>142</v>
      </c>
      <c r="BE277" s="231">
        <f>IF(N277="základní",J277,0)</f>
        <v>0</v>
      </c>
      <c r="BF277" s="231">
        <f>IF(N277="snížená",J277,0)</f>
        <v>0</v>
      </c>
      <c r="BG277" s="231">
        <f>IF(N277="zákl. přenesená",J277,0)</f>
        <v>0</v>
      </c>
      <c r="BH277" s="231">
        <f>IF(N277="sníž. přenesená",J277,0)</f>
        <v>0</v>
      </c>
      <c r="BI277" s="231">
        <f>IF(N277="nulová",J277,0)</f>
        <v>0</v>
      </c>
      <c r="BJ277" s="18" t="s">
        <v>151</v>
      </c>
      <c r="BK277" s="231">
        <f>ROUND(I277*H277,2)</f>
        <v>0</v>
      </c>
      <c r="BL277" s="18" t="s">
        <v>269</v>
      </c>
      <c r="BM277" s="230" t="s">
        <v>2254</v>
      </c>
    </row>
    <row r="278" s="2" customFormat="1" ht="16.5" customHeight="1">
      <c r="A278" s="39"/>
      <c r="B278" s="40"/>
      <c r="C278" s="219" t="s">
        <v>1025</v>
      </c>
      <c r="D278" s="219" t="s">
        <v>145</v>
      </c>
      <c r="E278" s="220" t="s">
        <v>2255</v>
      </c>
      <c r="F278" s="221" t="s">
        <v>2256</v>
      </c>
      <c r="G278" s="222" t="s">
        <v>179</v>
      </c>
      <c r="H278" s="223">
        <v>4</v>
      </c>
      <c r="I278" s="224"/>
      <c r="J278" s="225">
        <f>ROUND(I278*H278,2)</f>
        <v>0</v>
      </c>
      <c r="K278" s="221" t="s">
        <v>149</v>
      </c>
      <c r="L278" s="45"/>
      <c r="M278" s="226" t="s">
        <v>19</v>
      </c>
      <c r="N278" s="227" t="s">
        <v>44</v>
      </c>
      <c r="O278" s="85"/>
      <c r="P278" s="228">
        <f>O278*H278</f>
        <v>0</v>
      </c>
      <c r="Q278" s="228">
        <v>0.00198</v>
      </c>
      <c r="R278" s="228">
        <f>Q278*H278</f>
        <v>0.00792</v>
      </c>
      <c r="S278" s="228">
        <v>0</v>
      </c>
      <c r="T278" s="229">
        <f>S278*H278</f>
        <v>0</v>
      </c>
      <c r="U278" s="39"/>
      <c r="V278" s="39"/>
      <c r="W278" s="39"/>
      <c r="X278" s="39"/>
      <c r="Y278" s="39"/>
      <c r="Z278" s="39"/>
      <c r="AA278" s="39"/>
      <c r="AB278" s="39"/>
      <c r="AC278" s="39"/>
      <c r="AD278" s="39"/>
      <c r="AE278" s="39"/>
      <c r="AR278" s="230" t="s">
        <v>269</v>
      </c>
      <c r="AT278" s="230" t="s">
        <v>145</v>
      </c>
      <c r="AU278" s="230" t="s">
        <v>151</v>
      </c>
      <c r="AY278" s="18" t="s">
        <v>142</v>
      </c>
      <c r="BE278" s="231">
        <f>IF(N278="základní",J278,0)</f>
        <v>0</v>
      </c>
      <c r="BF278" s="231">
        <f>IF(N278="snížená",J278,0)</f>
        <v>0</v>
      </c>
      <c r="BG278" s="231">
        <f>IF(N278="zákl. přenesená",J278,0)</f>
        <v>0</v>
      </c>
      <c r="BH278" s="231">
        <f>IF(N278="sníž. přenesená",J278,0)</f>
        <v>0</v>
      </c>
      <c r="BI278" s="231">
        <f>IF(N278="nulová",J278,0)</f>
        <v>0</v>
      </c>
      <c r="BJ278" s="18" t="s">
        <v>151</v>
      </c>
      <c r="BK278" s="231">
        <f>ROUND(I278*H278,2)</f>
        <v>0</v>
      </c>
      <c r="BL278" s="18" t="s">
        <v>269</v>
      </c>
      <c r="BM278" s="230" t="s">
        <v>2257</v>
      </c>
    </row>
    <row r="279" s="2" customFormat="1">
      <c r="A279" s="39"/>
      <c r="B279" s="40"/>
      <c r="C279" s="41"/>
      <c r="D279" s="234" t="s">
        <v>174</v>
      </c>
      <c r="E279" s="41"/>
      <c r="F279" s="255" t="s">
        <v>2258</v>
      </c>
      <c r="G279" s="41"/>
      <c r="H279" s="41"/>
      <c r="I279" s="137"/>
      <c r="J279" s="41"/>
      <c r="K279" s="41"/>
      <c r="L279" s="45"/>
      <c r="M279" s="256"/>
      <c r="N279" s="257"/>
      <c r="O279" s="85"/>
      <c r="P279" s="85"/>
      <c r="Q279" s="85"/>
      <c r="R279" s="85"/>
      <c r="S279" s="85"/>
      <c r="T279" s="86"/>
      <c r="U279" s="39"/>
      <c r="V279" s="39"/>
      <c r="W279" s="39"/>
      <c r="X279" s="39"/>
      <c r="Y279" s="39"/>
      <c r="Z279" s="39"/>
      <c r="AA279" s="39"/>
      <c r="AB279" s="39"/>
      <c r="AC279" s="39"/>
      <c r="AD279" s="39"/>
      <c r="AE279" s="39"/>
      <c r="AT279" s="18" t="s">
        <v>174</v>
      </c>
      <c r="AU279" s="18" t="s">
        <v>151</v>
      </c>
    </row>
    <row r="280" s="2" customFormat="1" ht="16.5" customHeight="1">
      <c r="A280" s="39"/>
      <c r="B280" s="40"/>
      <c r="C280" s="268" t="s">
        <v>1029</v>
      </c>
      <c r="D280" s="268" t="s">
        <v>264</v>
      </c>
      <c r="E280" s="269" t="s">
        <v>2259</v>
      </c>
      <c r="F280" s="270" t="s">
        <v>2260</v>
      </c>
      <c r="G280" s="271" t="s">
        <v>179</v>
      </c>
      <c r="H280" s="272">
        <v>4</v>
      </c>
      <c r="I280" s="273"/>
      <c r="J280" s="274">
        <f>ROUND(I280*H280,2)</f>
        <v>0</v>
      </c>
      <c r="K280" s="270" t="s">
        <v>149</v>
      </c>
      <c r="L280" s="275"/>
      <c r="M280" s="276" t="s">
        <v>19</v>
      </c>
      <c r="N280" s="277" t="s">
        <v>44</v>
      </c>
      <c r="O280" s="85"/>
      <c r="P280" s="228">
        <f>O280*H280</f>
        <v>0</v>
      </c>
      <c r="Q280" s="228">
        <v>0.035999999999999997</v>
      </c>
      <c r="R280" s="228">
        <f>Q280*H280</f>
        <v>0.14399999999999999</v>
      </c>
      <c r="S280" s="228">
        <v>0</v>
      </c>
      <c r="T280" s="229">
        <f>S280*H280</f>
        <v>0</v>
      </c>
      <c r="U280" s="39"/>
      <c r="V280" s="39"/>
      <c r="W280" s="39"/>
      <c r="X280" s="39"/>
      <c r="Y280" s="39"/>
      <c r="Z280" s="39"/>
      <c r="AA280" s="39"/>
      <c r="AB280" s="39"/>
      <c r="AC280" s="39"/>
      <c r="AD280" s="39"/>
      <c r="AE280" s="39"/>
      <c r="AR280" s="230" t="s">
        <v>351</v>
      </c>
      <c r="AT280" s="230" t="s">
        <v>264</v>
      </c>
      <c r="AU280" s="230" t="s">
        <v>151</v>
      </c>
      <c r="AY280" s="18" t="s">
        <v>142</v>
      </c>
      <c r="BE280" s="231">
        <f>IF(N280="základní",J280,0)</f>
        <v>0</v>
      </c>
      <c r="BF280" s="231">
        <f>IF(N280="snížená",J280,0)</f>
        <v>0</v>
      </c>
      <c r="BG280" s="231">
        <f>IF(N280="zákl. přenesená",J280,0)</f>
        <v>0</v>
      </c>
      <c r="BH280" s="231">
        <f>IF(N280="sníž. přenesená",J280,0)</f>
        <v>0</v>
      </c>
      <c r="BI280" s="231">
        <f>IF(N280="nulová",J280,0)</f>
        <v>0</v>
      </c>
      <c r="BJ280" s="18" t="s">
        <v>151</v>
      </c>
      <c r="BK280" s="231">
        <f>ROUND(I280*H280,2)</f>
        <v>0</v>
      </c>
      <c r="BL280" s="18" t="s">
        <v>269</v>
      </c>
      <c r="BM280" s="230" t="s">
        <v>2261</v>
      </c>
    </row>
    <row r="281" s="2" customFormat="1" ht="16.5" customHeight="1">
      <c r="A281" s="39"/>
      <c r="B281" s="40"/>
      <c r="C281" s="268" t="s">
        <v>1033</v>
      </c>
      <c r="D281" s="268" t="s">
        <v>264</v>
      </c>
      <c r="E281" s="269" t="s">
        <v>2262</v>
      </c>
      <c r="F281" s="270" t="s">
        <v>2263</v>
      </c>
      <c r="G281" s="271" t="s">
        <v>179</v>
      </c>
      <c r="H281" s="272">
        <v>4</v>
      </c>
      <c r="I281" s="273"/>
      <c r="J281" s="274">
        <f>ROUND(I281*H281,2)</f>
        <v>0</v>
      </c>
      <c r="K281" s="270" t="s">
        <v>149</v>
      </c>
      <c r="L281" s="275"/>
      <c r="M281" s="276" t="s">
        <v>19</v>
      </c>
      <c r="N281" s="277" t="s">
        <v>44</v>
      </c>
      <c r="O281" s="85"/>
      <c r="P281" s="228">
        <f>O281*H281</f>
        <v>0</v>
      </c>
      <c r="Q281" s="228">
        <v>0.064000000000000001</v>
      </c>
      <c r="R281" s="228">
        <f>Q281*H281</f>
        <v>0.25600000000000001</v>
      </c>
      <c r="S281" s="228">
        <v>0</v>
      </c>
      <c r="T281" s="229">
        <f>S281*H281</f>
        <v>0</v>
      </c>
      <c r="U281" s="39"/>
      <c r="V281" s="39"/>
      <c r="W281" s="39"/>
      <c r="X281" s="39"/>
      <c r="Y281" s="39"/>
      <c r="Z281" s="39"/>
      <c r="AA281" s="39"/>
      <c r="AB281" s="39"/>
      <c r="AC281" s="39"/>
      <c r="AD281" s="39"/>
      <c r="AE281" s="39"/>
      <c r="AR281" s="230" t="s">
        <v>351</v>
      </c>
      <c r="AT281" s="230" t="s">
        <v>264</v>
      </c>
      <c r="AU281" s="230" t="s">
        <v>151</v>
      </c>
      <c r="AY281" s="18" t="s">
        <v>142</v>
      </c>
      <c r="BE281" s="231">
        <f>IF(N281="základní",J281,0)</f>
        <v>0</v>
      </c>
      <c r="BF281" s="231">
        <f>IF(N281="snížená",J281,0)</f>
        <v>0</v>
      </c>
      <c r="BG281" s="231">
        <f>IF(N281="zákl. přenesená",J281,0)</f>
        <v>0</v>
      </c>
      <c r="BH281" s="231">
        <f>IF(N281="sníž. přenesená",J281,0)</f>
        <v>0</v>
      </c>
      <c r="BI281" s="231">
        <f>IF(N281="nulová",J281,0)</f>
        <v>0</v>
      </c>
      <c r="BJ281" s="18" t="s">
        <v>151</v>
      </c>
      <c r="BK281" s="231">
        <f>ROUND(I281*H281,2)</f>
        <v>0</v>
      </c>
      <c r="BL281" s="18" t="s">
        <v>269</v>
      </c>
      <c r="BM281" s="230" t="s">
        <v>2264</v>
      </c>
    </row>
    <row r="282" s="2" customFormat="1" ht="16.5" customHeight="1">
      <c r="A282" s="39"/>
      <c r="B282" s="40"/>
      <c r="C282" s="268" t="s">
        <v>1038</v>
      </c>
      <c r="D282" s="268" t="s">
        <v>264</v>
      </c>
      <c r="E282" s="269" t="s">
        <v>2265</v>
      </c>
      <c r="F282" s="270" t="s">
        <v>2266</v>
      </c>
      <c r="G282" s="271" t="s">
        <v>179</v>
      </c>
      <c r="H282" s="272">
        <v>4</v>
      </c>
      <c r="I282" s="273"/>
      <c r="J282" s="274">
        <f>ROUND(I282*H282,2)</f>
        <v>0</v>
      </c>
      <c r="K282" s="270" t="s">
        <v>149</v>
      </c>
      <c r="L282" s="275"/>
      <c r="M282" s="276" t="s">
        <v>19</v>
      </c>
      <c r="N282" s="277" t="s">
        <v>44</v>
      </c>
      <c r="O282" s="85"/>
      <c r="P282" s="228">
        <f>O282*H282</f>
        <v>0</v>
      </c>
      <c r="Q282" s="228">
        <v>0.056000000000000001</v>
      </c>
      <c r="R282" s="228">
        <f>Q282*H282</f>
        <v>0.22400000000000001</v>
      </c>
      <c r="S282" s="228">
        <v>0</v>
      </c>
      <c r="T282" s="229">
        <f>S282*H282</f>
        <v>0</v>
      </c>
      <c r="U282" s="39"/>
      <c r="V282" s="39"/>
      <c r="W282" s="39"/>
      <c r="X282" s="39"/>
      <c r="Y282" s="39"/>
      <c r="Z282" s="39"/>
      <c r="AA282" s="39"/>
      <c r="AB282" s="39"/>
      <c r="AC282" s="39"/>
      <c r="AD282" s="39"/>
      <c r="AE282" s="39"/>
      <c r="AR282" s="230" t="s">
        <v>351</v>
      </c>
      <c r="AT282" s="230" t="s">
        <v>264</v>
      </c>
      <c r="AU282" s="230" t="s">
        <v>151</v>
      </c>
      <c r="AY282" s="18" t="s">
        <v>142</v>
      </c>
      <c r="BE282" s="231">
        <f>IF(N282="základní",J282,0)</f>
        <v>0</v>
      </c>
      <c r="BF282" s="231">
        <f>IF(N282="snížená",J282,0)</f>
        <v>0</v>
      </c>
      <c r="BG282" s="231">
        <f>IF(N282="zákl. přenesená",J282,0)</f>
        <v>0</v>
      </c>
      <c r="BH282" s="231">
        <f>IF(N282="sníž. přenesená",J282,0)</f>
        <v>0</v>
      </c>
      <c r="BI282" s="231">
        <f>IF(N282="nulová",J282,0)</f>
        <v>0</v>
      </c>
      <c r="BJ282" s="18" t="s">
        <v>151</v>
      </c>
      <c r="BK282" s="231">
        <f>ROUND(I282*H282,2)</f>
        <v>0</v>
      </c>
      <c r="BL282" s="18" t="s">
        <v>269</v>
      </c>
      <c r="BM282" s="230" t="s">
        <v>2267</v>
      </c>
    </row>
    <row r="283" s="2" customFormat="1" ht="21.75" customHeight="1">
      <c r="A283" s="39"/>
      <c r="B283" s="40"/>
      <c r="C283" s="219" t="s">
        <v>1040</v>
      </c>
      <c r="D283" s="219" t="s">
        <v>145</v>
      </c>
      <c r="E283" s="220" t="s">
        <v>2268</v>
      </c>
      <c r="F283" s="221" t="s">
        <v>2269</v>
      </c>
      <c r="G283" s="222" t="s">
        <v>301</v>
      </c>
      <c r="H283" s="223">
        <v>1.395</v>
      </c>
      <c r="I283" s="224"/>
      <c r="J283" s="225">
        <f>ROUND(I283*H283,2)</f>
        <v>0</v>
      </c>
      <c r="K283" s="221" t="s">
        <v>149</v>
      </c>
      <c r="L283" s="45"/>
      <c r="M283" s="226" t="s">
        <v>19</v>
      </c>
      <c r="N283" s="227" t="s">
        <v>44</v>
      </c>
      <c r="O283" s="85"/>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269</v>
      </c>
      <c r="AT283" s="230" t="s">
        <v>145</v>
      </c>
      <c r="AU283" s="230" t="s">
        <v>151</v>
      </c>
      <c r="AY283" s="18" t="s">
        <v>142</v>
      </c>
      <c r="BE283" s="231">
        <f>IF(N283="základní",J283,0)</f>
        <v>0</v>
      </c>
      <c r="BF283" s="231">
        <f>IF(N283="snížená",J283,0)</f>
        <v>0</v>
      </c>
      <c r="BG283" s="231">
        <f>IF(N283="zákl. přenesená",J283,0)</f>
        <v>0</v>
      </c>
      <c r="BH283" s="231">
        <f>IF(N283="sníž. přenesená",J283,0)</f>
        <v>0</v>
      </c>
      <c r="BI283" s="231">
        <f>IF(N283="nulová",J283,0)</f>
        <v>0</v>
      </c>
      <c r="BJ283" s="18" t="s">
        <v>151</v>
      </c>
      <c r="BK283" s="231">
        <f>ROUND(I283*H283,2)</f>
        <v>0</v>
      </c>
      <c r="BL283" s="18" t="s">
        <v>269</v>
      </c>
      <c r="BM283" s="230" t="s">
        <v>2270</v>
      </c>
    </row>
    <row r="284" s="2" customFormat="1">
      <c r="A284" s="39"/>
      <c r="B284" s="40"/>
      <c r="C284" s="41"/>
      <c r="D284" s="234" t="s">
        <v>174</v>
      </c>
      <c r="E284" s="41"/>
      <c r="F284" s="255" t="s">
        <v>973</v>
      </c>
      <c r="G284" s="41"/>
      <c r="H284" s="41"/>
      <c r="I284" s="137"/>
      <c r="J284" s="41"/>
      <c r="K284" s="41"/>
      <c r="L284" s="45"/>
      <c r="M284" s="256"/>
      <c r="N284" s="257"/>
      <c r="O284" s="85"/>
      <c r="P284" s="85"/>
      <c r="Q284" s="85"/>
      <c r="R284" s="85"/>
      <c r="S284" s="85"/>
      <c r="T284" s="86"/>
      <c r="U284" s="39"/>
      <c r="V284" s="39"/>
      <c r="W284" s="39"/>
      <c r="X284" s="39"/>
      <c r="Y284" s="39"/>
      <c r="Z284" s="39"/>
      <c r="AA284" s="39"/>
      <c r="AB284" s="39"/>
      <c r="AC284" s="39"/>
      <c r="AD284" s="39"/>
      <c r="AE284" s="39"/>
      <c r="AT284" s="18" t="s">
        <v>174</v>
      </c>
      <c r="AU284" s="18" t="s">
        <v>151</v>
      </c>
    </row>
    <row r="285" s="12" customFormat="1" ht="22.8" customHeight="1">
      <c r="A285" s="12"/>
      <c r="B285" s="203"/>
      <c r="C285" s="204"/>
      <c r="D285" s="205" t="s">
        <v>71</v>
      </c>
      <c r="E285" s="217" t="s">
        <v>2271</v>
      </c>
      <c r="F285" s="217" t="s">
        <v>2272</v>
      </c>
      <c r="G285" s="204"/>
      <c r="H285" s="204"/>
      <c r="I285" s="207"/>
      <c r="J285" s="218">
        <f>BK285</f>
        <v>0</v>
      </c>
      <c r="K285" s="204"/>
      <c r="L285" s="209"/>
      <c r="M285" s="210"/>
      <c r="N285" s="211"/>
      <c r="O285" s="211"/>
      <c r="P285" s="212">
        <f>SUM(P286:P291)</f>
        <v>0</v>
      </c>
      <c r="Q285" s="211"/>
      <c r="R285" s="212">
        <f>SUM(R286:R291)</f>
        <v>0.22675000000000001</v>
      </c>
      <c r="S285" s="211"/>
      <c r="T285" s="213">
        <f>SUM(T286:T291)</f>
        <v>0</v>
      </c>
      <c r="U285" s="12"/>
      <c r="V285" s="12"/>
      <c r="W285" s="12"/>
      <c r="X285" s="12"/>
      <c r="Y285" s="12"/>
      <c r="Z285" s="12"/>
      <c r="AA285" s="12"/>
      <c r="AB285" s="12"/>
      <c r="AC285" s="12"/>
      <c r="AD285" s="12"/>
      <c r="AE285" s="12"/>
      <c r="AR285" s="214" t="s">
        <v>151</v>
      </c>
      <c r="AT285" s="215" t="s">
        <v>71</v>
      </c>
      <c r="AU285" s="215" t="s">
        <v>80</v>
      </c>
      <c r="AY285" s="214" t="s">
        <v>142</v>
      </c>
      <c r="BK285" s="216">
        <f>SUM(BK286:BK291)</f>
        <v>0</v>
      </c>
    </row>
    <row r="286" s="2" customFormat="1" ht="16.5" customHeight="1">
      <c r="A286" s="39"/>
      <c r="B286" s="40"/>
      <c r="C286" s="219" t="s">
        <v>1044</v>
      </c>
      <c r="D286" s="219" t="s">
        <v>145</v>
      </c>
      <c r="E286" s="220" t="s">
        <v>2273</v>
      </c>
      <c r="F286" s="221" t="s">
        <v>2274</v>
      </c>
      <c r="G286" s="222" t="s">
        <v>2216</v>
      </c>
      <c r="H286" s="223">
        <v>4</v>
      </c>
      <c r="I286" s="224"/>
      <c r="J286" s="225">
        <f>ROUND(I286*H286,2)</f>
        <v>0</v>
      </c>
      <c r="K286" s="221" t="s">
        <v>149</v>
      </c>
      <c r="L286" s="45"/>
      <c r="M286" s="226" t="s">
        <v>19</v>
      </c>
      <c r="N286" s="227" t="s">
        <v>44</v>
      </c>
      <c r="O286" s="85"/>
      <c r="P286" s="228">
        <f>O286*H286</f>
        <v>0</v>
      </c>
      <c r="Q286" s="228">
        <v>0.043549999999999998</v>
      </c>
      <c r="R286" s="228">
        <f>Q286*H286</f>
        <v>0.17419999999999999</v>
      </c>
      <c r="S286" s="228">
        <v>0</v>
      </c>
      <c r="T286" s="229">
        <f>S286*H286</f>
        <v>0</v>
      </c>
      <c r="U286" s="39"/>
      <c r="V286" s="39"/>
      <c r="W286" s="39"/>
      <c r="X286" s="39"/>
      <c r="Y286" s="39"/>
      <c r="Z286" s="39"/>
      <c r="AA286" s="39"/>
      <c r="AB286" s="39"/>
      <c r="AC286" s="39"/>
      <c r="AD286" s="39"/>
      <c r="AE286" s="39"/>
      <c r="AR286" s="230" t="s">
        <v>269</v>
      </c>
      <c r="AT286" s="230" t="s">
        <v>145</v>
      </c>
      <c r="AU286" s="230" t="s">
        <v>151</v>
      </c>
      <c r="AY286" s="18" t="s">
        <v>142</v>
      </c>
      <c r="BE286" s="231">
        <f>IF(N286="základní",J286,0)</f>
        <v>0</v>
      </c>
      <c r="BF286" s="231">
        <f>IF(N286="snížená",J286,0)</f>
        <v>0</v>
      </c>
      <c r="BG286" s="231">
        <f>IF(N286="zákl. přenesená",J286,0)</f>
        <v>0</v>
      </c>
      <c r="BH286" s="231">
        <f>IF(N286="sníž. přenesená",J286,0)</f>
        <v>0</v>
      </c>
      <c r="BI286" s="231">
        <f>IF(N286="nulová",J286,0)</f>
        <v>0</v>
      </c>
      <c r="BJ286" s="18" t="s">
        <v>151</v>
      </c>
      <c r="BK286" s="231">
        <f>ROUND(I286*H286,2)</f>
        <v>0</v>
      </c>
      <c r="BL286" s="18" t="s">
        <v>269</v>
      </c>
      <c r="BM286" s="230" t="s">
        <v>2275</v>
      </c>
    </row>
    <row r="287" s="2" customFormat="1">
      <c r="A287" s="39"/>
      <c r="B287" s="40"/>
      <c r="C287" s="41"/>
      <c r="D287" s="234" t="s">
        <v>174</v>
      </c>
      <c r="E287" s="41"/>
      <c r="F287" s="255" t="s">
        <v>2276</v>
      </c>
      <c r="G287" s="41"/>
      <c r="H287" s="41"/>
      <c r="I287" s="137"/>
      <c r="J287" s="41"/>
      <c r="K287" s="41"/>
      <c r="L287" s="45"/>
      <c r="M287" s="256"/>
      <c r="N287" s="257"/>
      <c r="O287" s="85"/>
      <c r="P287" s="85"/>
      <c r="Q287" s="85"/>
      <c r="R287" s="85"/>
      <c r="S287" s="85"/>
      <c r="T287" s="86"/>
      <c r="U287" s="39"/>
      <c r="V287" s="39"/>
      <c r="W287" s="39"/>
      <c r="X287" s="39"/>
      <c r="Y287" s="39"/>
      <c r="Z287" s="39"/>
      <c r="AA287" s="39"/>
      <c r="AB287" s="39"/>
      <c r="AC287" s="39"/>
      <c r="AD287" s="39"/>
      <c r="AE287" s="39"/>
      <c r="AT287" s="18" t="s">
        <v>174</v>
      </c>
      <c r="AU287" s="18" t="s">
        <v>151</v>
      </c>
    </row>
    <row r="288" s="2" customFormat="1" ht="16.5" customHeight="1">
      <c r="A288" s="39"/>
      <c r="B288" s="40"/>
      <c r="C288" s="219" t="s">
        <v>1046</v>
      </c>
      <c r="D288" s="219" t="s">
        <v>145</v>
      </c>
      <c r="E288" s="220" t="s">
        <v>2277</v>
      </c>
      <c r="F288" s="221" t="s">
        <v>2278</v>
      </c>
      <c r="G288" s="222" t="s">
        <v>2216</v>
      </c>
      <c r="H288" s="223">
        <v>1</v>
      </c>
      <c r="I288" s="224"/>
      <c r="J288" s="225">
        <f>ROUND(I288*H288,2)</f>
        <v>0</v>
      </c>
      <c r="K288" s="221" t="s">
        <v>149</v>
      </c>
      <c r="L288" s="45"/>
      <c r="M288" s="226" t="s">
        <v>19</v>
      </c>
      <c r="N288" s="227" t="s">
        <v>44</v>
      </c>
      <c r="O288" s="85"/>
      <c r="P288" s="228">
        <f>O288*H288</f>
        <v>0</v>
      </c>
      <c r="Q288" s="228">
        <v>0.052549999999999999</v>
      </c>
      <c r="R288" s="228">
        <f>Q288*H288</f>
        <v>0.052549999999999999</v>
      </c>
      <c r="S288" s="228">
        <v>0</v>
      </c>
      <c r="T288" s="229">
        <f>S288*H288</f>
        <v>0</v>
      </c>
      <c r="U288" s="39"/>
      <c r="V288" s="39"/>
      <c r="W288" s="39"/>
      <c r="X288" s="39"/>
      <c r="Y288" s="39"/>
      <c r="Z288" s="39"/>
      <c r="AA288" s="39"/>
      <c r="AB288" s="39"/>
      <c r="AC288" s="39"/>
      <c r="AD288" s="39"/>
      <c r="AE288" s="39"/>
      <c r="AR288" s="230" t="s">
        <v>269</v>
      </c>
      <c r="AT288" s="230" t="s">
        <v>145</v>
      </c>
      <c r="AU288" s="230" t="s">
        <v>151</v>
      </c>
      <c r="AY288" s="18" t="s">
        <v>142</v>
      </c>
      <c r="BE288" s="231">
        <f>IF(N288="základní",J288,0)</f>
        <v>0</v>
      </c>
      <c r="BF288" s="231">
        <f>IF(N288="snížená",J288,0)</f>
        <v>0</v>
      </c>
      <c r="BG288" s="231">
        <f>IF(N288="zákl. přenesená",J288,0)</f>
        <v>0</v>
      </c>
      <c r="BH288" s="231">
        <f>IF(N288="sníž. přenesená",J288,0)</f>
        <v>0</v>
      </c>
      <c r="BI288" s="231">
        <f>IF(N288="nulová",J288,0)</f>
        <v>0</v>
      </c>
      <c r="BJ288" s="18" t="s">
        <v>151</v>
      </c>
      <c r="BK288" s="231">
        <f>ROUND(I288*H288,2)</f>
        <v>0</v>
      </c>
      <c r="BL288" s="18" t="s">
        <v>269</v>
      </c>
      <c r="BM288" s="230" t="s">
        <v>2279</v>
      </c>
    </row>
    <row r="289" s="2" customFormat="1">
      <c r="A289" s="39"/>
      <c r="B289" s="40"/>
      <c r="C289" s="41"/>
      <c r="D289" s="234" t="s">
        <v>174</v>
      </c>
      <c r="E289" s="41"/>
      <c r="F289" s="255" t="s">
        <v>2276</v>
      </c>
      <c r="G289" s="41"/>
      <c r="H289" s="41"/>
      <c r="I289" s="137"/>
      <c r="J289" s="41"/>
      <c r="K289" s="41"/>
      <c r="L289" s="45"/>
      <c r="M289" s="256"/>
      <c r="N289" s="257"/>
      <c r="O289" s="85"/>
      <c r="P289" s="85"/>
      <c r="Q289" s="85"/>
      <c r="R289" s="85"/>
      <c r="S289" s="85"/>
      <c r="T289" s="86"/>
      <c r="U289" s="39"/>
      <c r="V289" s="39"/>
      <c r="W289" s="39"/>
      <c r="X289" s="39"/>
      <c r="Y289" s="39"/>
      <c r="Z289" s="39"/>
      <c r="AA289" s="39"/>
      <c r="AB289" s="39"/>
      <c r="AC289" s="39"/>
      <c r="AD289" s="39"/>
      <c r="AE289" s="39"/>
      <c r="AT289" s="18" t="s">
        <v>174</v>
      </c>
      <c r="AU289" s="18" t="s">
        <v>151</v>
      </c>
    </row>
    <row r="290" s="2" customFormat="1" ht="21.75" customHeight="1">
      <c r="A290" s="39"/>
      <c r="B290" s="40"/>
      <c r="C290" s="219" t="s">
        <v>1048</v>
      </c>
      <c r="D290" s="219" t="s">
        <v>145</v>
      </c>
      <c r="E290" s="220" t="s">
        <v>2280</v>
      </c>
      <c r="F290" s="221" t="s">
        <v>2281</v>
      </c>
      <c r="G290" s="222" t="s">
        <v>301</v>
      </c>
      <c r="H290" s="223">
        <v>0.22700000000000001</v>
      </c>
      <c r="I290" s="224"/>
      <c r="J290" s="225">
        <f>ROUND(I290*H290,2)</f>
        <v>0</v>
      </c>
      <c r="K290" s="221" t="s">
        <v>149</v>
      </c>
      <c r="L290" s="45"/>
      <c r="M290" s="226" t="s">
        <v>19</v>
      </c>
      <c r="N290" s="227" t="s">
        <v>44</v>
      </c>
      <c r="O290" s="85"/>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269</v>
      </c>
      <c r="AT290" s="230" t="s">
        <v>145</v>
      </c>
      <c r="AU290" s="230" t="s">
        <v>151</v>
      </c>
      <c r="AY290" s="18" t="s">
        <v>142</v>
      </c>
      <c r="BE290" s="231">
        <f>IF(N290="základní",J290,0)</f>
        <v>0</v>
      </c>
      <c r="BF290" s="231">
        <f>IF(N290="snížená",J290,0)</f>
        <v>0</v>
      </c>
      <c r="BG290" s="231">
        <f>IF(N290="zákl. přenesená",J290,0)</f>
        <v>0</v>
      </c>
      <c r="BH290" s="231">
        <f>IF(N290="sníž. přenesená",J290,0)</f>
        <v>0</v>
      </c>
      <c r="BI290" s="231">
        <f>IF(N290="nulová",J290,0)</f>
        <v>0</v>
      </c>
      <c r="BJ290" s="18" t="s">
        <v>151</v>
      </c>
      <c r="BK290" s="231">
        <f>ROUND(I290*H290,2)</f>
        <v>0</v>
      </c>
      <c r="BL290" s="18" t="s">
        <v>269</v>
      </c>
      <c r="BM290" s="230" t="s">
        <v>2282</v>
      </c>
    </row>
    <row r="291" s="2" customFormat="1">
      <c r="A291" s="39"/>
      <c r="B291" s="40"/>
      <c r="C291" s="41"/>
      <c r="D291" s="234" t="s">
        <v>174</v>
      </c>
      <c r="E291" s="41"/>
      <c r="F291" s="255" t="s">
        <v>2283</v>
      </c>
      <c r="G291" s="41"/>
      <c r="H291" s="41"/>
      <c r="I291" s="137"/>
      <c r="J291" s="41"/>
      <c r="K291" s="41"/>
      <c r="L291" s="45"/>
      <c r="M291" s="256"/>
      <c r="N291" s="257"/>
      <c r="O291" s="85"/>
      <c r="P291" s="85"/>
      <c r="Q291" s="85"/>
      <c r="R291" s="85"/>
      <c r="S291" s="85"/>
      <c r="T291" s="86"/>
      <c r="U291" s="39"/>
      <c r="V291" s="39"/>
      <c r="W291" s="39"/>
      <c r="X291" s="39"/>
      <c r="Y291" s="39"/>
      <c r="Z291" s="39"/>
      <c r="AA291" s="39"/>
      <c r="AB291" s="39"/>
      <c r="AC291" s="39"/>
      <c r="AD291" s="39"/>
      <c r="AE291" s="39"/>
      <c r="AT291" s="18" t="s">
        <v>174</v>
      </c>
      <c r="AU291" s="18" t="s">
        <v>151</v>
      </c>
    </row>
    <row r="292" s="12" customFormat="1" ht="22.8" customHeight="1">
      <c r="A292" s="12"/>
      <c r="B292" s="203"/>
      <c r="C292" s="204"/>
      <c r="D292" s="205" t="s">
        <v>71</v>
      </c>
      <c r="E292" s="217" t="s">
        <v>2284</v>
      </c>
      <c r="F292" s="217" t="s">
        <v>2285</v>
      </c>
      <c r="G292" s="204"/>
      <c r="H292" s="204"/>
      <c r="I292" s="207"/>
      <c r="J292" s="218">
        <f>BK292</f>
        <v>0</v>
      </c>
      <c r="K292" s="204"/>
      <c r="L292" s="209"/>
      <c r="M292" s="210"/>
      <c r="N292" s="211"/>
      <c r="O292" s="211"/>
      <c r="P292" s="212">
        <f>SUM(P293:P299)</f>
        <v>0</v>
      </c>
      <c r="Q292" s="211"/>
      <c r="R292" s="212">
        <f>SUM(R293:R299)</f>
        <v>0.14918000000000001</v>
      </c>
      <c r="S292" s="211"/>
      <c r="T292" s="213">
        <f>SUM(T293:T299)</f>
        <v>0</v>
      </c>
      <c r="U292" s="12"/>
      <c r="V292" s="12"/>
      <c r="W292" s="12"/>
      <c r="X292" s="12"/>
      <c r="Y292" s="12"/>
      <c r="Z292" s="12"/>
      <c r="AA292" s="12"/>
      <c r="AB292" s="12"/>
      <c r="AC292" s="12"/>
      <c r="AD292" s="12"/>
      <c r="AE292" s="12"/>
      <c r="AR292" s="214" t="s">
        <v>151</v>
      </c>
      <c r="AT292" s="215" t="s">
        <v>71</v>
      </c>
      <c r="AU292" s="215" t="s">
        <v>80</v>
      </c>
      <c r="AY292" s="214" t="s">
        <v>142</v>
      </c>
      <c r="BK292" s="216">
        <f>SUM(BK293:BK299)</f>
        <v>0</v>
      </c>
    </row>
    <row r="293" s="2" customFormat="1" ht="16.5" customHeight="1">
      <c r="A293" s="39"/>
      <c r="B293" s="40"/>
      <c r="C293" s="219" t="s">
        <v>1050</v>
      </c>
      <c r="D293" s="219" t="s">
        <v>145</v>
      </c>
      <c r="E293" s="220" t="s">
        <v>2286</v>
      </c>
      <c r="F293" s="221" t="s">
        <v>2287</v>
      </c>
      <c r="G293" s="222" t="s">
        <v>185</v>
      </c>
      <c r="H293" s="223">
        <v>135</v>
      </c>
      <c r="I293" s="224"/>
      <c r="J293" s="225">
        <f>ROUND(I293*H293,2)</f>
        <v>0</v>
      </c>
      <c r="K293" s="221" t="s">
        <v>149</v>
      </c>
      <c r="L293" s="45"/>
      <c r="M293" s="226" t="s">
        <v>19</v>
      </c>
      <c r="N293" s="227" t="s">
        <v>44</v>
      </c>
      <c r="O293" s="85"/>
      <c r="P293" s="228">
        <f>O293*H293</f>
        <v>0</v>
      </c>
      <c r="Q293" s="228">
        <v>0.00038000000000000002</v>
      </c>
      <c r="R293" s="228">
        <f>Q293*H293</f>
        <v>0.051300000000000005</v>
      </c>
      <c r="S293" s="228">
        <v>0</v>
      </c>
      <c r="T293" s="229">
        <f>S293*H293</f>
        <v>0</v>
      </c>
      <c r="U293" s="39"/>
      <c r="V293" s="39"/>
      <c r="W293" s="39"/>
      <c r="X293" s="39"/>
      <c r="Y293" s="39"/>
      <c r="Z293" s="39"/>
      <c r="AA293" s="39"/>
      <c r="AB293" s="39"/>
      <c r="AC293" s="39"/>
      <c r="AD293" s="39"/>
      <c r="AE293" s="39"/>
      <c r="AR293" s="230" t="s">
        <v>269</v>
      </c>
      <c r="AT293" s="230" t="s">
        <v>145</v>
      </c>
      <c r="AU293" s="230" t="s">
        <v>151</v>
      </c>
      <c r="AY293" s="18" t="s">
        <v>142</v>
      </c>
      <c r="BE293" s="231">
        <f>IF(N293="základní",J293,0)</f>
        <v>0</v>
      </c>
      <c r="BF293" s="231">
        <f>IF(N293="snížená",J293,0)</f>
        <v>0</v>
      </c>
      <c r="BG293" s="231">
        <f>IF(N293="zákl. přenesená",J293,0)</f>
        <v>0</v>
      </c>
      <c r="BH293" s="231">
        <f>IF(N293="sníž. přenesená",J293,0)</f>
        <v>0</v>
      </c>
      <c r="BI293" s="231">
        <f>IF(N293="nulová",J293,0)</f>
        <v>0</v>
      </c>
      <c r="BJ293" s="18" t="s">
        <v>151</v>
      </c>
      <c r="BK293" s="231">
        <f>ROUND(I293*H293,2)</f>
        <v>0</v>
      </c>
      <c r="BL293" s="18" t="s">
        <v>269</v>
      </c>
      <c r="BM293" s="230" t="s">
        <v>2288</v>
      </c>
    </row>
    <row r="294" s="2" customFormat="1" ht="16.5" customHeight="1">
      <c r="A294" s="39"/>
      <c r="B294" s="40"/>
      <c r="C294" s="219" t="s">
        <v>1052</v>
      </c>
      <c r="D294" s="219" t="s">
        <v>145</v>
      </c>
      <c r="E294" s="220" t="s">
        <v>2289</v>
      </c>
      <c r="F294" s="221" t="s">
        <v>2290</v>
      </c>
      <c r="G294" s="222" t="s">
        <v>185</v>
      </c>
      <c r="H294" s="223">
        <v>124</v>
      </c>
      <c r="I294" s="224"/>
      <c r="J294" s="225">
        <f>ROUND(I294*H294,2)</f>
        <v>0</v>
      </c>
      <c r="K294" s="221" t="s">
        <v>149</v>
      </c>
      <c r="L294" s="45"/>
      <c r="M294" s="226" t="s">
        <v>19</v>
      </c>
      <c r="N294" s="227" t="s">
        <v>44</v>
      </c>
      <c r="O294" s="85"/>
      <c r="P294" s="228">
        <f>O294*H294</f>
        <v>0</v>
      </c>
      <c r="Q294" s="228">
        <v>0.00046999999999999999</v>
      </c>
      <c r="R294" s="228">
        <f>Q294*H294</f>
        <v>0.058279999999999998</v>
      </c>
      <c r="S294" s="228">
        <v>0</v>
      </c>
      <c r="T294" s="229">
        <f>S294*H294</f>
        <v>0</v>
      </c>
      <c r="U294" s="39"/>
      <c r="V294" s="39"/>
      <c r="W294" s="39"/>
      <c r="X294" s="39"/>
      <c r="Y294" s="39"/>
      <c r="Z294" s="39"/>
      <c r="AA294" s="39"/>
      <c r="AB294" s="39"/>
      <c r="AC294" s="39"/>
      <c r="AD294" s="39"/>
      <c r="AE294" s="39"/>
      <c r="AR294" s="230" t="s">
        <v>269</v>
      </c>
      <c r="AT294" s="230" t="s">
        <v>145</v>
      </c>
      <c r="AU294" s="230" t="s">
        <v>151</v>
      </c>
      <c r="AY294" s="18" t="s">
        <v>142</v>
      </c>
      <c r="BE294" s="231">
        <f>IF(N294="základní",J294,0)</f>
        <v>0</v>
      </c>
      <c r="BF294" s="231">
        <f>IF(N294="snížená",J294,0)</f>
        <v>0</v>
      </c>
      <c r="BG294" s="231">
        <f>IF(N294="zákl. přenesená",J294,0)</f>
        <v>0</v>
      </c>
      <c r="BH294" s="231">
        <f>IF(N294="sníž. přenesená",J294,0)</f>
        <v>0</v>
      </c>
      <c r="BI294" s="231">
        <f>IF(N294="nulová",J294,0)</f>
        <v>0</v>
      </c>
      <c r="BJ294" s="18" t="s">
        <v>151</v>
      </c>
      <c r="BK294" s="231">
        <f>ROUND(I294*H294,2)</f>
        <v>0</v>
      </c>
      <c r="BL294" s="18" t="s">
        <v>269</v>
      </c>
      <c r="BM294" s="230" t="s">
        <v>2291</v>
      </c>
    </row>
    <row r="295" s="2" customFormat="1" ht="16.5" customHeight="1">
      <c r="A295" s="39"/>
      <c r="B295" s="40"/>
      <c r="C295" s="219" t="s">
        <v>1054</v>
      </c>
      <c r="D295" s="219" t="s">
        <v>145</v>
      </c>
      <c r="E295" s="220" t="s">
        <v>2292</v>
      </c>
      <c r="F295" s="221" t="s">
        <v>2293</v>
      </c>
      <c r="G295" s="222" t="s">
        <v>185</v>
      </c>
      <c r="H295" s="223">
        <v>55</v>
      </c>
      <c r="I295" s="224"/>
      <c r="J295" s="225">
        <f>ROUND(I295*H295,2)</f>
        <v>0</v>
      </c>
      <c r="K295" s="221" t="s">
        <v>149</v>
      </c>
      <c r="L295" s="45"/>
      <c r="M295" s="226" t="s">
        <v>19</v>
      </c>
      <c r="N295" s="227" t="s">
        <v>44</v>
      </c>
      <c r="O295" s="85"/>
      <c r="P295" s="228">
        <f>O295*H295</f>
        <v>0</v>
      </c>
      <c r="Q295" s="228">
        <v>0.00072000000000000005</v>
      </c>
      <c r="R295" s="228">
        <f>Q295*H295</f>
        <v>0.039600000000000003</v>
      </c>
      <c r="S295" s="228">
        <v>0</v>
      </c>
      <c r="T295" s="229">
        <f>S295*H295</f>
        <v>0</v>
      </c>
      <c r="U295" s="39"/>
      <c r="V295" s="39"/>
      <c r="W295" s="39"/>
      <c r="X295" s="39"/>
      <c r="Y295" s="39"/>
      <c r="Z295" s="39"/>
      <c r="AA295" s="39"/>
      <c r="AB295" s="39"/>
      <c r="AC295" s="39"/>
      <c r="AD295" s="39"/>
      <c r="AE295" s="39"/>
      <c r="AR295" s="230" t="s">
        <v>269</v>
      </c>
      <c r="AT295" s="230" t="s">
        <v>145</v>
      </c>
      <c r="AU295" s="230" t="s">
        <v>151</v>
      </c>
      <c r="AY295" s="18" t="s">
        <v>142</v>
      </c>
      <c r="BE295" s="231">
        <f>IF(N295="základní",J295,0)</f>
        <v>0</v>
      </c>
      <c r="BF295" s="231">
        <f>IF(N295="snížená",J295,0)</f>
        <v>0</v>
      </c>
      <c r="BG295" s="231">
        <f>IF(N295="zákl. přenesená",J295,0)</f>
        <v>0</v>
      </c>
      <c r="BH295" s="231">
        <f>IF(N295="sníž. přenesená",J295,0)</f>
        <v>0</v>
      </c>
      <c r="BI295" s="231">
        <f>IF(N295="nulová",J295,0)</f>
        <v>0</v>
      </c>
      <c r="BJ295" s="18" t="s">
        <v>151</v>
      </c>
      <c r="BK295" s="231">
        <f>ROUND(I295*H295,2)</f>
        <v>0</v>
      </c>
      <c r="BL295" s="18" t="s">
        <v>269</v>
      </c>
      <c r="BM295" s="230" t="s">
        <v>2294</v>
      </c>
    </row>
    <row r="296" s="2" customFormat="1" ht="21.75" customHeight="1">
      <c r="A296" s="39"/>
      <c r="B296" s="40"/>
      <c r="C296" s="219" t="s">
        <v>1056</v>
      </c>
      <c r="D296" s="219" t="s">
        <v>145</v>
      </c>
      <c r="E296" s="220" t="s">
        <v>2295</v>
      </c>
      <c r="F296" s="221" t="s">
        <v>2296</v>
      </c>
      <c r="G296" s="222" t="s">
        <v>185</v>
      </c>
      <c r="H296" s="223">
        <v>314</v>
      </c>
      <c r="I296" s="224"/>
      <c r="J296" s="225">
        <f>ROUND(I296*H296,2)</f>
        <v>0</v>
      </c>
      <c r="K296" s="221" t="s">
        <v>149</v>
      </c>
      <c r="L296" s="45"/>
      <c r="M296" s="226" t="s">
        <v>19</v>
      </c>
      <c r="N296" s="227" t="s">
        <v>44</v>
      </c>
      <c r="O296" s="85"/>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269</v>
      </c>
      <c r="AT296" s="230" t="s">
        <v>145</v>
      </c>
      <c r="AU296" s="230" t="s">
        <v>151</v>
      </c>
      <c r="AY296" s="18" t="s">
        <v>142</v>
      </c>
      <c r="BE296" s="231">
        <f>IF(N296="základní",J296,0)</f>
        <v>0</v>
      </c>
      <c r="BF296" s="231">
        <f>IF(N296="snížená",J296,0)</f>
        <v>0</v>
      </c>
      <c r="BG296" s="231">
        <f>IF(N296="zákl. přenesená",J296,0)</f>
        <v>0</v>
      </c>
      <c r="BH296" s="231">
        <f>IF(N296="sníž. přenesená",J296,0)</f>
        <v>0</v>
      </c>
      <c r="BI296" s="231">
        <f>IF(N296="nulová",J296,0)</f>
        <v>0</v>
      </c>
      <c r="BJ296" s="18" t="s">
        <v>151</v>
      </c>
      <c r="BK296" s="231">
        <f>ROUND(I296*H296,2)</f>
        <v>0</v>
      </c>
      <c r="BL296" s="18" t="s">
        <v>269</v>
      </c>
      <c r="BM296" s="230" t="s">
        <v>2297</v>
      </c>
    </row>
    <row r="297" s="2" customFormat="1">
      <c r="A297" s="39"/>
      <c r="B297" s="40"/>
      <c r="C297" s="41"/>
      <c r="D297" s="234" t="s">
        <v>174</v>
      </c>
      <c r="E297" s="41"/>
      <c r="F297" s="255" t="s">
        <v>2298</v>
      </c>
      <c r="G297" s="41"/>
      <c r="H297" s="41"/>
      <c r="I297" s="137"/>
      <c r="J297" s="41"/>
      <c r="K297" s="41"/>
      <c r="L297" s="45"/>
      <c r="M297" s="256"/>
      <c r="N297" s="257"/>
      <c r="O297" s="85"/>
      <c r="P297" s="85"/>
      <c r="Q297" s="85"/>
      <c r="R297" s="85"/>
      <c r="S297" s="85"/>
      <c r="T297" s="86"/>
      <c r="U297" s="39"/>
      <c r="V297" s="39"/>
      <c r="W297" s="39"/>
      <c r="X297" s="39"/>
      <c r="Y297" s="39"/>
      <c r="Z297" s="39"/>
      <c r="AA297" s="39"/>
      <c r="AB297" s="39"/>
      <c r="AC297" s="39"/>
      <c r="AD297" s="39"/>
      <c r="AE297" s="39"/>
      <c r="AT297" s="18" t="s">
        <v>174</v>
      </c>
      <c r="AU297" s="18" t="s">
        <v>151</v>
      </c>
    </row>
    <row r="298" s="2" customFormat="1" ht="21.75" customHeight="1">
      <c r="A298" s="39"/>
      <c r="B298" s="40"/>
      <c r="C298" s="219" t="s">
        <v>1059</v>
      </c>
      <c r="D298" s="219" t="s">
        <v>145</v>
      </c>
      <c r="E298" s="220" t="s">
        <v>2299</v>
      </c>
      <c r="F298" s="221" t="s">
        <v>2300</v>
      </c>
      <c r="G298" s="222" t="s">
        <v>301</v>
      </c>
      <c r="H298" s="223">
        <v>0.14899999999999999</v>
      </c>
      <c r="I298" s="224"/>
      <c r="J298" s="225">
        <f>ROUND(I298*H298,2)</f>
        <v>0</v>
      </c>
      <c r="K298" s="221" t="s">
        <v>149</v>
      </c>
      <c r="L298" s="45"/>
      <c r="M298" s="226" t="s">
        <v>19</v>
      </c>
      <c r="N298" s="227" t="s">
        <v>44</v>
      </c>
      <c r="O298" s="85"/>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269</v>
      </c>
      <c r="AT298" s="230" t="s">
        <v>145</v>
      </c>
      <c r="AU298" s="230" t="s">
        <v>151</v>
      </c>
      <c r="AY298" s="18" t="s">
        <v>142</v>
      </c>
      <c r="BE298" s="231">
        <f>IF(N298="základní",J298,0)</f>
        <v>0</v>
      </c>
      <c r="BF298" s="231">
        <f>IF(N298="snížená",J298,0)</f>
        <v>0</v>
      </c>
      <c r="BG298" s="231">
        <f>IF(N298="zákl. přenesená",J298,0)</f>
        <v>0</v>
      </c>
      <c r="BH298" s="231">
        <f>IF(N298="sníž. přenesená",J298,0)</f>
        <v>0</v>
      </c>
      <c r="BI298" s="231">
        <f>IF(N298="nulová",J298,0)</f>
        <v>0</v>
      </c>
      <c r="BJ298" s="18" t="s">
        <v>151</v>
      </c>
      <c r="BK298" s="231">
        <f>ROUND(I298*H298,2)</f>
        <v>0</v>
      </c>
      <c r="BL298" s="18" t="s">
        <v>269</v>
      </c>
      <c r="BM298" s="230" t="s">
        <v>2301</v>
      </c>
    </row>
    <row r="299" s="2" customFormat="1">
      <c r="A299" s="39"/>
      <c r="B299" s="40"/>
      <c r="C299" s="41"/>
      <c r="D299" s="234" t="s">
        <v>174</v>
      </c>
      <c r="E299" s="41"/>
      <c r="F299" s="255" t="s">
        <v>457</v>
      </c>
      <c r="G299" s="41"/>
      <c r="H299" s="41"/>
      <c r="I299" s="137"/>
      <c r="J299" s="41"/>
      <c r="K299" s="41"/>
      <c r="L299" s="45"/>
      <c r="M299" s="256"/>
      <c r="N299" s="257"/>
      <c r="O299" s="85"/>
      <c r="P299" s="85"/>
      <c r="Q299" s="85"/>
      <c r="R299" s="85"/>
      <c r="S299" s="85"/>
      <c r="T299" s="86"/>
      <c r="U299" s="39"/>
      <c r="V299" s="39"/>
      <c r="W299" s="39"/>
      <c r="X299" s="39"/>
      <c r="Y299" s="39"/>
      <c r="Z299" s="39"/>
      <c r="AA299" s="39"/>
      <c r="AB299" s="39"/>
      <c r="AC299" s="39"/>
      <c r="AD299" s="39"/>
      <c r="AE299" s="39"/>
      <c r="AT299" s="18" t="s">
        <v>174</v>
      </c>
      <c r="AU299" s="18" t="s">
        <v>151</v>
      </c>
    </row>
    <row r="300" s="12" customFormat="1" ht="22.8" customHeight="1">
      <c r="A300" s="12"/>
      <c r="B300" s="203"/>
      <c r="C300" s="204"/>
      <c r="D300" s="205" t="s">
        <v>71</v>
      </c>
      <c r="E300" s="217" t="s">
        <v>2302</v>
      </c>
      <c r="F300" s="217" t="s">
        <v>2303</v>
      </c>
      <c r="G300" s="204"/>
      <c r="H300" s="204"/>
      <c r="I300" s="207"/>
      <c r="J300" s="218">
        <f>BK300</f>
        <v>0</v>
      </c>
      <c r="K300" s="204"/>
      <c r="L300" s="209"/>
      <c r="M300" s="210"/>
      <c r="N300" s="211"/>
      <c r="O300" s="211"/>
      <c r="P300" s="212">
        <f>SUM(P301:P304)</f>
        <v>0</v>
      </c>
      <c r="Q300" s="211"/>
      <c r="R300" s="212">
        <f>SUM(R301:R304)</f>
        <v>0.0097199999999999995</v>
      </c>
      <c r="S300" s="211"/>
      <c r="T300" s="213">
        <f>SUM(T301:T304)</f>
        <v>0</v>
      </c>
      <c r="U300" s="12"/>
      <c r="V300" s="12"/>
      <c r="W300" s="12"/>
      <c r="X300" s="12"/>
      <c r="Y300" s="12"/>
      <c r="Z300" s="12"/>
      <c r="AA300" s="12"/>
      <c r="AB300" s="12"/>
      <c r="AC300" s="12"/>
      <c r="AD300" s="12"/>
      <c r="AE300" s="12"/>
      <c r="AR300" s="214" t="s">
        <v>151</v>
      </c>
      <c r="AT300" s="215" t="s">
        <v>71</v>
      </c>
      <c r="AU300" s="215" t="s">
        <v>80</v>
      </c>
      <c r="AY300" s="214" t="s">
        <v>142</v>
      </c>
      <c r="BK300" s="216">
        <f>SUM(BK301:BK304)</f>
        <v>0</v>
      </c>
    </row>
    <row r="301" s="2" customFormat="1" ht="16.5" customHeight="1">
      <c r="A301" s="39"/>
      <c r="B301" s="40"/>
      <c r="C301" s="219" t="s">
        <v>1061</v>
      </c>
      <c r="D301" s="219" t="s">
        <v>145</v>
      </c>
      <c r="E301" s="220" t="s">
        <v>2304</v>
      </c>
      <c r="F301" s="221" t="s">
        <v>2305</v>
      </c>
      <c r="G301" s="222" t="s">
        <v>179</v>
      </c>
      <c r="H301" s="223">
        <v>36</v>
      </c>
      <c r="I301" s="224"/>
      <c r="J301" s="225">
        <f>ROUND(I301*H301,2)</f>
        <v>0</v>
      </c>
      <c r="K301" s="221" t="s">
        <v>149</v>
      </c>
      <c r="L301" s="45"/>
      <c r="M301" s="226" t="s">
        <v>19</v>
      </c>
      <c r="N301" s="227" t="s">
        <v>44</v>
      </c>
      <c r="O301" s="85"/>
      <c r="P301" s="228">
        <f>O301*H301</f>
        <v>0</v>
      </c>
      <c r="Q301" s="228">
        <v>3.0000000000000001E-05</v>
      </c>
      <c r="R301" s="228">
        <f>Q301*H301</f>
        <v>0.00108</v>
      </c>
      <c r="S301" s="228">
        <v>0</v>
      </c>
      <c r="T301" s="229">
        <f>S301*H301</f>
        <v>0</v>
      </c>
      <c r="U301" s="39"/>
      <c r="V301" s="39"/>
      <c r="W301" s="39"/>
      <c r="X301" s="39"/>
      <c r="Y301" s="39"/>
      <c r="Z301" s="39"/>
      <c r="AA301" s="39"/>
      <c r="AB301" s="39"/>
      <c r="AC301" s="39"/>
      <c r="AD301" s="39"/>
      <c r="AE301" s="39"/>
      <c r="AR301" s="230" t="s">
        <v>269</v>
      </c>
      <c r="AT301" s="230" t="s">
        <v>145</v>
      </c>
      <c r="AU301" s="230" t="s">
        <v>151</v>
      </c>
      <c r="AY301" s="18" t="s">
        <v>142</v>
      </c>
      <c r="BE301" s="231">
        <f>IF(N301="základní",J301,0)</f>
        <v>0</v>
      </c>
      <c r="BF301" s="231">
        <f>IF(N301="snížená",J301,0)</f>
        <v>0</v>
      </c>
      <c r="BG301" s="231">
        <f>IF(N301="zákl. přenesená",J301,0)</f>
        <v>0</v>
      </c>
      <c r="BH301" s="231">
        <f>IF(N301="sníž. přenesená",J301,0)</f>
        <v>0</v>
      </c>
      <c r="BI301" s="231">
        <f>IF(N301="nulová",J301,0)</f>
        <v>0</v>
      </c>
      <c r="BJ301" s="18" t="s">
        <v>151</v>
      </c>
      <c r="BK301" s="231">
        <f>ROUND(I301*H301,2)</f>
        <v>0</v>
      </c>
      <c r="BL301" s="18" t="s">
        <v>269</v>
      </c>
      <c r="BM301" s="230" t="s">
        <v>2306</v>
      </c>
    </row>
    <row r="302" s="2" customFormat="1" ht="16.5" customHeight="1">
      <c r="A302" s="39"/>
      <c r="B302" s="40"/>
      <c r="C302" s="268" t="s">
        <v>1063</v>
      </c>
      <c r="D302" s="268" t="s">
        <v>264</v>
      </c>
      <c r="E302" s="269" t="s">
        <v>2307</v>
      </c>
      <c r="F302" s="270" t="s">
        <v>2308</v>
      </c>
      <c r="G302" s="271" t="s">
        <v>179</v>
      </c>
      <c r="H302" s="272">
        <v>36</v>
      </c>
      <c r="I302" s="273"/>
      <c r="J302" s="274">
        <f>ROUND(I302*H302,2)</f>
        <v>0</v>
      </c>
      <c r="K302" s="270" t="s">
        <v>149</v>
      </c>
      <c r="L302" s="275"/>
      <c r="M302" s="276" t="s">
        <v>19</v>
      </c>
      <c r="N302" s="277" t="s">
        <v>44</v>
      </c>
      <c r="O302" s="85"/>
      <c r="P302" s="228">
        <f>O302*H302</f>
        <v>0</v>
      </c>
      <c r="Q302" s="228">
        <v>0.00024000000000000001</v>
      </c>
      <c r="R302" s="228">
        <f>Q302*H302</f>
        <v>0.0086400000000000001</v>
      </c>
      <c r="S302" s="228">
        <v>0</v>
      </c>
      <c r="T302" s="229">
        <f>S302*H302</f>
        <v>0</v>
      </c>
      <c r="U302" s="39"/>
      <c r="V302" s="39"/>
      <c r="W302" s="39"/>
      <c r="X302" s="39"/>
      <c r="Y302" s="39"/>
      <c r="Z302" s="39"/>
      <c r="AA302" s="39"/>
      <c r="AB302" s="39"/>
      <c r="AC302" s="39"/>
      <c r="AD302" s="39"/>
      <c r="AE302" s="39"/>
      <c r="AR302" s="230" t="s">
        <v>351</v>
      </c>
      <c r="AT302" s="230" t="s">
        <v>264</v>
      </c>
      <c r="AU302" s="230" t="s">
        <v>151</v>
      </c>
      <c r="AY302" s="18" t="s">
        <v>142</v>
      </c>
      <c r="BE302" s="231">
        <f>IF(N302="základní",J302,0)</f>
        <v>0</v>
      </c>
      <c r="BF302" s="231">
        <f>IF(N302="snížená",J302,0)</f>
        <v>0</v>
      </c>
      <c r="BG302" s="231">
        <f>IF(N302="zákl. přenesená",J302,0)</f>
        <v>0</v>
      </c>
      <c r="BH302" s="231">
        <f>IF(N302="sníž. přenesená",J302,0)</f>
        <v>0</v>
      </c>
      <c r="BI302" s="231">
        <f>IF(N302="nulová",J302,0)</f>
        <v>0</v>
      </c>
      <c r="BJ302" s="18" t="s">
        <v>151</v>
      </c>
      <c r="BK302" s="231">
        <f>ROUND(I302*H302,2)</f>
        <v>0</v>
      </c>
      <c r="BL302" s="18" t="s">
        <v>269</v>
      </c>
      <c r="BM302" s="230" t="s">
        <v>2309</v>
      </c>
    </row>
    <row r="303" s="2" customFormat="1" ht="21.75" customHeight="1">
      <c r="A303" s="39"/>
      <c r="B303" s="40"/>
      <c r="C303" s="219" t="s">
        <v>2310</v>
      </c>
      <c r="D303" s="219" t="s">
        <v>145</v>
      </c>
      <c r="E303" s="220" t="s">
        <v>2311</v>
      </c>
      <c r="F303" s="221" t="s">
        <v>2312</v>
      </c>
      <c r="G303" s="222" t="s">
        <v>301</v>
      </c>
      <c r="H303" s="223">
        <v>0.01</v>
      </c>
      <c r="I303" s="224"/>
      <c r="J303" s="225">
        <f>ROUND(I303*H303,2)</f>
        <v>0</v>
      </c>
      <c r="K303" s="221" t="s">
        <v>149</v>
      </c>
      <c r="L303" s="45"/>
      <c r="M303" s="226" t="s">
        <v>19</v>
      </c>
      <c r="N303" s="227" t="s">
        <v>44</v>
      </c>
      <c r="O303" s="85"/>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269</v>
      </c>
      <c r="AT303" s="230" t="s">
        <v>145</v>
      </c>
      <c r="AU303" s="230" t="s">
        <v>151</v>
      </c>
      <c r="AY303" s="18" t="s">
        <v>142</v>
      </c>
      <c r="BE303" s="231">
        <f>IF(N303="základní",J303,0)</f>
        <v>0</v>
      </c>
      <c r="BF303" s="231">
        <f>IF(N303="snížená",J303,0)</f>
        <v>0</v>
      </c>
      <c r="BG303" s="231">
        <f>IF(N303="zákl. přenesená",J303,0)</f>
        <v>0</v>
      </c>
      <c r="BH303" s="231">
        <f>IF(N303="sníž. přenesená",J303,0)</f>
        <v>0</v>
      </c>
      <c r="BI303" s="231">
        <f>IF(N303="nulová",J303,0)</f>
        <v>0</v>
      </c>
      <c r="BJ303" s="18" t="s">
        <v>151</v>
      </c>
      <c r="BK303" s="231">
        <f>ROUND(I303*H303,2)</f>
        <v>0</v>
      </c>
      <c r="BL303" s="18" t="s">
        <v>269</v>
      </c>
      <c r="BM303" s="230" t="s">
        <v>2313</v>
      </c>
    </row>
    <row r="304" s="2" customFormat="1">
      <c r="A304" s="39"/>
      <c r="B304" s="40"/>
      <c r="C304" s="41"/>
      <c r="D304" s="234" t="s">
        <v>174</v>
      </c>
      <c r="E304" s="41"/>
      <c r="F304" s="255" t="s">
        <v>1582</v>
      </c>
      <c r="G304" s="41"/>
      <c r="H304" s="41"/>
      <c r="I304" s="137"/>
      <c r="J304" s="41"/>
      <c r="K304" s="41"/>
      <c r="L304" s="45"/>
      <c r="M304" s="256"/>
      <c r="N304" s="257"/>
      <c r="O304" s="85"/>
      <c r="P304" s="85"/>
      <c r="Q304" s="85"/>
      <c r="R304" s="85"/>
      <c r="S304" s="85"/>
      <c r="T304" s="86"/>
      <c r="U304" s="39"/>
      <c r="V304" s="39"/>
      <c r="W304" s="39"/>
      <c r="X304" s="39"/>
      <c r="Y304" s="39"/>
      <c r="Z304" s="39"/>
      <c r="AA304" s="39"/>
      <c r="AB304" s="39"/>
      <c r="AC304" s="39"/>
      <c r="AD304" s="39"/>
      <c r="AE304" s="39"/>
      <c r="AT304" s="18" t="s">
        <v>174</v>
      </c>
      <c r="AU304" s="18" t="s">
        <v>151</v>
      </c>
    </row>
    <row r="305" s="12" customFormat="1" ht="22.8" customHeight="1">
      <c r="A305" s="12"/>
      <c r="B305" s="203"/>
      <c r="C305" s="204"/>
      <c r="D305" s="205" t="s">
        <v>71</v>
      </c>
      <c r="E305" s="217" t="s">
        <v>2314</v>
      </c>
      <c r="F305" s="217" t="s">
        <v>2315</v>
      </c>
      <c r="G305" s="204"/>
      <c r="H305" s="204"/>
      <c r="I305" s="207"/>
      <c r="J305" s="218">
        <f>BK305</f>
        <v>0</v>
      </c>
      <c r="K305" s="204"/>
      <c r="L305" s="209"/>
      <c r="M305" s="210"/>
      <c r="N305" s="211"/>
      <c r="O305" s="211"/>
      <c r="P305" s="212">
        <f>SUM(P306:P324)</f>
        <v>0</v>
      </c>
      <c r="Q305" s="211"/>
      <c r="R305" s="212">
        <f>SUM(R306:R324)</f>
        <v>2.1261299999999999</v>
      </c>
      <c r="S305" s="211"/>
      <c r="T305" s="213">
        <f>SUM(T306:T324)</f>
        <v>0</v>
      </c>
      <c r="U305" s="12"/>
      <c r="V305" s="12"/>
      <c r="W305" s="12"/>
      <c r="X305" s="12"/>
      <c r="Y305" s="12"/>
      <c r="Z305" s="12"/>
      <c r="AA305" s="12"/>
      <c r="AB305" s="12"/>
      <c r="AC305" s="12"/>
      <c r="AD305" s="12"/>
      <c r="AE305" s="12"/>
      <c r="AR305" s="214" t="s">
        <v>151</v>
      </c>
      <c r="AT305" s="215" t="s">
        <v>71</v>
      </c>
      <c r="AU305" s="215" t="s">
        <v>80</v>
      </c>
      <c r="AY305" s="214" t="s">
        <v>142</v>
      </c>
      <c r="BK305" s="216">
        <f>SUM(BK306:BK324)</f>
        <v>0</v>
      </c>
    </row>
    <row r="306" s="2" customFormat="1" ht="21.75" customHeight="1">
      <c r="A306" s="39"/>
      <c r="B306" s="40"/>
      <c r="C306" s="219" t="s">
        <v>2316</v>
      </c>
      <c r="D306" s="219" t="s">
        <v>145</v>
      </c>
      <c r="E306" s="220" t="s">
        <v>2317</v>
      </c>
      <c r="F306" s="221" t="s">
        <v>2318</v>
      </c>
      <c r="G306" s="222" t="s">
        <v>179</v>
      </c>
      <c r="H306" s="223">
        <v>6</v>
      </c>
      <c r="I306" s="224"/>
      <c r="J306" s="225">
        <f>ROUND(I306*H306,2)</f>
        <v>0</v>
      </c>
      <c r="K306" s="221" t="s">
        <v>149</v>
      </c>
      <c r="L306" s="45"/>
      <c r="M306" s="226" t="s">
        <v>19</v>
      </c>
      <c r="N306" s="227" t="s">
        <v>44</v>
      </c>
      <c r="O306" s="85"/>
      <c r="P306" s="228">
        <f>O306*H306</f>
        <v>0</v>
      </c>
      <c r="Q306" s="228">
        <v>0.012200000000000001</v>
      </c>
      <c r="R306" s="228">
        <f>Q306*H306</f>
        <v>0.073200000000000001</v>
      </c>
      <c r="S306" s="228">
        <v>0</v>
      </c>
      <c r="T306" s="229">
        <f>S306*H306</f>
        <v>0</v>
      </c>
      <c r="U306" s="39"/>
      <c r="V306" s="39"/>
      <c r="W306" s="39"/>
      <c r="X306" s="39"/>
      <c r="Y306" s="39"/>
      <c r="Z306" s="39"/>
      <c r="AA306" s="39"/>
      <c r="AB306" s="39"/>
      <c r="AC306" s="39"/>
      <c r="AD306" s="39"/>
      <c r="AE306" s="39"/>
      <c r="AR306" s="230" t="s">
        <v>269</v>
      </c>
      <c r="AT306" s="230" t="s">
        <v>145</v>
      </c>
      <c r="AU306" s="230" t="s">
        <v>151</v>
      </c>
      <c r="AY306" s="18" t="s">
        <v>142</v>
      </c>
      <c r="BE306" s="231">
        <f>IF(N306="základní",J306,0)</f>
        <v>0</v>
      </c>
      <c r="BF306" s="231">
        <f>IF(N306="snížená",J306,0)</f>
        <v>0</v>
      </c>
      <c r="BG306" s="231">
        <f>IF(N306="zákl. přenesená",J306,0)</f>
        <v>0</v>
      </c>
      <c r="BH306" s="231">
        <f>IF(N306="sníž. přenesená",J306,0)</f>
        <v>0</v>
      </c>
      <c r="BI306" s="231">
        <f>IF(N306="nulová",J306,0)</f>
        <v>0</v>
      </c>
      <c r="BJ306" s="18" t="s">
        <v>151</v>
      </c>
      <c r="BK306" s="231">
        <f>ROUND(I306*H306,2)</f>
        <v>0</v>
      </c>
      <c r="BL306" s="18" t="s">
        <v>269</v>
      </c>
      <c r="BM306" s="230" t="s">
        <v>2319</v>
      </c>
    </row>
    <row r="307" s="2" customFormat="1" ht="21.75" customHeight="1">
      <c r="A307" s="39"/>
      <c r="B307" s="40"/>
      <c r="C307" s="219" t="s">
        <v>2320</v>
      </c>
      <c r="D307" s="219" t="s">
        <v>145</v>
      </c>
      <c r="E307" s="220" t="s">
        <v>2321</v>
      </c>
      <c r="F307" s="221" t="s">
        <v>2322</v>
      </c>
      <c r="G307" s="222" t="s">
        <v>179</v>
      </c>
      <c r="H307" s="223">
        <v>1</v>
      </c>
      <c r="I307" s="224"/>
      <c r="J307" s="225">
        <f>ROUND(I307*H307,2)</f>
        <v>0</v>
      </c>
      <c r="K307" s="221" t="s">
        <v>149</v>
      </c>
      <c r="L307" s="45"/>
      <c r="M307" s="226" t="s">
        <v>19</v>
      </c>
      <c r="N307" s="227" t="s">
        <v>44</v>
      </c>
      <c r="O307" s="85"/>
      <c r="P307" s="228">
        <f>O307*H307</f>
        <v>0</v>
      </c>
      <c r="Q307" s="228">
        <v>0.0146</v>
      </c>
      <c r="R307" s="228">
        <f>Q307*H307</f>
        <v>0.0146</v>
      </c>
      <c r="S307" s="228">
        <v>0</v>
      </c>
      <c r="T307" s="229">
        <f>S307*H307</f>
        <v>0</v>
      </c>
      <c r="U307" s="39"/>
      <c r="V307" s="39"/>
      <c r="W307" s="39"/>
      <c r="X307" s="39"/>
      <c r="Y307" s="39"/>
      <c r="Z307" s="39"/>
      <c r="AA307" s="39"/>
      <c r="AB307" s="39"/>
      <c r="AC307" s="39"/>
      <c r="AD307" s="39"/>
      <c r="AE307" s="39"/>
      <c r="AR307" s="230" t="s">
        <v>269</v>
      </c>
      <c r="AT307" s="230" t="s">
        <v>145</v>
      </c>
      <c r="AU307" s="230" t="s">
        <v>151</v>
      </c>
      <c r="AY307" s="18" t="s">
        <v>142</v>
      </c>
      <c r="BE307" s="231">
        <f>IF(N307="základní",J307,0)</f>
        <v>0</v>
      </c>
      <c r="BF307" s="231">
        <f>IF(N307="snížená",J307,0)</f>
        <v>0</v>
      </c>
      <c r="BG307" s="231">
        <f>IF(N307="zákl. přenesená",J307,0)</f>
        <v>0</v>
      </c>
      <c r="BH307" s="231">
        <f>IF(N307="sníž. přenesená",J307,0)</f>
        <v>0</v>
      </c>
      <c r="BI307" s="231">
        <f>IF(N307="nulová",J307,0)</f>
        <v>0</v>
      </c>
      <c r="BJ307" s="18" t="s">
        <v>151</v>
      </c>
      <c r="BK307" s="231">
        <f>ROUND(I307*H307,2)</f>
        <v>0</v>
      </c>
      <c r="BL307" s="18" t="s">
        <v>269</v>
      </c>
      <c r="BM307" s="230" t="s">
        <v>2323</v>
      </c>
    </row>
    <row r="308" s="2" customFormat="1" ht="21.75" customHeight="1">
      <c r="A308" s="39"/>
      <c r="B308" s="40"/>
      <c r="C308" s="219" t="s">
        <v>2324</v>
      </c>
      <c r="D308" s="219" t="s">
        <v>145</v>
      </c>
      <c r="E308" s="220" t="s">
        <v>2325</v>
      </c>
      <c r="F308" s="221" t="s">
        <v>2326</v>
      </c>
      <c r="G308" s="222" t="s">
        <v>179</v>
      </c>
      <c r="H308" s="223">
        <v>1</v>
      </c>
      <c r="I308" s="224"/>
      <c r="J308" s="225">
        <f>ROUND(I308*H308,2)</f>
        <v>0</v>
      </c>
      <c r="K308" s="221" t="s">
        <v>149</v>
      </c>
      <c r="L308" s="45"/>
      <c r="M308" s="226" t="s">
        <v>19</v>
      </c>
      <c r="N308" s="227" t="s">
        <v>44</v>
      </c>
      <c r="O308" s="85"/>
      <c r="P308" s="228">
        <f>O308*H308</f>
        <v>0</v>
      </c>
      <c r="Q308" s="228">
        <v>0.013400000000000001</v>
      </c>
      <c r="R308" s="228">
        <f>Q308*H308</f>
        <v>0.013400000000000001</v>
      </c>
      <c r="S308" s="228">
        <v>0</v>
      </c>
      <c r="T308" s="229">
        <f>S308*H308</f>
        <v>0</v>
      </c>
      <c r="U308" s="39"/>
      <c r="V308" s="39"/>
      <c r="W308" s="39"/>
      <c r="X308" s="39"/>
      <c r="Y308" s="39"/>
      <c r="Z308" s="39"/>
      <c r="AA308" s="39"/>
      <c r="AB308" s="39"/>
      <c r="AC308" s="39"/>
      <c r="AD308" s="39"/>
      <c r="AE308" s="39"/>
      <c r="AR308" s="230" t="s">
        <v>269</v>
      </c>
      <c r="AT308" s="230" t="s">
        <v>145</v>
      </c>
      <c r="AU308" s="230" t="s">
        <v>151</v>
      </c>
      <c r="AY308" s="18" t="s">
        <v>142</v>
      </c>
      <c r="BE308" s="231">
        <f>IF(N308="základní",J308,0)</f>
        <v>0</v>
      </c>
      <c r="BF308" s="231">
        <f>IF(N308="snížená",J308,0)</f>
        <v>0</v>
      </c>
      <c r="BG308" s="231">
        <f>IF(N308="zákl. přenesená",J308,0)</f>
        <v>0</v>
      </c>
      <c r="BH308" s="231">
        <f>IF(N308="sníž. přenesená",J308,0)</f>
        <v>0</v>
      </c>
      <c r="BI308" s="231">
        <f>IF(N308="nulová",J308,0)</f>
        <v>0</v>
      </c>
      <c r="BJ308" s="18" t="s">
        <v>151</v>
      </c>
      <c r="BK308" s="231">
        <f>ROUND(I308*H308,2)</f>
        <v>0</v>
      </c>
      <c r="BL308" s="18" t="s">
        <v>269</v>
      </c>
      <c r="BM308" s="230" t="s">
        <v>2327</v>
      </c>
    </row>
    <row r="309" s="2" customFormat="1" ht="21.75" customHeight="1">
      <c r="A309" s="39"/>
      <c r="B309" s="40"/>
      <c r="C309" s="219" t="s">
        <v>2328</v>
      </c>
      <c r="D309" s="219" t="s">
        <v>145</v>
      </c>
      <c r="E309" s="220" t="s">
        <v>2329</v>
      </c>
      <c r="F309" s="221" t="s">
        <v>2330</v>
      </c>
      <c r="G309" s="222" t="s">
        <v>179</v>
      </c>
      <c r="H309" s="223">
        <v>2</v>
      </c>
      <c r="I309" s="224"/>
      <c r="J309" s="225">
        <f>ROUND(I309*H309,2)</f>
        <v>0</v>
      </c>
      <c r="K309" s="221" t="s">
        <v>149</v>
      </c>
      <c r="L309" s="45"/>
      <c r="M309" s="226" t="s">
        <v>19</v>
      </c>
      <c r="N309" s="227" t="s">
        <v>44</v>
      </c>
      <c r="O309" s="85"/>
      <c r="P309" s="228">
        <f>O309*H309</f>
        <v>0</v>
      </c>
      <c r="Q309" s="228">
        <v>0.01942</v>
      </c>
      <c r="R309" s="228">
        <f>Q309*H309</f>
        <v>0.03884</v>
      </c>
      <c r="S309" s="228">
        <v>0</v>
      </c>
      <c r="T309" s="229">
        <f>S309*H309</f>
        <v>0</v>
      </c>
      <c r="U309" s="39"/>
      <c r="V309" s="39"/>
      <c r="W309" s="39"/>
      <c r="X309" s="39"/>
      <c r="Y309" s="39"/>
      <c r="Z309" s="39"/>
      <c r="AA309" s="39"/>
      <c r="AB309" s="39"/>
      <c r="AC309" s="39"/>
      <c r="AD309" s="39"/>
      <c r="AE309" s="39"/>
      <c r="AR309" s="230" t="s">
        <v>269</v>
      </c>
      <c r="AT309" s="230" t="s">
        <v>145</v>
      </c>
      <c r="AU309" s="230" t="s">
        <v>151</v>
      </c>
      <c r="AY309" s="18" t="s">
        <v>142</v>
      </c>
      <c r="BE309" s="231">
        <f>IF(N309="základní",J309,0)</f>
        <v>0</v>
      </c>
      <c r="BF309" s="231">
        <f>IF(N309="snížená",J309,0)</f>
        <v>0</v>
      </c>
      <c r="BG309" s="231">
        <f>IF(N309="zákl. přenesená",J309,0)</f>
        <v>0</v>
      </c>
      <c r="BH309" s="231">
        <f>IF(N309="sníž. přenesená",J309,0)</f>
        <v>0</v>
      </c>
      <c r="BI309" s="231">
        <f>IF(N309="nulová",J309,0)</f>
        <v>0</v>
      </c>
      <c r="BJ309" s="18" t="s">
        <v>151</v>
      </c>
      <c r="BK309" s="231">
        <f>ROUND(I309*H309,2)</f>
        <v>0</v>
      </c>
      <c r="BL309" s="18" t="s">
        <v>269</v>
      </c>
      <c r="BM309" s="230" t="s">
        <v>2331</v>
      </c>
    </row>
    <row r="310" s="2" customFormat="1" ht="21.75" customHeight="1">
      <c r="A310" s="39"/>
      <c r="B310" s="40"/>
      <c r="C310" s="219" t="s">
        <v>2332</v>
      </c>
      <c r="D310" s="219" t="s">
        <v>145</v>
      </c>
      <c r="E310" s="220" t="s">
        <v>2333</v>
      </c>
      <c r="F310" s="221" t="s">
        <v>2334</v>
      </c>
      <c r="G310" s="222" t="s">
        <v>179</v>
      </c>
      <c r="H310" s="223">
        <v>11</v>
      </c>
      <c r="I310" s="224"/>
      <c r="J310" s="225">
        <f>ROUND(I310*H310,2)</f>
        <v>0</v>
      </c>
      <c r="K310" s="221" t="s">
        <v>149</v>
      </c>
      <c r="L310" s="45"/>
      <c r="M310" s="226" t="s">
        <v>19</v>
      </c>
      <c r="N310" s="227" t="s">
        <v>44</v>
      </c>
      <c r="O310" s="85"/>
      <c r="P310" s="228">
        <f>O310*H310</f>
        <v>0</v>
      </c>
      <c r="Q310" s="228">
        <v>0.022290000000000001</v>
      </c>
      <c r="R310" s="228">
        <f>Q310*H310</f>
        <v>0.24519000000000002</v>
      </c>
      <c r="S310" s="228">
        <v>0</v>
      </c>
      <c r="T310" s="229">
        <f>S310*H310</f>
        <v>0</v>
      </c>
      <c r="U310" s="39"/>
      <c r="V310" s="39"/>
      <c r="W310" s="39"/>
      <c r="X310" s="39"/>
      <c r="Y310" s="39"/>
      <c r="Z310" s="39"/>
      <c r="AA310" s="39"/>
      <c r="AB310" s="39"/>
      <c r="AC310" s="39"/>
      <c r="AD310" s="39"/>
      <c r="AE310" s="39"/>
      <c r="AR310" s="230" t="s">
        <v>269</v>
      </c>
      <c r="AT310" s="230" t="s">
        <v>145</v>
      </c>
      <c r="AU310" s="230" t="s">
        <v>151</v>
      </c>
      <c r="AY310" s="18" t="s">
        <v>142</v>
      </c>
      <c r="BE310" s="231">
        <f>IF(N310="základní",J310,0)</f>
        <v>0</v>
      </c>
      <c r="BF310" s="231">
        <f>IF(N310="snížená",J310,0)</f>
        <v>0</v>
      </c>
      <c r="BG310" s="231">
        <f>IF(N310="zákl. přenesená",J310,0)</f>
        <v>0</v>
      </c>
      <c r="BH310" s="231">
        <f>IF(N310="sníž. přenesená",J310,0)</f>
        <v>0</v>
      </c>
      <c r="BI310" s="231">
        <f>IF(N310="nulová",J310,0)</f>
        <v>0</v>
      </c>
      <c r="BJ310" s="18" t="s">
        <v>151</v>
      </c>
      <c r="BK310" s="231">
        <f>ROUND(I310*H310,2)</f>
        <v>0</v>
      </c>
      <c r="BL310" s="18" t="s">
        <v>269</v>
      </c>
      <c r="BM310" s="230" t="s">
        <v>2335</v>
      </c>
    </row>
    <row r="311" s="2" customFormat="1" ht="21.75" customHeight="1">
      <c r="A311" s="39"/>
      <c r="B311" s="40"/>
      <c r="C311" s="219" t="s">
        <v>2336</v>
      </c>
      <c r="D311" s="219" t="s">
        <v>145</v>
      </c>
      <c r="E311" s="220" t="s">
        <v>2337</v>
      </c>
      <c r="F311" s="221" t="s">
        <v>2338</v>
      </c>
      <c r="G311" s="222" t="s">
        <v>179</v>
      </c>
      <c r="H311" s="223">
        <v>3</v>
      </c>
      <c r="I311" s="224"/>
      <c r="J311" s="225">
        <f>ROUND(I311*H311,2)</f>
        <v>0</v>
      </c>
      <c r="K311" s="221" t="s">
        <v>149</v>
      </c>
      <c r="L311" s="45"/>
      <c r="M311" s="226" t="s">
        <v>19</v>
      </c>
      <c r="N311" s="227" t="s">
        <v>44</v>
      </c>
      <c r="O311" s="85"/>
      <c r="P311" s="228">
        <f>O311*H311</f>
        <v>0</v>
      </c>
      <c r="Q311" s="228">
        <v>0.025159999999999998</v>
      </c>
      <c r="R311" s="228">
        <f>Q311*H311</f>
        <v>0.075479999999999992</v>
      </c>
      <c r="S311" s="228">
        <v>0</v>
      </c>
      <c r="T311" s="229">
        <f>S311*H311</f>
        <v>0</v>
      </c>
      <c r="U311" s="39"/>
      <c r="V311" s="39"/>
      <c r="W311" s="39"/>
      <c r="X311" s="39"/>
      <c r="Y311" s="39"/>
      <c r="Z311" s="39"/>
      <c r="AA311" s="39"/>
      <c r="AB311" s="39"/>
      <c r="AC311" s="39"/>
      <c r="AD311" s="39"/>
      <c r="AE311" s="39"/>
      <c r="AR311" s="230" t="s">
        <v>269</v>
      </c>
      <c r="AT311" s="230" t="s">
        <v>145</v>
      </c>
      <c r="AU311" s="230" t="s">
        <v>151</v>
      </c>
      <c r="AY311" s="18" t="s">
        <v>142</v>
      </c>
      <c r="BE311" s="231">
        <f>IF(N311="základní",J311,0)</f>
        <v>0</v>
      </c>
      <c r="BF311" s="231">
        <f>IF(N311="snížená",J311,0)</f>
        <v>0</v>
      </c>
      <c r="BG311" s="231">
        <f>IF(N311="zákl. přenesená",J311,0)</f>
        <v>0</v>
      </c>
      <c r="BH311" s="231">
        <f>IF(N311="sníž. přenesená",J311,0)</f>
        <v>0</v>
      </c>
      <c r="BI311" s="231">
        <f>IF(N311="nulová",J311,0)</f>
        <v>0</v>
      </c>
      <c r="BJ311" s="18" t="s">
        <v>151</v>
      </c>
      <c r="BK311" s="231">
        <f>ROUND(I311*H311,2)</f>
        <v>0</v>
      </c>
      <c r="BL311" s="18" t="s">
        <v>269</v>
      </c>
      <c r="BM311" s="230" t="s">
        <v>2339</v>
      </c>
    </row>
    <row r="312" s="2" customFormat="1" ht="21.75" customHeight="1">
      <c r="A312" s="39"/>
      <c r="B312" s="40"/>
      <c r="C312" s="219" t="s">
        <v>2340</v>
      </c>
      <c r="D312" s="219" t="s">
        <v>145</v>
      </c>
      <c r="E312" s="220" t="s">
        <v>2341</v>
      </c>
      <c r="F312" s="221" t="s">
        <v>2342</v>
      </c>
      <c r="G312" s="222" t="s">
        <v>179</v>
      </c>
      <c r="H312" s="223">
        <v>2</v>
      </c>
      <c r="I312" s="224"/>
      <c r="J312" s="225">
        <f>ROUND(I312*H312,2)</f>
        <v>0</v>
      </c>
      <c r="K312" s="221" t="s">
        <v>149</v>
      </c>
      <c r="L312" s="45"/>
      <c r="M312" s="226" t="s">
        <v>19</v>
      </c>
      <c r="N312" s="227" t="s">
        <v>44</v>
      </c>
      <c r="O312" s="85"/>
      <c r="P312" s="228">
        <f>O312*H312</f>
        <v>0</v>
      </c>
      <c r="Q312" s="228">
        <v>0.048120000000000003</v>
      </c>
      <c r="R312" s="228">
        <f>Q312*H312</f>
        <v>0.096240000000000006</v>
      </c>
      <c r="S312" s="228">
        <v>0</v>
      </c>
      <c r="T312" s="229">
        <f>S312*H312</f>
        <v>0</v>
      </c>
      <c r="U312" s="39"/>
      <c r="V312" s="39"/>
      <c r="W312" s="39"/>
      <c r="X312" s="39"/>
      <c r="Y312" s="39"/>
      <c r="Z312" s="39"/>
      <c r="AA312" s="39"/>
      <c r="AB312" s="39"/>
      <c r="AC312" s="39"/>
      <c r="AD312" s="39"/>
      <c r="AE312" s="39"/>
      <c r="AR312" s="230" t="s">
        <v>269</v>
      </c>
      <c r="AT312" s="230" t="s">
        <v>145</v>
      </c>
      <c r="AU312" s="230" t="s">
        <v>151</v>
      </c>
      <c r="AY312" s="18" t="s">
        <v>142</v>
      </c>
      <c r="BE312" s="231">
        <f>IF(N312="základní",J312,0)</f>
        <v>0</v>
      </c>
      <c r="BF312" s="231">
        <f>IF(N312="snížená",J312,0)</f>
        <v>0</v>
      </c>
      <c r="BG312" s="231">
        <f>IF(N312="zákl. přenesená",J312,0)</f>
        <v>0</v>
      </c>
      <c r="BH312" s="231">
        <f>IF(N312="sníž. přenesená",J312,0)</f>
        <v>0</v>
      </c>
      <c r="BI312" s="231">
        <f>IF(N312="nulová",J312,0)</f>
        <v>0</v>
      </c>
      <c r="BJ312" s="18" t="s">
        <v>151</v>
      </c>
      <c r="BK312" s="231">
        <f>ROUND(I312*H312,2)</f>
        <v>0</v>
      </c>
      <c r="BL312" s="18" t="s">
        <v>269</v>
      </c>
      <c r="BM312" s="230" t="s">
        <v>2343</v>
      </c>
    </row>
    <row r="313" s="2" customFormat="1" ht="21.75" customHeight="1">
      <c r="A313" s="39"/>
      <c r="B313" s="40"/>
      <c r="C313" s="219" t="s">
        <v>2344</v>
      </c>
      <c r="D313" s="219" t="s">
        <v>145</v>
      </c>
      <c r="E313" s="220" t="s">
        <v>2345</v>
      </c>
      <c r="F313" s="221" t="s">
        <v>2346</v>
      </c>
      <c r="G313" s="222" t="s">
        <v>179</v>
      </c>
      <c r="H313" s="223">
        <v>2</v>
      </c>
      <c r="I313" s="224"/>
      <c r="J313" s="225">
        <f>ROUND(I313*H313,2)</f>
        <v>0</v>
      </c>
      <c r="K313" s="221" t="s">
        <v>149</v>
      </c>
      <c r="L313" s="45"/>
      <c r="M313" s="226" t="s">
        <v>19</v>
      </c>
      <c r="N313" s="227" t="s">
        <v>44</v>
      </c>
      <c r="O313" s="85"/>
      <c r="P313" s="228">
        <f>O313*H313</f>
        <v>0</v>
      </c>
      <c r="Q313" s="228">
        <v>0.025020000000000001</v>
      </c>
      <c r="R313" s="228">
        <f>Q313*H313</f>
        <v>0.050040000000000001</v>
      </c>
      <c r="S313" s="228">
        <v>0</v>
      </c>
      <c r="T313" s="229">
        <f>S313*H313</f>
        <v>0</v>
      </c>
      <c r="U313" s="39"/>
      <c r="V313" s="39"/>
      <c r="W313" s="39"/>
      <c r="X313" s="39"/>
      <c r="Y313" s="39"/>
      <c r="Z313" s="39"/>
      <c r="AA313" s="39"/>
      <c r="AB313" s="39"/>
      <c r="AC313" s="39"/>
      <c r="AD313" s="39"/>
      <c r="AE313" s="39"/>
      <c r="AR313" s="230" t="s">
        <v>269</v>
      </c>
      <c r="AT313" s="230" t="s">
        <v>145</v>
      </c>
      <c r="AU313" s="230" t="s">
        <v>151</v>
      </c>
      <c r="AY313" s="18" t="s">
        <v>142</v>
      </c>
      <c r="BE313" s="231">
        <f>IF(N313="základní",J313,0)</f>
        <v>0</v>
      </c>
      <c r="BF313" s="231">
        <f>IF(N313="snížená",J313,0)</f>
        <v>0</v>
      </c>
      <c r="BG313" s="231">
        <f>IF(N313="zákl. přenesená",J313,0)</f>
        <v>0</v>
      </c>
      <c r="BH313" s="231">
        <f>IF(N313="sníž. přenesená",J313,0)</f>
        <v>0</v>
      </c>
      <c r="BI313" s="231">
        <f>IF(N313="nulová",J313,0)</f>
        <v>0</v>
      </c>
      <c r="BJ313" s="18" t="s">
        <v>151</v>
      </c>
      <c r="BK313" s="231">
        <f>ROUND(I313*H313,2)</f>
        <v>0</v>
      </c>
      <c r="BL313" s="18" t="s">
        <v>269</v>
      </c>
      <c r="BM313" s="230" t="s">
        <v>2347</v>
      </c>
    </row>
    <row r="314" s="2" customFormat="1" ht="21.75" customHeight="1">
      <c r="A314" s="39"/>
      <c r="B314" s="40"/>
      <c r="C314" s="219" t="s">
        <v>2348</v>
      </c>
      <c r="D314" s="219" t="s">
        <v>145</v>
      </c>
      <c r="E314" s="220" t="s">
        <v>2349</v>
      </c>
      <c r="F314" s="221" t="s">
        <v>2350</v>
      </c>
      <c r="G314" s="222" t="s">
        <v>179</v>
      </c>
      <c r="H314" s="223">
        <v>4</v>
      </c>
      <c r="I314" s="224"/>
      <c r="J314" s="225">
        <f>ROUND(I314*H314,2)</f>
        <v>0</v>
      </c>
      <c r="K314" s="221" t="s">
        <v>149</v>
      </c>
      <c r="L314" s="45"/>
      <c r="M314" s="226" t="s">
        <v>19</v>
      </c>
      <c r="N314" s="227" t="s">
        <v>44</v>
      </c>
      <c r="O314" s="85"/>
      <c r="P314" s="228">
        <f>O314*H314</f>
        <v>0</v>
      </c>
      <c r="Q314" s="228">
        <v>0.034799999999999998</v>
      </c>
      <c r="R314" s="228">
        <f>Q314*H314</f>
        <v>0.13919999999999999</v>
      </c>
      <c r="S314" s="228">
        <v>0</v>
      </c>
      <c r="T314" s="229">
        <f>S314*H314</f>
        <v>0</v>
      </c>
      <c r="U314" s="39"/>
      <c r="V314" s="39"/>
      <c r="W314" s="39"/>
      <c r="X314" s="39"/>
      <c r="Y314" s="39"/>
      <c r="Z314" s="39"/>
      <c r="AA314" s="39"/>
      <c r="AB314" s="39"/>
      <c r="AC314" s="39"/>
      <c r="AD314" s="39"/>
      <c r="AE314" s="39"/>
      <c r="AR314" s="230" t="s">
        <v>269</v>
      </c>
      <c r="AT314" s="230" t="s">
        <v>145</v>
      </c>
      <c r="AU314" s="230" t="s">
        <v>151</v>
      </c>
      <c r="AY314" s="18" t="s">
        <v>142</v>
      </c>
      <c r="BE314" s="231">
        <f>IF(N314="základní",J314,0)</f>
        <v>0</v>
      </c>
      <c r="BF314" s="231">
        <f>IF(N314="snížená",J314,0)</f>
        <v>0</v>
      </c>
      <c r="BG314" s="231">
        <f>IF(N314="zákl. přenesená",J314,0)</f>
        <v>0</v>
      </c>
      <c r="BH314" s="231">
        <f>IF(N314="sníž. přenesená",J314,0)</f>
        <v>0</v>
      </c>
      <c r="BI314" s="231">
        <f>IF(N314="nulová",J314,0)</f>
        <v>0</v>
      </c>
      <c r="BJ314" s="18" t="s">
        <v>151</v>
      </c>
      <c r="BK314" s="231">
        <f>ROUND(I314*H314,2)</f>
        <v>0</v>
      </c>
      <c r="BL314" s="18" t="s">
        <v>269</v>
      </c>
      <c r="BM314" s="230" t="s">
        <v>2351</v>
      </c>
    </row>
    <row r="315" s="2" customFormat="1" ht="21.75" customHeight="1">
      <c r="A315" s="39"/>
      <c r="B315" s="40"/>
      <c r="C315" s="219" t="s">
        <v>2352</v>
      </c>
      <c r="D315" s="219" t="s">
        <v>145</v>
      </c>
      <c r="E315" s="220" t="s">
        <v>2353</v>
      </c>
      <c r="F315" s="221" t="s">
        <v>2354</v>
      </c>
      <c r="G315" s="222" t="s">
        <v>179</v>
      </c>
      <c r="H315" s="223">
        <v>2</v>
      </c>
      <c r="I315" s="224"/>
      <c r="J315" s="225">
        <f>ROUND(I315*H315,2)</f>
        <v>0</v>
      </c>
      <c r="K315" s="221" t="s">
        <v>149</v>
      </c>
      <c r="L315" s="45"/>
      <c r="M315" s="226" t="s">
        <v>19</v>
      </c>
      <c r="N315" s="227" t="s">
        <v>44</v>
      </c>
      <c r="O315" s="85"/>
      <c r="P315" s="228">
        <f>O315*H315</f>
        <v>0</v>
      </c>
      <c r="Q315" s="228">
        <v>0.041320000000000003</v>
      </c>
      <c r="R315" s="228">
        <f>Q315*H315</f>
        <v>0.082640000000000005</v>
      </c>
      <c r="S315" s="228">
        <v>0</v>
      </c>
      <c r="T315" s="229">
        <f>S315*H315</f>
        <v>0</v>
      </c>
      <c r="U315" s="39"/>
      <c r="V315" s="39"/>
      <c r="W315" s="39"/>
      <c r="X315" s="39"/>
      <c r="Y315" s="39"/>
      <c r="Z315" s="39"/>
      <c r="AA315" s="39"/>
      <c r="AB315" s="39"/>
      <c r="AC315" s="39"/>
      <c r="AD315" s="39"/>
      <c r="AE315" s="39"/>
      <c r="AR315" s="230" t="s">
        <v>269</v>
      </c>
      <c r="AT315" s="230" t="s">
        <v>145</v>
      </c>
      <c r="AU315" s="230" t="s">
        <v>151</v>
      </c>
      <c r="AY315" s="18" t="s">
        <v>142</v>
      </c>
      <c r="BE315" s="231">
        <f>IF(N315="základní",J315,0)</f>
        <v>0</v>
      </c>
      <c r="BF315" s="231">
        <f>IF(N315="snížená",J315,0)</f>
        <v>0</v>
      </c>
      <c r="BG315" s="231">
        <f>IF(N315="zákl. přenesená",J315,0)</f>
        <v>0</v>
      </c>
      <c r="BH315" s="231">
        <f>IF(N315="sníž. přenesená",J315,0)</f>
        <v>0</v>
      </c>
      <c r="BI315" s="231">
        <f>IF(N315="nulová",J315,0)</f>
        <v>0</v>
      </c>
      <c r="BJ315" s="18" t="s">
        <v>151</v>
      </c>
      <c r="BK315" s="231">
        <f>ROUND(I315*H315,2)</f>
        <v>0</v>
      </c>
      <c r="BL315" s="18" t="s">
        <v>269</v>
      </c>
      <c r="BM315" s="230" t="s">
        <v>2355</v>
      </c>
    </row>
    <row r="316" s="2" customFormat="1" ht="21.75" customHeight="1">
      <c r="A316" s="39"/>
      <c r="B316" s="40"/>
      <c r="C316" s="219" t="s">
        <v>2356</v>
      </c>
      <c r="D316" s="219" t="s">
        <v>145</v>
      </c>
      <c r="E316" s="220" t="s">
        <v>2357</v>
      </c>
      <c r="F316" s="221" t="s">
        <v>2358</v>
      </c>
      <c r="G316" s="222" t="s">
        <v>179</v>
      </c>
      <c r="H316" s="223">
        <v>1</v>
      </c>
      <c r="I316" s="224"/>
      <c r="J316" s="225">
        <f>ROUND(I316*H316,2)</f>
        <v>0</v>
      </c>
      <c r="K316" s="221" t="s">
        <v>149</v>
      </c>
      <c r="L316" s="45"/>
      <c r="M316" s="226" t="s">
        <v>19</v>
      </c>
      <c r="N316" s="227" t="s">
        <v>44</v>
      </c>
      <c r="O316" s="85"/>
      <c r="P316" s="228">
        <f>O316*H316</f>
        <v>0</v>
      </c>
      <c r="Q316" s="228">
        <v>0.035680000000000003</v>
      </c>
      <c r="R316" s="228">
        <f>Q316*H316</f>
        <v>0.035680000000000003</v>
      </c>
      <c r="S316" s="228">
        <v>0</v>
      </c>
      <c r="T316" s="229">
        <f>S316*H316</f>
        <v>0</v>
      </c>
      <c r="U316" s="39"/>
      <c r="V316" s="39"/>
      <c r="W316" s="39"/>
      <c r="X316" s="39"/>
      <c r="Y316" s="39"/>
      <c r="Z316" s="39"/>
      <c r="AA316" s="39"/>
      <c r="AB316" s="39"/>
      <c r="AC316" s="39"/>
      <c r="AD316" s="39"/>
      <c r="AE316" s="39"/>
      <c r="AR316" s="230" t="s">
        <v>269</v>
      </c>
      <c r="AT316" s="230" t="s">
        <v>145</v>
      </c>
      <c r="AU316" s="230" t="s">
        <v>151</v>
      </c>
      <c r="AY316" s="18" t="s">
        <v>142</v>
      </c>
      <c r="BE316" s="231">
        <f>IF(N316="základní",J316,0)</f>
        <v>0</v>
      </c>
      <c r="BF316" s="231">
        <f>IF(N316="snížená",J316,0)</f>
        <v>0</v>
      </c>
      <c r="BG316" s="231">
        <f>IF(N316="zákl. přenesená",J316,0)</f>
        <v>0</v>
      </c>
      <c r="BH316" s="231">
        <f>IF(N316="sníž. přenesená",J316,0)</f>
        <v>0</v>
      </c>
      <c r="BI316" s="231">
        <f>IF(N316="nulová",J316,0)</f>
        <v>0</v>
      </c>
      <c r="BJ316" s="18" t="s">
        <v>151</v>
      </c>
      <c r="BK316" s="231">
        <f>ROUND(I316*H316,2)</f>
        <v>0</v>
      </c>
      <c r="BL316" s="18" t="s">
        <v>269</v>
      </c>
      <c r="BM316" s="230" t="s">
        <v>2359</v>
      </c>
    </row>
    <row r="317" s="2" customFormat="1" ht="21.75" customHeight="1">
      <c r="A317" s="39"/>
      <c r="B317" s="40"/>
      <c r="C317" s="219" t="s">
        <v>2360</v>
      </c>
      <c r="D317" s="219" t="s">
        <v>145</v>
      </c>
      <c r="E317" s="220" t="s">
        <v>2361</v>
      </c>
      <c r="F317" s="221" t="s">
        <v>2362</v>
      </c>
      <c r="G317" s="222" t="s">
        <v>179</v>
      </c>
      <c r="H317" s="223">
        <v>1</v>
      </c>
      <c r="I317" s="224"/>
      <c r="J317" s="225">
        <f>ROUND(I317*H317,2)</f>
        <v>0</v>
      </c>
      <c r="K317" s="221" t="s">
        <v>149</v>
      </c>
      <c r="L317" s="45"/>
      <c r="M317" s="226" t="s">
        <v>19</v>
      </c>
      <c r="N317" s="227" t="s">
        <v>44</v>
      </c>
      <c r="O317" s="85"/>
      <c r="P317" s="228">
        <f>O317*H317</f>
        <v>0</v>
      </c>
      <c r="Q317" s="228">
        <v>0.041259999999999998</v>
      </c>
      <c r="R317" s="228">
        <f>Q317*H317</f>
        <v>0.041259999999999998</v>
      </c>
      <c r="S317" s="228">
        <v>0</v>
      </c>
      <c r="T317" s="229">
        <f>S317*H317</f>
        <v>0</v>
      </c>
      <c r="U317" s="39"/>
      <c r="V317" s="39"/>
      <c r="W317" s="39"/>
      <c r="X317" s="39"/>
      <c r="Y317" s="39"/>
      <c r="Z317" s="39"/>
      <c r="AA317" s="39"/>
      <c r="AB317" s="39"/>
      <c r="AC317" s="39"/>
      <c r="AD317" s="39"/>
      <c r="AE317" s="39"/>
      <c r="AR317" s="230" t="s">
        <v>269</v>
      </c>
      <c r="AT317" s="230" t="s">
        <v>145</v>
      </c>
      <c r="AU317" s="230" t="s">
        <v>151</v>
      </c>
      <c r="AY317" s="18" t="s">
        <v>142</v>
      </c>
      <c r="BE317" s="231">
        <f>IF(N317="základní",J317,0)</f>
        <v>0</v>
      </c>
      <c r="BF317" s="231">
        <f>IF(N317="snížená",J317,0)</f>
        <v>0</v>
      </c>
      <c r="BG317" s="231">
        <f>IF(N317="zákl. přenesená",J317,0)</f>
        <v>0</v>
      </c>
      <c r="BH317" s="231">
        <f>IF(N317="sníž. přenesená",J317,0)</f>
        <v>0</v>
      </c>
      <c r="BI317" s="231">
        <f>IF(N317="nulová",J317,0)</f>
        <v>0</v>
      </c>
      <c r="BJ317" s="18" t="s">
        <v>151</v>
      </c>
      <c r="BK317" s="231">
        <f>ROUND(I317*H317,2)</f>
        <v>0</v>
      </c>
      <c r="BL317" s="18" t="s">
        <v>269</v>
      </c>
      <c r="BM317" s="230" t="s">
        <v>2363</v>
      </c>
    </row>
    <row r="318" s="2" customFormat="1" ht="16.5" customHeight="1">
      <c r="A318" s="39"/>
      <c r="B318" s="40"/>
      <c r="C318" s="219" t="s">
        <v>2364</v>
      </c>
      <c r="D318" s="219" t="s">
        <v>145</v>
      </c>
      <c r="E318" s="220" t="s">
        <v>2365</v>
      </c>
      <c r="F318" s="221" t="s">
        <v>2366</v>
      </c>
      <c r="G318" s="222" t="s">
        <v>179</v>
      </c>
      <c r="H318" s="223">
        <v>2</v>
      </c>
      <c r="I318" s="224"/>
      <c r="J318" s="225">
        <f>ROUND(I318*H318,2)</f>
        <v>0</v>
      </c>
      <c r="K318" s="221" t="s">
        <v>149</v>
      </c>
      <c r="L318" s="45"/>
      <c r="M318" s="226" t="s">
        <v>19</v>
      </c>
      <c r="N318" s="227" t="s">
        <v>44</v>
      </c>
      <c r="O318" s="85"/>
      <c r="P318" s="228">
        <f>O318*H318</f>
        <v>0</v>
      </c>
      <c r="Q318" s="228">
        <v>0.047399999999999998</v>
      </c>
      <c r="R318" s="228">
        <f>Q318*H318</f>
        <v>0.094799999999999995</v>
      </c>
      <c r="S318" s="228">
        <v>0</v>
      </c>
      <c r="T318" s="229">
        <f>S318*H318</f>
        <v>0</v>
      </c>
      <c r="U318" s="39"/>
      <c r="V318" s="39"/>
      <c r="W318" s="39"/>
      <c r="X318" s="39"/>
      <c r="Y318" s="39"/>
      <c r="Z318" s="39"/>
      <c r="AA318" s="39"/>
      <c r="AB318" s="39"/>
      <c r="AC318" s="39"/>
      <c r="AD318" s="39"/>
      <c r="AE318" s="39"/>
      <c r="AR318" s="230" t="s">
        <v>269</v>
      </c>
      <c r="AT318" s="230" t="s">
        <v>145</v>
      </c>
      <c r="AU318" s="230" t="s">
        <v>151</v>
      </c>
      <c r="AY318" s="18" t="s">
        <v>142</v>
      </c>
      <c r="BE318" s="231">
        <f>IF(N318="základní",J318,0)</f>
        <v>0</v>
      </c>
      <c r="BF318" s="231">
        <f>IF(N318="snížená",J318,0)</f>
        <v>0</v>
      </c>
      <c r="BG318" s="231">
        <f>IF(N318="zákl. přenesená",J318,0)</f>
        <v>0</v>
      </c>
      <c r="BH318" s="231">
        <f>IF(N318="sníž. přenesená",J318,0)</f>
        <v>0</v>
      </c>
      <c r="BI318" s="231">
        <f>IF(N318="nulová",J318,0)</f>
        <v>0</v>
      </c>
      <c r="BJ318" s="18" t="s">
        <v>151</v>
      </c>
      <c r="BK318" s="231">
        <f>ROUND(I318*H318,2)</f>
        <v>0</v>
      </c>
      <c r="BL318" s="18" t="s">
        <v>269</v>
      </c>
      <c r="BM318" s="230" t="s">
        <v>2367</v>
      </c>
    </row>
    <row r="319" s="2" customFormat="1">
      <c r="A319" s="39"/>
      <c r="B319" s="40"/>
      <c r="C319" s="41"/>
      <c r="D319" s="234" t="s">
        <v>174</v>
      </c>
      <c r="E319" s="41"/>
      <c r="F319" s="255" t="s">
        <v>2368</v>
      </c>
      <c r="G319" s="41"/>
      <c r="H319" s="41"/>
      <c r="I319" s="137"/>
      <c r="J319" s="41"/>
      <c r="K319" s="41"/>
      <c r="L319" s="45"/>
      <c r="M319" s="256"/>
      <c r="N319" s="257"/>
      <c r="O319" s="85"/>
      <c r="P319" s="85"/>
      <c r="Q319" s="85"/>
      <c r="R319" s="85"/>
      <c r="S319" s="85"/>
      <c r="T319" s="86"/>
      <c r="U319" s="39"/>
      <c r="V319" s="39"/>
      <c r="W319" s="39"/>
      <c r="X319" s="39"/>
      <c r="Y319" s="39"/>
      <c r="Z319" s="39"/>
      <c r="AA319" s="39"/>
      <c r="AB319" s="39"/>
      <c r="AC319" s="39"/>
      <c r="AD319" s="39"/>
      <c r="AE319" s="39"/>
      <c r="AT319" s="18" t="s">
        <v>174</v>
      </c>
      <c r="AU319" s="18" t="s">
        <v>151</v>
      </c>
    </row>
    <row r="320" s="2" customFormat="1" ht="16.5" customHeight="1">
      <c r="A320" s="39"/>
      <c r="B320" s="40"/>
      <c r="C320" s="219" t="s">
        <v>2369</v>
      </c>
      <c r="D320" s="219" t="s">
        <v>145</v>
      </c>
      <c r="E320" s="220" t="s">
        <v>2370</v>
      </c>
      <c r="F320" s="221" t="s">
        <v>2371</v>
      </c>
      <c r="G320" s="222" t="s">
        <v>179</v>
      </c>
      <c r="H320" s="223">
        <v>2</v>
      </c>
      <c r="I320" s="224"/>
      <c r="J320" s="225">
        <f>ROUND(I320*H320,2)</f>
        <v>0</v>
      </c>
      <c r="K320" s="221" t="s">
        <v>149</v>
      </c>
      <c r="L320" s="45"/>
      <c r="M320" s="226" t="s">
        <v>19</v>
      </c>
      <c r="N320" s="227" t="s">
        <v>44</v>
      </c>
      <c r="O320" s="85"/>
      <c r="P320" s="228">
        <f>O320*H320</f>
        <v>0</v>
      </c>
      <c r="Q320" s="228">
        <v>0.030700000000000002</v>
      </c>
      <c r="R320" s="228">
        <f>Q320*H320</f>
        <v>0.061400000000000003</v>
      </c>
      <c r="S320" s="228">
        <v>0</v>
      </c>
      <c r="T320" s="229">
        <f>S320*H320</f>
        <v>0</v>
      </c>
      <c r="U320" s="39"/>
      <c r="V320" s="39"/>
      <c r="W320" s="39"/>
      <c r="X320" s="39"/>
      <c r="Y320" s="39"/>
      <c r="Z320" s="39"/>
      <c r="AA320" s="39"/>
      <c r="AB320" s="39"/>
      <c r="AC320" s="39"/>
      <c r="AD320" s="39"/>
      <c r="AE320" s="39"/>
      <c r="AR320" s="230" t="s">
        <v>269</v>
      </c>
      <c r="AT320" s="230" t="s">
        <v>145</v>
      </c>
      <c r="AU320" s="230" t="s">
        <v>151</v>
      </c>
      <c r="AY320" s="18" t="s">
        <v>142</v>
      </c>
      <c r="BE320" s="231">
        <f>IF(N320="základní",J320,0)</f>
        <v>0</v>
      </c>
      <c r="BF320" s="231">
        <f>IF(N320="snížená",J320,0)</f>
        <v>0</v>
      </c>
      <c r="BG320" s="231">
        <f>IF(N320="zákl. přenesená",J320,0)</f>
        <v>0</v>
      </c>
      <c r="BH320" s="231">
        <f>IF(N320="sníž. přenesená",J320,0)</f>
        <v>0</v>
      </c>
      <c r="BI320" s="231">
        <f>IF(N320="nulová",J320,0)</f>
        <v>0</v>
      </c>
      <c r="BJ320" s="18" t="s">
        <v>151</v>
      </c>
      <c r="BK320" s="231">
        <f>ROUND(I320*H320,2)</f>
        <v>0</v>
      </c>
      <c r="BL320" s="18" t="s">
        <v>269</v>
      </c>
      <c r="BM320" s="230" t="s">
        <v>2372</v>
      </c>
    </row>
    <row r="321" s="2" customFormat="1">
      <c r="A321" s="39"/>
      <c r="B321" s="40"/>
      <c r="C321" s="41"/>
      <c r="D321" s="234" t="s">
        <v>174</v>
      </c>
      <c r="E321" s="41"/>
      <c r="F321" s="255" t="s">
        <v>2368</v>
      </c>
      <c r="G321" s="41"/>
      <c r="H321" s="41"/>
      <c r="I321" s="137"/>
      <c r="J321" s="41"/>
      <c r="K321" s="41"/>
      <c r="L321" s="45"/>
      <c r="M321" s="256"/>
      <c r="N321" s="257"/>
      <c r="O321" s="85"/>
      <c r="P321" s="85"/>
      <c r="Q321" s="85"/>
      <c r="R321" s="85"/>
      <c r="S321" s="85"/>
      <c r="T321" s="86"/>
      <c r="U321" s="39"/>
      <c r="V321" s="39"/>
      <c r="W321" s="39"/>
      <c r="X321" s="39"/>
      <c r="Y321" s="39"/>
      <c r="Z321" s="39"/>
      <c r="AA321" s="39"/>
      <c r="AB321" s="39"/>
      <c r="AC321" s="39"/>
      <c r="AD321" s="39"/>
      <c r="AE321" s="39"/>
      <c r="AT321" s="18" t="s">
        <v>174</v>
      </c>
      <c r="AU321" s="18" t="s">
        <v>151</v>
      </c>
    </row>
    <row r="322" s="2" customFormat="1" ht="16.5" customHeight="1">
      <c r="A322" s="39"/>
      <c r="B322" s="40"/>
      <c r="C322" s="219" t="s">
        <v>2373</v>
      </c>
      <c r="D322" s="219" t="s">
        <v>145</v>
      </c>
      <c r="E322" s="220" t="s">
        <v>2374</v>
      </c>
      <c r="F322" s="221" t="s">
        <v>2375</v>
      </c>
      <c r="G322" s="222" t="s">
        <v>179</v>
      </c>
      <c r="H322" s="223">
        <v>36</v>
      </c>
      <c r="I322" s="224"/>
      <c r="J322" s="225">
        <f>ROUND(I322*H322,2)</f>
        <v>0</v>
      </c>
      <c r="K322" s="221" t="s">
        <v>19</v>
      </c>
      <c r="L322" s="45"/>
      <c r="M322" s="226" t="s">
        <v>19</v>
      </c>
      <c r="N322" s="227" t="s">
        <v>44</v>
      </c>
      <c r="O322" s="85"/>
      <c r="P322" s="228">
        <f>O322*H322</f>
        <v>0</v>
      </c>
      <c r="Q322" s="228">
        <v>0.029559999999999999</v>
      </c>
      <c r="R322" s="228">
        <f>Q322*H322</f>
        <v>1.06416</v>
      </c>
      <c r="S322" s="228">
        <v>0</v>
      </c>
      <c r="T322" s="229">
        <f>S322*H322</f>
        <v>0</v>
      </c>
      <c r="U322" s="39"/>
      <c r="V322" s="39"/>
      <c r="W322" s="39"/>
      <c r="X322" s="39"/>
      <c r="Y322" s="39"/>
      <c r="Z322" s="39"/>
      <c r="AA322" s="39"/>
      <c r="AB322" s="39"/>
      <c r="AC322" s="39"/>
      <c r="AD322" s="39"/>
      <c r="AE322" s="39"/>
      <c r="AR322" s="230" t="s">
        <v>269</v>
      </c>
      <c r="AT322" s="230" t="s">
        <v>145</v>
      </c>
      <c r="AU322" s="230" t="s">
        <v>151</v>
      </c>
      <c r="AY322" s="18" t="s">
        <v>142</v>
      </c>
      <c r="BE322" s="231">
        <f>IF(N322="základní",J322,0)</f>
        <v>0</v>
      </c>
      <c r="BF322" s="231">
        <f>IF(N322="snížená",J322,0)</f>
        <v>0</v>
      </c>
      <c r="BG322" s="231">
        <f>IF(N322="zákl. přenesená",J322,0)</f>
        <v>0</v>
      </c>
      <c r="BH322" s="231">
        <f>IF(N322="sníž. přenesená",J322,0)</f>
        <v>0</v>
      </c>
      <c r="BI322" s="231">
        <f>IF(N322="nulová",J322,0)</f>
        <v>0</v>
      </c>
      <c r="BJ322" s="18" t="s">
        <v>151</v>
      </c>
      <c r="BK322" s="231">
        <f>ROUND(I322*H322,2)</f>
        <v>0</v>
      </c>
      <c r="BL322" s="18" t="s">
        <v>269</v>
      </c>
      <c r="BM322" s="230" t="s">
        <v>2376</v>
      </c>
    </row>
    <row r="323" s="2" customFormat="1" ht="21.75" customHeight="1">
      <c r="A323" s="39"/>
      <c r="B323" s="40"/>
      <c r="C323" s="219" t="s">
        <v>2377</v>
      </c>
      <c r="D323" s="219" t="s">
        <v>145</v>
      </c>
      <c r="E323" s="220" t="s">
        <v>2378</v>
      </c>
      <c r="F323" s="221" t="s">
        <v>2379</v>
      </c>
      <c r="G323" s="222" t="s">
        <v>301</v>
      </c>
      <c r="H323" s="223">
        <v>2.1259999999999999</v>
      </c>
      <c r="I323" s="224"/>
      <c r="J323" s="225">
        <f>ROUND(I323*H323,2)</f>
        <v>0</v>
      </c>
      <c r="K323" s="221" t="s">
        <v>149</v>
      </c>
      <c r="L323" s="45"/>
      <c r="M323" s="226" t="s">
        <v>19</v>
      </c>
      <c r="N323" s="227" t="s">
        <v>44</v>
      </c>
      <c r="O323" s="85"/>
      <c r="P323" s="228">
        <f>O323*H323</f>
        <v>0</v>
      </c>
      <c r="Q323" s="228">
        <v>0</v>
      </c>
      <c r="R323" s="228">
        <f>Q323*H323</f>
        <v>0</v>
      </c>
      <c r="S323" s="228">
        <v>0</v>
      </c>
      <c r="T323" s="229">
        <f>S323*H323</f>
        <v>0</v>
      </c>
      <c r="U323" s="39"/>
      <c r="V323" s="39"/>
      <c r="W323" s="39"/>
      <c r="X323" s="39"/>
      <c r="Y323" s="39"/>
      <c r="Z323" s="39"/>
      <c r="AA323" s="39"/>
      <c r="AB323" s="39"/>
      <c r="AC323" s="39"/>
      <c r="AD323" s="39"/>
      <c r="AE323" s="39"/>
      <c r="AR323" s="230" t="s">
        <v>269</v>
      </c>
      <c r="AT323" s="230" t="s">
        <v>145</v>
      </c>
      <c r="AU323" s="230" t="s">
        <v>151</v>
      </c>
      <c r="AY323" s="18" t="s">
        <v>142</v>
      </c>
      <c r="BE323" s="231">
        <f>IF(N323="základní",J323,0)</f>
        <v>0</v>
      </c>
      <c r="BF323" s="231">
        <f>IF(N323="snížená",J323,0)</f>
        <v>0</v>
      </c>
      <c r="BG323" s="231">
        <f>IF(N323="zákl. přenesená",J323,0)</f>
        <v>0</v>
      </c>
      <c r="BH323" s="231">
        <f>IF(N323="sníž. přenesená",J323,0)</f>
        <v>0</v>
      </c>
      <c r="BI323" s="231">
        <f>IF(N323="nulová",J323,0)</f>
        <v>0</v>
      </c>
      <c r="BJ323" s="18" t="s">
        <v>151</v>
      </c>
      <c r="BK323" s="231">
        <f>ROUND(I323*H323,2)</f>
        <v>0</v>
      </c>
      <c r="BL323" s="18" t="s">
        <v>269</v>
      </c>
      <c r="BM323" s="230" t="s">
        <v>2380</v>
      </c>
    </row>
    <row r="324" s="2" customFormat="1">
      <c r="A324" s="39"/>
      <c r="B324" s="40"/>
      <c r="C324" s="41"/>
      <c r="D324" s="234" t="s">
        <v>174</v>
      </c>
      <c r="E324" s="41"/>
      <c r="F324" s="255" t="s">
        <v>973</v>
      </c>
      <c r="G324" s="41"/>
      <c r="H324" s="41"/>
      <c r="I324" s="137"/>
      <c r="J324" s="41"/>
      <c r="K324" s="41"/>
      <c r="L324" s="45"/>
      <c r="M324" s="256"/>
      <c r="N324" s="257"/>
      <c r="O324" s="85"/>
      <c r="P324" s="85"/>
      <c r="Q324" s="85"/>
      <c r="R324" s="85"/>
      <c r="S324" s="85"/>
      <c r="T324" s="86"/>
      <c r="U324" s="39"/>
      <c r="V324" s="39"/>
      <c r="W324" s="39"/>
      <c r="X324" s="39"/>
      <c r="Y324" s="39"/>
      <c r="Z324" s="39"/>
      <c r="AA324" s="39"/>
      <c r="AB324" s="39"/>
      <c r="AC324" s="39"/>
      <c r="AD324" s="39"/>
      <c r="AE324" s="39"/>
      <c r="AT324" s="18" t="s">
        <v>174</v>
      </c>
      <c r="AU324" s="18" t="s">
        <v>151</v>
      </c>
    </row>
    <row r="325" s="12" customFormat="1" ht="22.8" customHeight="1">
      <c r="A325" s="12"/>
      <c r="B325" s="203"/>
      <c r="C325" s="204"/>
      <c r="D325" s="205" t="s">
        <v>71</v>
      </c>
      <c r="E325" s="217" t="s">
        <v>659</v>
      </c>
      <c r="F325" s="217" t="s">
        <v>660</v>
      </c>
      <c r="G325" s="204"/>
      <c r="H325" s="204"/>
      <c r="I325" s="207"/>
      <c r="J325" s="218">
        <f>BK325</f>
        <v>0</v>
      </c>
      <c r="K325" s="204"/>
      <c r="L325" s="209"/>
      <c r="M325" s="210"/>
      <c r="N325" s="211"/>
      <c r="O325" s="211"/>
      <c r="P325" s="212">
        <f>SUM(P326:P327)</f>
        <v>0</v>
      </c>
      <c r="Q325" s="211"/>
      <c r="R325" s="212">
        <f>SUM(R326:R327)</f>
        <v>0.0040000000000000001</v>
      </c>
      <c r="S325" s="211"/>
      <c r="T325" s="213">
        <f>SUM(T326:T327)</f>
        <v>0</v>
      </c>
      <c r="U325" s="12"/>
      <c r="V325" s="12"/>
      <c r="W325" s="12"/>
      <c r="X325" s="12"/>
      <c r="Y325" s="12"/>
      <c r="Z325" s="12"/>
      <c r="AA325" s="12"/>
      <c r="AB325" s="12"/>
      <c r="AC325" s="12"/>
      <c r="AD325" s="12"/>
      <c r="AE325" s="12"/>
      <c r="AR325" s="214" t="s">
        <v>151</v>
      </c>
      <c r="AT325" s="215" t="s">
        <v>71</v>
      </c>
      <c r="AU325" s="215" t="s">
        <v>80</v>
      </c>
      <c r="AY325" s="214" t="s">
        <v>142</v>
      </c>
      <c r="BK325" s="216">
        <f>SUM(BK326:BK327)</f>
        <v>0</v>
      </c>
    </row>
    <row r="326" s="2" customFormat="1" ht="21.75" customHeight="1">
      <c r="A326" s="39"/>
      <c r="B326" s="40"/>
      <c r="C326" s="219" t="s">
        <v>2381</v>
      </c>
      <c r="D326" s="219" t="s">
        <v>145</v>
      </c>
      <c r="E326" s="220" t="s">
        <v>2382</v>
      </c>
      <c r="F326" s="221" t="s">
        <v>2383</v>
      </c>
      <c r="G326" s="222" t="s">
        <v>185</v>
      </c>
      <c r="H326" s="223">
        <v>80</v>
      </c>
      <c r="I326" s="224"/>
      <c r="J326" s="225">
        <f>ROUND(I326*H326,2)</f>
        <v>0</v>
      </c>
      <c r="K326" s="221" t="s">
        <v>149</v>
      </c>
      <c r="L326" s="45"/>
      <c r="M326" s="226" t="s">
        <v>19</v>
      </c>
      <c r="N326" s="227" t="s">
        <v>44</v>
      </c>
      <c r="O326" s="85"/>
      <c r="P326" s="228">
        <f>O326*H326</f>
        <v>0</v>
      </c>
      <c r="Q326" s="228">
        <v>2.0000000000000002E-05</v>
      </c>
      <c r="R326" s="228">
        <f>Q326*H326</f>
        <v>0.0016000000000000001</v>
      </c>
      <c r="S326" s="228">
        <v>0</v>
      </c>
      <c r="T326" s="229">
        <f>S326*H326</f>
        <v>0</v>
      </c>
      <c r="U326" s="39"/>
      <c r="V326" s="39"/>
      <c r="W326" s="39"/>
      <c r="X326" s="39"/>
      <c r="Y326" s="39"/>
      <c r="Z326" s="39"/>
      <c r="AA326" s="39"/>
      <c r="AB326" s="39"/>
      <c r="AC326" s="39"/>
      <c r="AD326" s="39"/>
      <c r="AE326" s="39"/>
      <c r="AR326" s="230" t="s">
        <v>269</v>
      </c>
      <c r="AT326" s="230" t="s">
        <v>145</v>
      </c>
      <c r="AU326" s="230" t="s">
        <v>151</v>
      </c>
      <c r="AY326" s="18" t="s">
        <v>142</v>
      </c>
      <c r="BE326" s="231">
        <f>IF(N326="základní",J326,0)</f>
        <v>0</v>
      </c>
      <c r="BF326" s="231">
        <f>IF(N326="snížená",J326,0)</f>
        <v>0</v>
      </c>
      <c r="BG326" s="231">
        <f>IF(N326="zákl. přenesená",J326,0)</f>
        <v>0</v>
      </c>
      <c r="BH326" s="231">
        <f>IF(N326="sníž. přenesená",J326,0)</f>
        <v>0</v>
      </c>
      <c r="BI326" s="231">
        <f>IF(N326="nulová",J326,0)</f>
        <v>0</v>
      </c>
      <c r="BJ326" s="18" t="s">
        <v>151</v>
      </c>
      <c r="BK326" s="231">
        <f>ROUND(I326*H326,2)</f>
        <v>0</v>
      </c>
      <c r="BL326" s="18" t="s">
        <v>269</v>
      </c>
      <c r="BM326" s="230" t="s">
        <v>2384</v>
      </c>
    </row>
    <row r="327" s="2" customFormat="1" ht="16.5" customHeight="1">
      <c r="A327" s="39"/>
      <c r="B327" s="40"/>
      <c r="C327" s="219" t="s">
        <v>2385</v>
      </c>
      <c r="D327" s="219" t="s">
        <v>145</v>
      </c>
      <c r="E327" s="220" t="s">
        <v>2386</v>
      </c>
      <c r="F327" s="221" t="s">
        <v>2387</v>
      </c>
      <c r="G327" s="222" t="s">
        <v>185</v>
      </c>
      <c r="H327" s="223">
        <v>80</v>
      </c>
      <c r="I327" s="224"/>
      <c r="J327" s="225">
        <f>ROUND(I327*H327,2)</f>
        <v>0</v>
      </c>
      <c r="K327" s="221" t="s">
        <v>149</v>
      </c>
      <c r="L327" s="45"/>
      <c r="M327" s="281" t="s">
        <v>19</v>
      </c>
      <c r="N327" s="282" t="s">
        <v>44</v>
      </c>
      <c r="O327" s="283"/>
      <c r="P327" s="284">
        <f>O327*H327</f>
        <v>0</v>
      </c>
      <c r="Q327" s="284">
        <v>3.0000000000000001E-05</v>
      </c>
      <c r="R327" s="284">
        <f>Q327*H327</f>
        <v>0.0024000000000000002</v>
      </c>
      <c r="S327" s="284">
        <v>0</v>
      </c>
      <c r="T327" s="285">
        <f>S327*H327</f>
        <v>0</v>
      </c>
      <c r="U327" s="39"/>
      <c r="V327" s="39"/>
      <c r="W327" s="39"/>
      <c r="X327" s="39"/>
      <c r="Y327" s="39"/>
      <c r="Z327" s="39"/>
      <c r="AA327" s="39"/>
      <c r="AB327" s="39"/>
      <c r="AC327" s="39"/>
      <c r="AD327" s="39"/>
      <c r="AE327" s="39"/>
      <c r="AR327" s="230" t="s">
        <v>269</v>
      </c>
      <c r="AT327" s="230" t="s">
        <v>145</v>
      </c>
      <c r="AU327" s="230" t="s">
        <v>151</v>
      </c>
      <c r="AY327" s="18" t="s">
        <v>142</v>
      </c>
      <c r="BE327" s="231">
        <f>IF(N327="základní",J327,0)</f>
        <v>0</v>
      </c>
      <c r="BF327" s="231">
        <f>IF(N327="snížená",J327,0)</f>
        <v>0</v>
      </c>
      <c r="BG327" s="231">
        <f>IF(N327="zákl. přenesená",J327,0)</f>
        <v>0</v>
      </c>
      <c r="BH327" s="231">
        <f>IF(N327="sníž. přenesená",J327,0)</f>
        <v>0</v>
      </c>
      <c r="BI327" s="231">
        <f>IF(N327="nulová",J327,0)</f>
        <v>0</v>
      </c>
      <c r="BJ327" s="18" t="s">
        <v>151</v>
      </c>
      <c r="BK327" s="231">
        <f>ROUND(I327*H327,2)</f>
        <v>0</v>
      </c>
      <c r="BL327" s="18" t="s">
        <v>269</v>
      </c>
      <c r="BM327" s="230" t="s">
        <v>2388</v>
      </c>
    </row>
    <row r="328" s="2" customFormat="1" ht="6.96" customHeight="1">
      <c r="A328" s="39"/>
      <c r="B328" s="60"/>
      <c r="C328" s="61"/>
      <c r="D328" s="61"/>
      <c r="E328" s="61"/>
      <c r="F328" s="61"/>
      <c r="G328" s="61"/>
      <c r="H328" s="61"/>
      <c r="I328" s="167"/>
      <c r="J328" s="61"/>
      <c r="K328" s="61"/>
      <c r="L328" s="45"/>
      <c r="M328" s="39"/>
      <c r="O328" s="39"/>
      <c r="P328" s="39"/>
      <c r="Q328" s="39"/>
      <c r="R328" s="39"/>
      <c r="S328" s="39"/>
      <c r="T328" s="39"/>
      <c r="U328" s="39"/>
      <c r="V328" s="39"/>
      <c r="W328" s="39"/>
      <c r="X328" s="39"/>
      <c r="Y328" s="39"/>
      <c r="Z328" s="39"/>
      <c r="AA328" s="39"/>
      <c r="AB328" s="39"/>
      <c r="AC328" s="39"/>
      <c r="AD328" s="39"/>
      <c r="AE328" s="39"/>
    </row>
  </sheetData>
  <sheetProtection sheet="1" autoFilter="0" formatColumns="0" formatRows="0" objects="1" scenarios="1" spinCount="100000" saltValue="f9YJWANEVkQ6KXrnvBETRPMdGUPGcT+gJ8kFXzt7leI44z0rMA0c/e9Kj3fKLdPGkYNlPZB0tXTxL2/nvNz0Lw==" hashValue="kxHNAQiQQMf3Bq7V+lMxRq6BO+IfVdENpkmxgbS+GEgils8SsbKyHpZWvkBJXSU5xOQNb4GM71H+MHiNZEFPaw==" algorithmName="SHA-512" password="CC35"/>
  <autoFilter ref="C98:K327"/>
  <mergeCells count="9">
    <mergeCell ref="E7:H7"/>
    <mergeCell ref="E9:H9"/>
    <mergeCell ref="E18:H18"/>
    <mergeCell ref="E27:H27"/>
    <mergeCell ref="E48:H48"/>
    <mergeCell ref="E50:H50"/>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102</v>
      </c>
    </row>
    <row r="3" s="1" customFormat="1" ht="6.96" customHeight="1">
      <c r="B3" s="130"/>
      <c r="C3" s="131"/>
      <c r="D3" s="131"/>
      <c r="E3" s="131"/>
      <c r="F3" s="131"/>
      <c r="G3" s="131"/>
      <c r="H3" s="131"/>
      <c r="I3" s="132"/>
      <c r="J3" s="131"/>
      <c r="K3" s="131"/>
      <c r="L3" s="21"/>
      <c r="AT3" s="18" t="s">
        <v>80</v>
      </c>
    </row>
    <row r="4" s="1" customFormat="1" ht="24.96" customHeight="1">
      <c r="B4" s="21"/>
      <c r="D4" s="133" t="s">
        <v>103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Polyfunkční dům Hrob č.p. 3_revize</v>
      </c>
      <c r="F7" s="135"/>
      <c r="G7" s="135"/>
      <c r="H7" s="135"/>
      <c r="I7" s="129"/>
      <c r="L7" s="21"/>
    </row>
    <row r="8" s="2" customFormat="1" ht="12" customHeight="1">
      <c r="A8" s="39"/>
      <c r="B8" s="45"/>
      <c r="C8" s="39"/>
      <c r="D8" s="135" t="s">
        <v>104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2389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zakázky'!AN8</f>
        <v>12. 12. 2019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28</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ROUND((SUM(BE84:BE101)),  2)</f>
        <v>0</v>
      </c>
      <c r="G33" s="39"/>
      <c r="H33" s="39"/>
      <c r="I33" s="156">
        <v>0.20999999999999999</v>
      </c>
      <c r="J33" s="155">
        <f>ROUND(((SUM(BE84:BE101))*I33),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ROUND((SUM(BF84:BF101)),  2)</f>
        <v>0</v>
      </c>
      <c r="G34" s="39"/>
      <c r="H34" s="39"/>
      <c r="I34" s="156">
        <v>0.14999999999999999</v>
      </c>
      <c r="J34" s="155">
        <f>ROUND(((SUM(BF84:BF101))*I34),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ROUND((SUM(BG84:BG101)),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ROUND((SUM(BH84:BH101)),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ROUND((SUM(BI84:BI101)),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Polyfunkční dům Hrob č.p. 3_revize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Hrob</v>
      </c>
      <c r="G52" s="41"/>
      <c r="H52" s="41"/>
      <c r="I52" s="141" t="s">
        <v>23</v>
      </c>
      <c r="J52" s="73" t="str">
        <f>IF(J12="","",J12)</f>
        <v>12. 12. 2019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Důstojné bydlení z.s.</v>
      </c>
      <c r="G54" s="41"/>
      <c r="H54" s="41"/>
      <c r="I54" s="141" t="s">
        <v>31</v>
      </c>
      <c r="J54" s="37" t="str">
        <f>E21</f>
        <v>HUBAX</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Lukáš Hykyš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107</v>
      </c>
      <c r="D57" s="173"/>
      <c r="E57" s="173"/>
      <c r="F57" s="173"/>
      <c r="G57" s="173"/>
      <c r="H57" s="173"/>
      <c r="I57" s="174"/>
      <c r="J57" s="175" t="s">
        <v>108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J84</f>
        <v>0</v>
      </c>
      <c r="K59" s="41"/>
      <c r="L59" s="138"/>
      <c r="S59" s="39"/>
      <c r="T59" s="39"/>
      <c r="U59" s="39"/>
      <c r="V59" s="39"/>
      <c r="W59" s="39"/>
      <c r="X59" s="39"/>
      <c r="Y59" s="39"/>
      <c r="Z59" s="39"/>
      <c r="AA59" s="39"/>
      <c r="AB59" s="39"/>
      <c r="AC59" s="39"/>
      <c r="AD59" s="39"/>
      <c r="AE59" s="39"/>
      <c r="AU59" s="18" t="s">
        <v>109</v>
      </c>
    </row>
    <row r="60" s="9" customFormat="1" ht="24.96" customHeight="1">
      <c r="A60" s="9"/>
      <c r="B60" s="177"/>
      <c r="C60" s="178"/>
      <c r="D60" s="179" t="s">
        <v>2389</v>
      </c>
      <c r="E60" s="180"/>
      <c r="F60" s="180"/>
      <c r="G60" s="180"/>
      <c r="H60" s="180"/>
      <c r="I60" s="181"/>
      <c r="J60" s="182">
        <f>J85</f>
        <v>0</v>
      </c>
      <c r="K60" s="178"/>
      <c r="L60" s="183"/>
      <c r="S60" s="9"/>
      <c r="T60" s="9"/>
      <c r="U60" s="9"/>
      <c r="V60" s="9"/>
      <c r="W60" s="9"/>
      <c r="X60" s="9"/>
      <c r="Y60" s="9"/>
      <c r="Z60" s="9"/>
      <c r="AA60" s="9"/>
      <c r="AB60" s="9"/>
      <c r="AC60" s="9"/>
      <c r="AD60" s="9"/>
      <c r="AE60" s="9"/>
    </row>
    <row r="61" s="10" customFormat="1" ht="19.92" customHeight="1">
      <c r="A61" s="10"/>
      <c r="B61" s="184"/>
      <c r="C61" s="185"/>
      <c r="D61" s="186" t="s">
        <v>2390</v>
      </c>
      <c r="E61" s="187"/>
      <c r="F61" s="187"/>
      <c r="G61" s="187"/>
      <c r="H61" s="187"/>
      <c r="I61" s="188"/>
      <c r="J61" s="189">
        <f>J86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2391</v>
      </c>
      <c r="E62" s="187"/>
      <c r="F62" s="187"/>
      <c r="G62" s="187"/>
      <c r="H62" s="187"/>
      <c r="I62" s="188"/>
      <c r="J62" s="189">
        <f>J88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2392</v>
      </c>
      <c r="E63" s="187"/>
      <c r="F63" s="187"/>
      <c r="G63" s="187"/>
      <c r="H63" s="187"/>
      <c r="I63" s="188"/>
      <c r="J63" s="189">
        <f>J96</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2393</v>
      </c>
      <c r="E64" s="187"/>
      <c r="F64" s="187"/>
      <c r="G64" s="187"/>
      <c r="H64" s="187"/>
      <c r="I64" s="188"/>
      <c r="J64" s="189">
        <f>J99</f>
        <v>0</v>
      </c>
      <c r="K64" s="185"/>
      <c r="L64" s="190"/>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7"/>
      <c r="J65" s="41"/>
      <c r="K65" s="41"/>
      <c r="L65" s="13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67"/>
      <c r="J66" s="61"/>
      <c r="K66" s="61"/>
      <c r="L66" s="13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0"/>
      <c r="J70" s="63"/>
      <c r="K70" s="63"/>
      <c r="L70" s="138"/>
      <c r="S70" s="39"/>
      <c r="T70" s="39"/>
      <c r="U70" s="39"/>
      <c r="V70" s="39"/>
      <c r="W70" s="39"/>
      <c r="X70" s="39"/>
      <c r="Y70" s="39"/>
      <c r="Z70" s="39"/>
      <c r="AA70" s="39"/>
      <c r="AB70" s="39"/>
      <c r="AC70" s="39"/>
      <c r="AD70" s="39"/>
      <c r="AE70" s="39"/>
    </row>
    <row r="71" s="2" customFormat="1" ht="24.96" customHeight="1">
      <c r="A71" s="39"/>
      <c r="B71" s="40"/>
      <c r="C71" s="24" t="s">
        <v>127</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171" t="str">
        <f>E7</f>
        <v>Polyfunkční dům Hrob č.p. 3_revize</v>
      </c>
      <c r="F74" s="33"/>
      <c r="G74" s="33"/>
      <c r="H74" s="33"/>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104</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70" t="str">
        <f>E9</f>
        <v>VRN - Vedlejší rozpočtové náklady</v>
      </c>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Hrob</v>
      </c>
      <c r="G78" s="41"/>
      <c r="H78" s="41"/>
      <c r="I78" s="141" t="s">
        <v>23</v>
      </c>
      <c r="J78" s="73" t="str">
        <f>IF(J12="","",J12)</f>
        <v>12. 12. 2019</v>
      </c>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5.15" customHeight="1">
      <c r="A80" s="39"/>
      <c r="B80" s="40"/>
      <c r="C80" s="33" t="s">
        <v>25</v>
      </c>
      <c r="D80" s="41"/>
      <c r="E80" s="41"/>
      <c r="F80" s="28" t="str">
        <f>E15</f>
        <v>Důstojné bydlení z.s.</v>
      </c>
      <c r="G80" s="41"/>
      <c r="H80" s="41"/>
      <c r="I80" s="141" t="s">
        <v>31</v>
      </c>
      <c r="J80" s="37" t="str">
        <f>E21</f>
        <v>HUBAX</v>
      </c>
      <c r="K80" s="41"/>
      <c r="L80" s="13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141" t="s">
        <v>34</v>
      </c>
      <c r="J81" s="37" t="str">
        <f>E24</f>
        <v>Lukáš Hykyš</v>
      </c>
      <c r="K81" s="41"/>
      <c r="L81" s="13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11" customFormat="1" ht="29.28" customHeight="1">
      <c r="A83" s="191"/>
      <c r="B83" s="192"/>
      <c r="C83" s="193" t="s">
        <v>128</v>
      </c>
      <c r="D83" s="194" t="s">
        <v>57</v>
      </c>
      <c r="E83" s="194" t="s">
        <v>53</v>
      </c>
      <c r="F83" s="194" t="s">
        <v>54</v>
      </c>
      <c r="G83" s="194" t="s">
        <v>129</v>
      </c>
      <c r="H83" s="194" t="s">
        <v>130</v>
      </c>
      <c r="I83" s="195" t="s">
        <v>131</v>
      </c>
      <c r="J83" s="194" t="s">
        <v>108</v>
      </c>
      <c r="K83" s="196" t="s">
        <v>132</v>
      </c>
      <c r="L83" s="197"/>
      <c r="M83" s="93" t="s">
        <v>19</v>
      </c>
      <c r="N83" s="94" t="s">
        <v>42</v>
      </c>
      <c r="O83" s="94" t="s">
        <v>133</v>
      </c>
      <c r="P83" s="94" t="s">
        <v>134</v>
      </c>
      <c r="Q83" s="94" t="s">
        <v>135</v>
      </c>
      <c r="R83" s="94" t="s">
        <v>136</v>
      </c>
      <c r="S83" s="94" t="s">
        <v>137</v>
      </c>
      <c r="T83" s="95" t="s">
        <v>138</v>
      </c>
      <c r="U83" s="191"/>
      <c r="V83" s="191"/>
      <c r="W83" s="191"/>
      <c r="X83" s="191"/>
      <c r="Y83" s="191"/>
      <c r="Z83" s="191"/>
      <c r="AA83" s="191"/>
      <c r="AB83" s="191"/>
      <c r="AC83" s="191"/>
      <c r="AD83" s="191"/>
      <c r="AE83" s="191"/>
    </row>
    <row r="84" s="2" customFormat="1" ht="22.8" customHeight="1">
      <c r="A84" s="39"/>
      <c r="B84" s="40"/>
      <c r="C84" s="100" t="s">
        <v>139</v>
      </c>
      <c r="D84" s="41"/>
      <c r="E84" s="41"/>
      <c r="F84" s="41"/>
      <c r="G84" s="41"/>
      <c r="H84" s="41"/>
      <c r="I84" s="137"/>
      <c r="J84" s="198">
        <f>BK84</f>
        <v>0</v>
      </c>
      <c r="K84" s="41"/>
      <c r="L84" s="45"/>
      <c r="M84" s="96"/>
      <c r="N84" s="199"/>
      <c r="O84" s="97"/>
      <c r="P84" s="200">
        <f>P85</f>
        <v>0</v>
      </c>
      <c r="Q84" s="97"/>
      <c r="R84" s="200">
        <f>R85</f>
        <v>0</v>
      </c>
      <c r="S84" s="97"/>
      <c r="T84" s="201">
        <f>T85</f>
        <v>0</v>
      </c>
      <c r="U84" s="39"/>
      <c r="V84" s="39"/>
      <c r="W84" s="39"/>
      <c r="X84" s="39"/>
      <c r="Y84" s="39"/>
      <c r="Z84" s="39"/>
      <c r="AA84" s="39"/>
      <c r="AB84" s="39"/>
      <c r="AC84" s="39"/>
      <c r="AD84" s="39"/>
      <c r="AE84" s="39"/>
      <c r="AT84" s="18" t="s">
        <v>71</v>
      </c>
      <c r="AU84" s="18" t="s">
        <v>109</v>
      </c>
      <c r="BK84" s="202">
        <f>BK85</f>
        <v>0</v>
      </c>
    </row>
    <row r="85" s="12" customFormat="1" ht="25.92" customHeight="1">
      <c r="A85" s="12"/>
      <c r="B85" s="203"/>
      <c r="C85" s="204"/>
      <c r="D85" s="205" t="s">
        <v>71</v>
      </c>
      <c r="E85" s="206" t="s">
        <v>100</v>
      </c>
      <c r="F85" s="206" t="s">
        <v>101</v>
      </c>
      <c r="G85" s="204"/>
      <c r="H85" s="204"/>
      <c r="I85" s="207"/>
      <c r="J85" s="208">
        <f>BK85</f>
        <v>0</v>
      </c>
      <c r="K85" s="204"/>
      <c r="L85" s="209"/>
      <c r="M85" s="210"/>
      <c r="N85" s="211"/>
      <c r="O85" s="211"/>
      <c r="P85" s="212">
        <f>P86+P88+P96+P99</f>
        <v>0</v>
      </c>
      <c r="Q85" s="211"/>
      <c r="R85" s="212">
        <f>R86+R88+R96+R99</f>
        <v>0</v>
      </c>
      <c r="S85" s="211"/>
      <c r="T85" s="213">
        <f>T86+T88+T96+T99</f>
        <v>0</v>
      </c>
      <c r="U85" s="12"/>
      <c r="V85" s="12"/>
      <c r="W85" s="12"/>
      <c r="X85" s="12"/>
      <c r="Y85" s="12"/>
      <c r="Z85" s="12"/>
      <c r="AA85" s="12"/>
      <c r="AB85" s="12"/>
      <c r="AC85" s="12"/>
      <c r="AD85" s="12"/>
      <c r="AE85" s="12"/>
      <c r="AR85" s="214" t="s">
        <v>182</v>
      </c>
      <c r="AT85" s="215" t="s">
        <v>71</v>
      </c>
      <c r="AU85" s="215" t="s">
        <v>72</v>
      </c>
      <c r="AY85" s="214" t="s">
        <v>142</v>
      </c>
      <c r="BK85" s="216">
        <f>BK86+BK88+BK96+BK99</f>
        <v>0</v>
      </c>
    </row>
    <row r="86" s="12" customFormat="1" ht="22.8" customHeight="1">
      <c r="A86" s="12"/>
      <c r="B86" s="203"/>
      <c r="C86" s="204"/>
      <c r="D86" s="205" t="s">
        <v>71</v>
      </c>
      <c r="E86" s="217" t="s">
        <v>2394</v>
      </c>
      <c r="F86" s="217" t="s">
        <v>2395</v>
      </c>
      <c r="G86" s="204"/>
      <c r="H86" s="204"/>
      <c r="I86" s="207"/>
      <c r="J86" s="218">
        <f>BK86</f>
        <v>0</v>
      </c>
      <c r="K86" s="204"/>
      <c r="L86" s="209"/>
      <c r="M86" s="210"/>
      <c r="N86" s="211"/>
      <c r="O86" s="211"/>
      <c r="P86" s="212">
        <f>P87</f>
        <v>0</v>
      </c>
      <c r="Q86" s="211"/>
      <c r="R86" s="212">
        <f>R87</f>
        <v>0</v>
      </c>
      <c r="S86" s="211"/>
      <c r="T86" s="213">
        <f>T87</f>
        <v>0</v>
      </c>
      <c r="U86" s="12"/>
      <c r="V86" s="12"/>
      <c r="W86" s="12"/>
      <c r="X86" s="12"/>
      <c r="Y86" s="12"/>
      <c r="Z86" s="12"/>
      <c r="AA86" s="12"/>
      <c r="AB86" s="12"/>
      <c r="AC86" s="12"/>
      <c r="AD86" s="12"/>
      <c r="AE86" s="12"/>
      <c r="AR86" s="214" t="s">
        <v>182</v>
      </c>
      <c r="AT86" s="215" t="s">
        <v>71</v>
      </c>
      <c r="AU86" s="215" t="s">
        <v>80</v>
      </c>
      <c r="AY86" s="214" t="s">
        <v>142</v>
      </c>
      <c r="BK86" s="216">
        <f>BK87</f>
        <v>0</v>
      </c>
    </row>
    <row r="87" s="2" customFormat="1" ht="16.5" customHeight="1">
      <c r="A87" s="39"/>
      <c r="B87" s="40"/>
      <c r="C87" s="219" t="s">
        <v>80</v>
      </c>
      <c r="D87" s="219" t="s">
        <v>145</v>
      </c>
      <c r="E87" s="220" t="s">
        <v>2396</v>
      </c>
      <c r="F87" s="221" t="s">
        <v>2395</v>
      </c>
      <c r="G87" s="222" t="s">
        <v>1162</v>
      </c>
      <c r="H87" s="223">
        <v>1</v>
      </c>
      <c r="I87" s="224"/>
      <c r="J87" s="225">
        <f>ROUND(I87*H87,2)</f>
        <v>0</v>
      </c>
      <c r="K87" s="221" t="s">
        <v>149</v>
      </c>
      <c r="L87" s="45"/>
      <c r="M87" s="226" t="s">
        <v>19</v>
      </c>
      <c r="N87" s="227" t="s">
        <v>44</v>
      </c>
      <c r="O87" s="85"/>
      <c r="P87" s="228">
        <f>O87*H87</f>
        <v>0</v>
      </c>
      <c r="Q87" s="228">
        <v>0</v>
      </c>
      <c r="R87" s="228">
        <f>Q87*H87</f>
        <v>0</v>
      </c>
      <c r="S87" s="228">
        <v>0</v>
      </c>
      <c r="T87" s="229">
        <f>S87*H87</f>
        <v>0</v>
      </c>
      <c r="U87" s="39"/>
      <c r="V87" s="39"/>
      <c r="W87" s="39"/>
      <c r="X87" s="39"/>
      <c r="Y87" s="39"/>
      <c r="Z87" s="39"/>
      <c r="AA87" s="39"/>
      <c r="AB87" s="39"/>
      <c r="AC87" s="39"/>
      <c r="AD87" s="39"/>
      <c r="AE87" s="39"/>
      <c r="AR87" s="230" t="s">
        <v>150</v>
      </c>
      <c r="AT87" s="230" t="s">
        <v>145</v>
      </c>
      <c r="AU87" s="230" t="s">
        <v>151</v>
      </c>
      <c r="AY87" s="18" t="s">
        <v>142</v>
      </c>
      <c r="BE87" s="231">
        <f>IF(N87="základní",J87,0)</f>
        <v>0</v>
      </c>
      <c r="BF87" s="231">
        <f>IF(N87="snížená",J87,0)</f>
        <v>0</v>
      </c>
      <c r="BG87" s="231">
        <f>IF(N87="zákl. přenesená",J87,0)</f>
        <v>0</v>
      </c>
      <c r="BH87" s="231">
        <f>IF(N87="sníž. přenesená",J87,0)</f>
        <v>0</v>
      </c>
      <c r="BI87" s="231">
        <f>IF(N87="nulová",J87,0)</f>
        <v>0</v>
      </c>
      <c r="BJ87" s="18" t="s">
        <v>151</v>
      </c>
      <c r="BK87" s="231">
        <f>ROUND(I87*H87,2)</f>
        <v>0</v>
      </c>
      <c r="BL87" s="18" t="s">
        <v>150</v>
      </c>
      <c r="BM87" s="230" t="s">
        <v>2397</v>
      </c>
    </row>
    <row r="88" s="12" customFormat="1" ht="22.8" customHeight="1">
      <c r="A88" s="12"/>
      <c r="B88" s="203"/>
      <c r="C88" s="204"/>
      <c r="D88" s="205" t="s">
        <v>71</v>
      </c>
      <c r="E88" s="217" t="s">
        <v>2398</v>
      </c>
      <c r="F88" s="217" t="s">
        <v>2399</v>
      </c>
      <c r="G88" s="204"/>
      <c r="H88" s="204"/>
      <c r="I88" s="207"/>
      <c r="J88" s="218">
        <f>BK88</f>
        <v>0</v>
      </c>
      <c r="K88" s="204"/>
      <c r="L88" s="209"/>
      <c r="M88" s="210"/>
      <c r="N88" s="211"/>
      <c r="O88" s="211"/>
      <c r="P88" s="212">
        <f>SUM(P89:P95)</f>
        <v>0</v>
      </c>
      <c r="Q88" s="211"/>
      <c r="R88" s="212">
        <f>SUM(R89:R95)</f>
        <v>0</v>
      </c>
      <c r="S88" s="211"/>
      <c r="T88" s="213">
        <f>SUM(T89:T95)</f>
        <v>0</v>
      </c>
      <c r="U88" s="12"/>
      <c r="V88" s="12"/>
      <c r="W88" s="12"/>
      <c r="X88" s="12"/>
      <c r="Y88" s="12"/>
      <c r="Z88" s="12"/>
      <c r="AA88" s="12"/>
      <c r="AB88" s="12"/>
      <c r="AC88" s="12"/>
      <c r="AD88" s="12"/>
      <c r="AE88" s="12"/>
      <c r="AR88" s="214" t="s">
        <v>182</v>
      </c>
      <c r="AT88" s="215" t="s">
        <v>71</v>
      </c>
      <c r="AU88" s="215" t="s">
        <v>80</v>
      </c>
      <c r="AY88" s="214" t="s">
        <v>142</v>
      </c>
      <c r="BK88" s="216">
        <f>SUM(BK89:BK95)</f>
        <v>0</v>
      </c>
    </row>
    <row r="89" s="2" customFormat="1" ht="16.5" customHeight="1">
      <c r="A89" s="39"/>
      <c r="B89" s="40"/>
      <c r="C89" s="219" t="s">
        <v>151</v>
      </c>
      <c r="D89" s="219" t="s">
        <v>145</v>
      </c>
      <c r="E89" s="220" t="s">
        <v>2400</v>
      </c>
      <c r="F89" s="221" t="s">
        <v>2399</v>
      </c>
      <c r="G89" s="222" t="s">
        <v>1162</v>
      </c>
      <c r="H89" s="223">
        <v>1</v>
      </c>
      <c r="I89" s="224"/>
      <c r="J89" s="225">
        <f>ROUND(I89*H89,2)</f>
        <v>0</v>
      </c>
      <c r="K89" s="221" t="s">
        <v>149</v>
      </c>
      <c r="L89" s="45"/>
      <c r="M89" s="226" t="s">
        <v>19</v>
      </c>
      <c r="N89" s="227" t="s">
        <v>44</v>
      </c>
      <c r="O89" s="85"/>
      <c r="P89" s="228">
        <f>O89*H89</f>
        <v>0</v>
      </c>
      <c r="Q89" s="228">
        <v>0</v>
      </c>
      <c r="R89" s="228">
        <f>Q89*H89</f>
        <v>0</v>
      </c>
      <c r="S89" s="228">
        <v>0</v>
      </c>
      <c r="T89" s="229">
        <f>S89*H89</f>
        <v>0</v>
      </c>
      <c r="U89" s="39"/>
      <c r="V89" s="39"/>
      <c r="W89" s="39"/>
      <c r="X89" s="39"/>
      <c r="Y89" s="39"/>
      <c r="Z89" s="39"/>
      <c r="AA89" s="39"/>
      <c r="AB89" s="39"/>
      <c r="AC89" s="39"/>
      <c r="AD89" s="39"/>
      <c r="AE89" s="39"/>
      <c r="AR89" s="230" t="s">
        <v>150</v>
      </c>
      <c r="AT89" s="230" t="s">
        <v>145</v>
      </c>
      <c r="AU89" s="230" t="s">
        <v>151</v>
      </c>
      <c r="AY89" s="18" t="s">
        <v>142</v>
      </c>
      <c r="BE89" s="231">
        <f>IF(N89="základní",J89,0)</f>
        <v>0</v>
      </c>
      <c r="BF89" s="231">
        <f>IF(N89="snížená",J89,0)</f>
        <v>0</v>
      </c>
      <c r="BG89" s="231">
        <f>IF(N89="zákl. přenesená",J89,0)</f>
        <v>0</v>
      </c>
      <c r="BH89" s="231">
        <f>IF(N89="sníž. přenesená",J89,0)</f>
        <v>0</v>
      </c>
      <c r="BI89" s="231">
        <f>IF(N89="nulová",J89,0)</f>
        <v>0</v>
      </c>
      <c r="BJ89" s="18" t="s">
        <v>151</v>
      </c>
      <c r="BK89" s="231">
        <f>ROUND(I89*H89,2)</f>
        <v>0</v>
      </c>
      <c r="BL89" s="18" t="s">
        <v>150</v>
      </c>
      <c r="BM89" s="230" t="s">
        <v>2401</v>
      </c>
    </row>
    <row r="90" s="2" customFormat="1" ht="16.5" customHeight="1">
      <c r="A90" s="39"/>
      <c r="B90" s="40"/>
      <c r="C90" s="219" t="s">
        <v>143</v>
      </c>
      <c r="D90" s="219" t="s">
        <v>145</v>
      </c>
      <c r="E90" s="220" t="s">
        <v>2402</v>
      </c>
      <c r="F90" s="221" t="s">
        <v>2403</v>
      </c>
      <c r="G90" s="222" t="s">
        <v>1162</v>
      </c>
      <c r="H90" s="223">
        <v>1</v>
      </c>
      <c r="I90" s="224"/>
      <c r="J90" s="225">
        <f>ROUND(I90*H90,2)</f>
        <v>0</v>
      </c>
      <c r="K90" s="221" t="s">
        <v>149</v>
      </c>
      <c r="L90" s="45"/>
      <c r="M90" s="226" t="s">
        <v>19</v>
      </c>
      <c r="N90" s="227" t="s">
        <v>44</v>
      </c>
      <c r="O90" s="85"/>
      <c r="P90" s="228">
        <f>O90*H90</f>
        <v>0</v>
      </c>
      <c r="Q90" s="228">
        <v>0</v>
      </c>
      <c r="R90" s="228">
        <f>Q90*H90</f>
        <v>0</v>
      </c>
      <c r="S90" s="228">
        <v>0</v>
      </c>
      <c r="T90" s="229">
        <f>S90*H90</f>
        <v>0</v>
      </c>
      <c r="U90" s="39"/>
      <c r="V90" s="39"/>
      <c r="W90" s="39"/>
      <c r="X90" s="39"/>
      <c r="Y90" s="39"/>
      <c r="Z90" s="39"/>
      <c r="AA90" s="39"/>
      <c r="AB90" s="39"/>
      <c r="AC90" s="39"/>
      <c r="AD90" s="39"/>
      <c r="AE90" s="39"/>
      <c r="AR90" s="230" t="s">
        <v>150</v>
      </c>
      <c r="AT90" s="230" t="s">
        <v>145</v>
      </c>
      <c r="AU90" s="230" t="s">
        <v>151</v>
      </c>
      <c r="AY90" s="18" t="s">
        <v>142</v>
      </c>
      <c r="BE90" s="231">
        <f>IF(N90="základní",J90,0)</f>
        <v>0</v>
      </c>
      <c r="BF90" s="231">
        <f>IF(N90="snížená",J90,0)</f>
        <v>0</v>
      </c>
      <c r="BG90" s="231">
        <f>IF(N90="zákl. přenesená",J90,0)</f>
        <v>0</v>
      </c>
      <c r="BH90" s="231">
        <f>IF(N90="sníž. přenesená",J90,0)</f>
        <v>0</v>
      </c>
      <c r="BI90" s="231">
        <f>IF(N90="nulová",J90,0)</f>
        <v>0</v>
      </c>
      <c r="BJ90" s="18" t="s">
        <v>151</v>
      </c>
      <c r="BK90" s="231">
        <f>ROUND(I90*H90,2)</f>
        <v>0</v>
      </c>
      <c r="BL90" s="18" t="s">
        <v>150</v>
      </c>
      <c r="BM90" s="230" t="s">
        <v>2404</v>
      </c>
    </row>
    <row r="91" s="2" customFormat="1" ht="16.5" customHeight="1">
      <c r="A91" s="39"/>
      <c r="B91" s="40"/>
      <c r="C91" s="219" t="s">
        <v>150</v>
      </c>
      <c r="D91" s="219" t="s">
        <v>145</v>
      </c>
      <c r="E91" s="220" t="s">
        <v>2405</v>
      </c>
      <c r="F91" s="221" t="s">
        <v>2406</v>
      </c>
      <c r="G91" s="222" t="s">
        <v>1162</v>
      </c>
      <c r="H91" s="223">
        <v>1</v>
      </c>
      <c r="I91" s="224"/>
      <c r="J91" s="225">
        <f>ROUND(I91*H91,2)</f>
        <v>0</v>
      </c>
      <c r="K91" s="221" t="s">
        <v>149</v>
      </c>
      <c r="L91" s="45"/>
      <c r="M91" s="226" t="s">
        <v>19</v>
      </c>
      <c r="N91" s="227" t="s">
        <v>44</v>
      </c>
      <c r="O91" s="85"/>
      <c r="P91" s="228">
        <f>O91*H91</f>
        <v>0</v>
      </c>
      <c r="Q91" s="228">
        <v>0</v>
      </c>
      <c r="R91" s="228">
        <f>Q91*H91</f>
        <v>0</v>
      </c>
      <c r="S91" s="228">
        <v>0</v>
      </c>
      <c r="T91" s="229">
        <f>S91*H91</f>
        <v>0</v>
      </c>
      <c r="U91" s="39"/>
      <c r="V91" s="39"/>
      <c r="W91" s="39"/>
      <c r="X91" s="39"/>
      <c r="Y91" s="39"/>
      <c r="Z91" s="39"/>
      <c r="AA91" s="39"/>
      <c r="AB91" s="39"/>
      <c r="AC91" s="39"/>
      <c r="AD91" s="39"/>
      <c r="AE91" s="39"/>
      <c r="AR91" s="230" t="s">
        <v>150</v>
      </c>
      <c r="AT91" s="230" t="s">
        <v>145</v>
      </c>
      <c r="AU91" s="230" t="s">
        <v>151</v>
      </c>
      <c r="AY91" s="18" t="s">
        <v>142</v>
      </c>
      <c r="BE91" s="231">
        <f>IF(N91="základní",J91,0)</f>
        <v>0</v>
      </c>
      <c r="BF91" s="231">
        <f>IF(N91="snížená",J91,0)</f>
        <v>0</v>
      </c>
      <c r="BG91" s="231">
        <f>IF(N91="zákl. přenesená",J91,0)</f>
        <v>0</v>
      </c>
      <c r="BH91" s="231">
        <f>IF(N91="sníž. přenesená",J91,0)</f>
        <v>0</v>
      </c>
      <c r="BI91" s="231">
        <f>IF(N91="nulová",J91,0)</f>
        <v>0</v>
      </c>
      <c r="BJ91" s="18" t="s">
        <v>151</v>
      </c>
      <c r="BK91" s="231">
        <f>ROUND(I91*H91,2)</f>
        <v>0</v>
      </c>
      <c r="BL91" s="18" t="s">
        <v>150</v>
      </c>
      <c r="BM91" s="230" t="s">
        <v>2407</v>
      </c>
    </row>
    <row r="92" s="2" customFormat="1" ht="16.5" customHeight="1">
      <c r="A92" s="39"/>
      <c r="B92" s="40"/>
      <c r="C92" s="219" t="s">
        <v>182</v>
      </c>
      <c r="D92" s="219" t="s">
        <v>145</v>
      </c>
      <c r="E92" s="220" t="s">
        <v>2408</v>
      </c>
      <c r="F92" s="221" t="s">
        <v>2409</v>
      </c>
      <c r="G92" s="222" t="s">
        <v>1162</v>
      </c>
      <c r="H92" s="223">
        <v>1</v>
      </c>
      <c r="I92" s="224"/>
      <c r="J92" s="225">
        <f>ROUND(I92*H92,2)</f>
        <v>0</v>
      </c>
      <c r="K92" s="221" t="s">
        <v>149</v>
      </c>
      <c r="L92" s="45"/>
      <c r="M92" s="226" t="s">
        <v>19</v>
      </c>
      <c r="N92" s="227" t="s">
        <v>44</v>
      </c>
      <c r="O92" s="85"/>
      <c r="P92" s="228">
        <f>O92*H92</f>
        <v>0</v>
      </c>
      <c r="Q92" s="228">
        <v>0</v>
      </c>
      <c r="R92" s="228">
        <f>Q92*H92</f>
        <v>0</v>
      </c>
      <c r="S92" s="228">
        <v>0</v>
      </c>
      <c r="T92" s="229">
        <f>S92*H92</f>
        <v>0</v>
      </c>
      <c r="U92" s="39"/>
      <c r="V92" s="39"/>
      <c r="W92" s="39"/>
      <c r="X92" s="39"/>
      <c r="Y92" s="39"/>
      <c r="Z92" s="39"/>
      <c r="AA92" s="39"/>
      <c r="AB92" s="39"/>
      <c r="AC92" s="39"/>
      <c r="AD92" s="39"/>
      <c r="AE92" s="39"/>
      <c r="AR92" s="230" t="s">
        <v>150</v>
      </c>
      <c r="AT92" s="230" t="s">
        <v>145</v>
      </c>
      <c r="AU92" s="230" t="s">
        <v>151</v>
      </c>
      <c r="AY92" s="18" t="s">
        <v>142</v>
      </c>
      <c r="BE92" s="231">
        <f>IF(N92="základní",J92,0)</f>
        <v>0</v>
      </c>
      <c r="BF92" s="231">
        <f>IF(N92="snížená",J92,0)</f>
        <v>0</v>
      </c>
      <c r="BG92" s="231">
        <f>IF(N92="zákl. přenesená",J92,0)</f>
        <v>0</v>
      </c>
      <c r="BH92" s="231">
        <f>IF(N92="sníž. přenesená",J92,0)</f>
        <v>0</v>
      </c>
      <c r="BI92" s="231">
        <f>IF(N92="nulová",J92,0)</f>
        <v>0</v>
      </c>
      <c r="BJ92" s="18" t="s">
        <v>151</v>
      </c>
      <c r="BK92" s="231">
        <f>ROUND(I92*H92,2)</f>
        <v>0</v>
      </c>
      <c r="BL92" s="18" t="s">
        <v>150</v>
      </c>
      <c r="BM92" s="230" t="s">
        <v>2410</v>
      </c>
    </row>
    <row r="93" s="2" customFormat="1" ht="16.5" customHeight="1">
      <c r="A93" s="39"/>
      <c r="B93" s="40"/>
      <c r="C93" s="219" t="s">
        <v>188</v>
      </c>
      <c r="D93" s="219" t="s">
        <v>145</v>
      </c>
      <c r="E93" s="220" t="s">
        <v>2411</v>
      </c>
      <c r="F93" s="221" t="s">
        <v>2412</v>
      </c>
      <c r="G93" s="222" t="s">
        <v>159</v>
      </c>
      <c r="H93" s="223">
        <v>552.14999999999998</v>
      </c>
      <c r="I93" s="224"/>
      <c r="J93" s="225">
        <f>ROUND(I93*H93,2)</f>
        <v>0</v>
      </c>
      <c r="K93" s="221" t="s">
        <v>149</v>
      </c>
      <c r="L93" s="45"/>
      <c r="M93" s="226" t="s">
        <v>19</v>
      </c>
      <c r="N93" s="227" t="s">
        <v>44</v>
      </c>
      <c r="O93" s="85"/>
      <c r="P93" s="228">
        <f>O93*H93</f>
        <v>0</v>
      </c>
      <c r="Q93" s="228">
        <v>0</v>
      </c>
      <c r="R93" s="228">
        <f>Q93*H93</f>
        <v>0</v>
      </c>
      <c r="S93" s="228">
        <v>0</v>
      </c>
      <c r="T93" s="229">
        <f>S93*H93</f>
        <v>0</v>
      </c>
      <c r="U93" s="39"/>
      <c r="V93" s="39"/>
      <c r="W93" s="39"/>
      <c r="X93" s="39"/>
      <c r="Y93" s="39"/>
      <c r="Z93" s="39"/>
      <c r="AA93" s="39"/>
      <c r="AB93" s="39"/>
      <c r="AC93" s="39"/>
      <c r="AD93" s="39"/>
      <c r="AE93" s="39"/>
      <c r="AR93" s="230" t="s">
        <v>150</v>
      </c>
      <c r="AT93" s="230" t="s">
        <v>145</v>
      </c>
      <c r="AU93" s="230" t="s">
        <v>151</v>
      </c>
      <c r="AY93" s="18" t="s">
        <v>142</v>
      </c>
      <c r="BE93" s="231">
        <f>IF(N93="základní",J93,0)</f>
        <v>0</v>
      </c>
      <c r="BF93" s="231">
        <f>IF(N93="snížená",J93,0)</f>
        <v>0</v>
      </c>
      <c r="BG93" s="231">
        <f>IF(N93="zákl. přenesená",J93,0)</f>
        <v>0</v>
      </c>
      <c r="BH93" s="231">
        <f>IF(N93="sníž. přenesená",J93,0)</f>
        <v>0</v>
      </c>
      <c r="BI93" s="231">
        <f>IF(N93="nulová",J93,0)</f>
        <v>0</v>
      </c>
      <c r="BJ93" s="18" t="s">
        <v>151</v>
      </c>
      <c r="BK93" s="231">
        <f>ROUND(I93*H93,2)</f>
        <v>0</v>
      </c>
      <c r="BL93" s="18" t="s">
        <v>150</v>
      </c>
      <c r="BM93" s="230" t="s">
        <v>2413</v>
      </c>
    </row>
    <row r="94" s="13" customFormat="1">
      <c r="A94" s="13"/>
      <c r="B94" s="232"/>
      <c r="C94" s="233"/>
      <c r="D94" s="234" t="s">
        <v>153</v>
      </c>
      <c r="E94" s="235" t="s">
        <v>19</v>
      </c>
      <c r="F94" s="236" t="s">
        <v>2414</v>
      </c>
      <c r="G94" s="233"/>
      <c r="H94" s="237">
        <v>552.14999999999998</v>
      </c>
      <c r="I94" s="238"/>
      <c r="J94" s="233"/>
      <c r="K94" s="233"/>
      <c r="L94" s="239"/>
      <c r="M94" s="240"/>
      <c r="N94" s="241"/>
      <c r="O94" s="241"/>
      <c r="P94" s="241"/>
      <c r="Q94" s="241"/>
      <c r="R94" s="241"/>
      <c r="S94" s="241"/>
      <c r="T94" s="242"/>
      <c r="U94" s="13"/>
      <c r="V94" s="13"/>
      <c r="W94" s="13"/>
      <c r="X94" s="13"/>
      <c r="Y94" s="13"/>
      <c r="Z94" s="13"/>
      <c r="AA94" s="13"/>
      <c r="AB94" s="13"/>
      <c r="AC94" s="13"/>
      <c r="AD94" s="13"/>
      <c r="AE94" s="13"/>
      <c r="AT94" s="243" t="s">
        <v>153</v>
      </c>
      <c r="AU94" s="243" t="s">
        <v>151</v>
      </c>
      <c r="AV94" s="13" t="s">
        <v>151</v>
      </c>
      <c r="AW94" s="13" t="s">
        <v>33</v>
      </c>
      <c r="AX94" s="13" t="s">
        <v>72</v>
      </c>
      <c r="AY94" s="243" t="s">
        <v>142</v>
      </c>
    </row>
    <row r="95" s="14" customFormat="1">
      <c r="A95" s="14"/>
      <c r="B95" s="244"/>
      <c r="C95" s="245"/>
      <c r="D95" s="234" t="s">
        <v>153</v>
      </c>
      <c r="E95" s="246" t="s">
        <v>19</v>
      </c>
      <c r="F95" s="247" t="s">
        <v>156</v>
      </c>
      <c r="G95" s="245"/>
      <c r="H95" s="248">
        <v>552.14999999999998</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153</v>
      </c>
      <c r="AU95" s="254" t="s">
        <v>151</v>
      </c>
      <c r="AV95" s="14" t="s">
        <v>150</v>
      </c>
      <c r="AW95" s="14" t="s">
        <v>33</v>
      </c>
      <c r="AX95" s="14" t="s">
        <v>80</v>
      </c>
      <c r="AY95" s="254" t="s">
        <v>142</v>
      </c>
    </row>
    <row r="96" s="12" customFormat="1" ht="22.8" customHeight="1">
      <c r="A96" s="12"/>
      <c r="B96" s="203"/>
      <c r="C96" s="204"/>
      <c r="D96" s="205" t="s">
        <v>71</v>
      </c>
      <c r="E96" s="217" t="s">
        <v>2415</v>
      </c>
      <c r="F96" s="217" t="s">
        <v>2416</v>
      </c>
      <c r="G96" s="204"/>
      <c r="H96" s="204"/>
      <c r="I96" s="207"/>
      <c r="J96" s="218">
        <f>BK96</f>
        <v>0</v>
      </c>
      <c r="K96" s="204"/>
      <c r="L96" s="209"/>
      <c r="M96" s="210"/>
      <c r="N96" s="211"/>
      <c r="O96" s="211"/>
      <c r="P96" s="212">
        <f>SUM(P97:P98)</f>
        <v>0</v>
      </c>
      <c r="Q96" s="211"/>
      <c r="R96" s="212">
        <f>SUM(R97:R98)</f>
        <v>0</v>
      </c>
      <c r="S96" s="211"/>
      <c r="T96" s="213">
        <f>SUM(T97:T98)</f>
        <v>0</v>
      </c>
      <c r="U96" s="12"/>
      <c r="V96" s="12"/>
      <c r="W96" s="12"/>
      <c r="X96" s="12"/>
      <c r="Y96" s="12"/>
      <c r="Z96" s="12"/>
      <c r="AA96" s="12"/>
      <c r="AB96" s="12"/>
      <c r="AC96" s="12"/>
      <c r="AD96" s="12"/>
      <c r="AE96" s="12"/>
      <c r="AR96" s="214" t="s">
        <v>182</v>
      </c>
      <c r="AT96" s="215" t="s">
        <v>71</v>
      </c>
      <c r="AU96" s="215" t="s">
        <v>80</v>
      </c>
      <c r="AY96" s="214" t="s">
        <v>142</v>
      </c>
      <c r="BK96" s="216">
        <f>SUM(BK97:BK98)</f>
        <v>0</v>
      </c>
    </row>
    <row r="97" s="2" customFormat="1" ht="16.5" customHeight="1">
      <c r="A97" s="39"/>
      <c r="B97" s="40"/>
      <c r="C97" s="219" t="s">
        <v>195</v>
      </c>
      <c r="D97" s="219" t="s">
        <v>145</v>
      </c>
      <c r="E97" s="220" t="s">
        <v>2417</v>
      </c>
      <c r="F97" s="221" t="s">
        <v>2418</v>
      </c>
      <c r="G97" s="222" t="s">
        <v>1162</v>
      </c>
      <c r="H97" s="223">
        <v>1</v>
      </c>
      <c r="I97" s="224"/>
      <c r="J97" s="225">
        <f>ROUND(I97*H97,2)</f>
        <v>0</v>
      </c>
      <c r="K97" s="221" t="s">
        <v>149</v>
      </c>
      <c r="L97" s="45"/>
      <c r="M97" s="226" t="s">
        <v>19</v>
      </c>
      <c r="N97" s="227" t="s">
        <v>44</v>
      </c>
      <c r="O97" s="85"/>
      <c r="P97" s="228">
        <f>O97*H97</f>
        <v>0</v>
      </c>
      <c r="Q97" s="228">
        <v>0</v>
      </c>
      <c r="R97" s="228">
        <f>Q97*H97</f>
        <v>0</v>
      </c>
      <c r="S97" s="228">
        <v>0</v>
      </c>
      <c r="T97" s="229">
        <f>S97*H97</f>
        <v>0</v>
      </c>
      <c r="U97" s="39"/>
      <c r="V97" s="39"/>
      <c r="W97" s="39"/>
      <c r="X97" s="39"/>
      <c r="Y97" s="39"/>
      <c r="Z97" s="39"/>
      <c r="AA97" s="39"/>
      <c r="AB97" s="39"/>
      <c r="AC97" s="39"/>
      <c r="AD97" s="39"/>
      <c r="AE97" s="39"/>
      <c r="AR97" s="230" t="s">
        <v>150</v>
      </c>
      <c r="AT97" s="230" t="s">
        <v>145</v>
      </c>
      <c r="AU97" s="230" t="s">
        <v>151</v>
      </c>
      <c r="AY97" s="18" t="s">
        <v>142</v>
      </c>
      <c r="BE97" s="231">
        <f>IF(N97="základní",J97,0)</f>
        <v>0</v>
      </c>
      <c r="BF97" s="231">
        <f>IF(N97="snížená",J97,0)</f>
        <v>0</v>
      </c>
      <c r="BG97" s="231">
        <f>IF(N97="zákl. přenesená",J97,0)</f>
        <v>0</v>
      </c>
      <c r="BH97" s="231">
        <f>IF(N97="sníž. přenesená",J97,0)</f>
        <v>0</v>
      </c>
      <c r="BI97" s="231">
        <f>IF(N97="nulová",J97,0)</f>
        <v>0</v>
      </c>
      <c r="BJ97" s="18" t="s">
        <v>151</v>
      </c>
      <c r="BK97" s="231">
        <f>ROUND(I97*H97,2)</f>
        <v>0</v>
      </c>
      <c r="BL97" s="18" t="s">
        <v>150</v>
      </c>
      <c r="BM97" s="230" t="s">
        <v>2419</v>
      </c>
    </row>
    <row r="98" s="2" customFormat="1" ht="16.5" customHeight="1">
      <c r="A98" s="39"/>
      <c r="B98" s="40"/>
      <c r="C98" s="219" t="s">
        <v>200</v>
      </c>
      <c r="D98" s="219" t="s">
        <v>145</v>
      </c>
      <c r="E98" s="220" t="s">
        <v>2420</v>
      </c>
      <c r="F98" s="221" t="s">
        <v>2421</v>
      </c>
      <c r="G98" s="222" t="s">
        <v>1162</v>
      </c>
      <c r="H98" s="223">
        <v>1</v>
      </c>
      <c r="I98" s="224"/>
      <c r="J98" s="225">
        <f>ROUND(I98*H98,2)</f>
        <v>0</v>
      </c>
      <c r="K98" s="221" t="s">
        <v>149</v>
      </c>
      <c r="L98" s="45"/>
      <c r="M98" s="226" t="s">
        <v>19</v>
      </c>
      <c r="N98" s="227" t="s">
        <v>44</v>
      </c>
      <c r="O98" s="85"/>
      <c r="P98" s="228">
        <f>O98*H98</f>
        <v>0</v>
      </c>
      <c r="Q98" s="228">
        <v>0</v>
      </c>
      <c r="R98" s="228">
        <f>Q98*H98</f>
        <v>0</v>
      </c>
      <c r="S98" s="228">
        <v>0</v>
      </c>
      <c r="T98" s="229">
        <f>S98*H98</f>
        <v>0</v>
      </c>
      <c r="U98" s="39"/>
      <c r="V98" s="39"/>
      <c r="W98" s="39"/>
      <c r="X98" s="39"/>
      <c r="Y98" s="39"/>
      <c r="Z98" s="39"/>
      <c r="AA98" s="39"/>
      <c r="AB98" s="39"/>
      <c r="AC98" s="39"/>
      <c r="AD98" s="39"/>
      <c r="AE98" s="39"/>
      <c r="AR98" s="230" t="s">
        <v>150</v>
      </c>
      <c r="AT98" s="230" t="s">
        <v>145</v>
      </c>
      <c r="AU98" s="230" t="s">
        <v>151</v>
      </c>
      <c r="AY98" s="18" t="s">
        <v>142</v>
      </c>
      <c r="BE98" s="231">
        <f>IF(N98="základní",J98,0)</f>
        <v>0</v>
      </c>
      <c r="BF98" s="231">
        <f>IF(N98="snížená",J98,0)</f>
        <v>0</v>
      </c>
      <c r="BG98" s="231">
        <f>IF(N98="zákl. přenesená",J98,0)</f>
        <v>0</v>
      </c>
      <c r="BH98" s="231">
        <f>IF(N98="sníž. přenesená",J98,0)</f>
        <v>0</v>
      </c>
      <c r="BI98" s="231">
        <f>IF(N98="nulová",J98,0)</f>
        <v>0</v>
      </c>
      <c r="BJ98" s="18" t="s">
        <v>151</v>
      </c>
      <c r="BK98" s="231">
        <f>ROUND(I98*H98,2)</f>
        <v>0</v>
      </c>
      <c r="BL98" s="18" t="s">
        <v>150</v>
      </c>
      <c r="BM98" s="230" t="s">
        <v>2422</v>
      </c>
    </row>
    <row r="99" s="12" customFormat="1" ht="22.8" customHeight="1">
      <c r="A99" s="12"/>
      <c r="B99" s="203"/>
      <c r="C99" s="204"/>
      <c r="D99" s="205" t="s">
        <v>71</v>
      </c>
      <c r="E99" s="217" t="s">
        <v>2423</v>
      </c>
      <c r="F99" s="217" t="s">
        <v>2424</v>
      </c>
      <c r="G99" s="204"/>
      <c r="H99" s="204"/>
      <c r="I99" s="207"/>
      <c r="J99" s="218">
        <f>BK99</f>
        <v>0</v>
      </c>
      <c r="K99" s="204"/>
      <c r="L99" s="209"/>
      <c r="M99" s="210"/>
      <c r="N99" s="211"/>
      <c r="O99" s="211"/>
      <c r="P99" s="212">
        <f>SUM(P100:P101)</f>
        <v>0</v>
      </c>
      <c r="Q99" s="211"/>
      <c r="R99" s="212">
        <f>SUM(R100:R101)</f>
        <v>0</v>
      </c>
      <c r="S99" s="211"/>
      <c r="T99" s="213">
        <f>SUM(T100:T101)</f>
        <v>0</v>
      </c>
      <c r="U99" s="12"/>
      <c r="V99" s="12"/>
      <c r="W99" s="12"/>
      <c r="X99" s="12"/>
      <c r="Y99" s="12"/>
      <c r="Z99" s="12"/>
      <c r="AA99" s="12"/>
      <c r="AB99" s="12"/>
      <c r="AC99" s="12"/>
      <c r="AD99" s="12"/>
      <c r="AE99" s="12"/>
      <c r="AR99" s="214" t="s">
        <v>182</v>
      </c>
      <c r="AT99" s="215" t="s">
        <v>71</v>
      </c>
      <c r="AU99" s="215" t="s">
        <v>80</v>
      </c>
      <c r="AY99" s="214" t="s">
        <v>142</v>
      </c>
      <c r="BK99" s="216">
        <f>SUM(BK100:BK101)</f>
        <v>0</v>
      </c>
    </row>
    <row r="100" s="2" customFormat="1" ht="16.5" customHeight="1">
      <c r="A100" s="39"/>
      <c r="B100" s="40"/>
      <c r="C100" s="219" t="s">
        <v>204</v>
      </c>
      <c r="D100" s="219" t="s">
        <v>145</v>
      </c>
      <c r="E100" s="220" t="s">
        <v>2425</v>
      </c>
      <c r="F100" s="221" t="s">
        <v>2426</v>
      </c>
      <c r="G100" s="222" t="s">
        <v>1162</v>
      </c>
      <c r="H100" s="223">
        <v>1</v>
      </c>
      <c r="I100" s="224"/>
      <c r="J100" s="225">
        <f>ROUND(I100*H100,2)</f>
        <v>0</v>
      </c>
      <c r="K100" s="221" t="s">
        <v>149</v>
      </c>
      <c r="L100" s="45"/>
      <c r="M100" s="226" t="s">
        <v>19</v>
      </c>
      <c r="N100" s="227" t="s">
        <v>44</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150</v>
      </c>
      <c r="AT100" s="230" t="s">
        <v>145</v>
      </c>
      <c r="AU100" s="230" t="s">
        <v>151</v>
      </c>
      <c r="AY100" s="18" t="s">
        <v>142</v>
      </c>
      <c r="BE100" s="231">
        <f>IF(N100="základní",J100,0)</f>
        <v>0</v>
      </c>
      <c r="BF100" s="231">
        <f>IF(N100="snížená",J100,0)</f>
        <v>0</v>
      </c>
      <c r="BG100" s="231">
        <f>IF(N100="zákl. přenesená",J100,0)</f>
        <v>0</v>
      </c>
      <c r="BH100" s="231">
        <f>IF(N100="sníž. přenesená",J100,0)</f>
        <v>0</v>
      </c>
      <c r="BI100" s="231">
        <f>IF(N100="nulová",J100,0)</f>
        <v>0</v>
      </c>
      <c r="BJ100" s="18" t="s">
        <v>151</v>
      </c>
      <c r="BK100" s="231">
        <f>ROUND(I100*H100,2)</f>
        <v>0</v>
      </c>
      <c r="BL100" s="18" t="s">
        <v>150</v>
      </c>
      <c r="BM100" s="230" t="s">
        <v>2427</v>
      </c>
    </row>
    <row r="101" s="13" customFormat="1">
      <c r="A101" s="13"/>
      <c r="B101" s="232"/>
      <c r="C101" s="233"/>
      <c r="D101" s="234" t="s">
        <v>153</v>
      </c>
      <c r="E101" s="235" t="s">
        <v>19</v>
      </c>
      <c r="F101" s="236" t="s">
        <v>2428</v>
      </c>
      <c r="G101" s="233"/>
      <c r="H101" s="237">
        <v>1</v>
      </c>
      <c r="I101" s="238"/>
      <c r="J101" s="233"/>
      <c r="K101" s="233"/>
      <c r="L101" s="239"/>
      <c r="M101" s="289"/>
      <c r="N101" s="290"/>
      <c r="O101" s="290"/>
      <c r="P101" s="290"/>
      <c r="Q101" s="290"/>
      <c r="R101" s="290"/>
      <c r="S101" s="290"/>
      <c r="T101" s="291"/>
      <c r="U101" s="13"/>
      <c r="V101" s="13"/>
      <c r="W101" s="13"/>
      <c r="X101" s="13"/>
      <c r="Y101" s="13"/>
      <c r="Z101" s="13"/>
      <c r="AA101" s="13"/>
      <c r="AB101" s="13"/>
      <c r="AC101" s="13"/>
      <c r="AD101" s="13"/>
      <c r="AE101" s="13"/>
      <c r="AT101" s="243" t="s">
        <v>153</v>
      </c>
      <c r="AU101" s="243" t="s">
        <v>151</v>
      </c>
      <c r="AV101" s="13" t="s">
        <v>151</v>
      </c>
      <c r="AW101" s="13" t="s">
        <v>33</v>
      </c>
      <c r="AX101" s="13" t="s">
        <v>80</v>
      </c>
      <c r="AY101" s="243" t="s">
        <v>142</v>
      </c>
    </row>
    <row r="102" s="2" customFormat="1" ht="6.96" customHeight="1">
      <c r="A102" s="39"/>
      <c r="B102" s="60"/>
      <c r="C102" s="61"/>
      <c r="D102" s="61"/>
      <c r="E102" s="61"/>
      <c r="F102" s="61"/>
      <c r="G102" s="61"/>
      <c r="H102" s="61"/>
      <c r="I102" s="167"/>
      <c r="J102" s="61"/>
      <c r="K102" s="61"/>
      <c r="L102" s="45"/>
      <c r="M102" s="39"/>
      <c r="O102" s="39"/>
      <c r="P102" s="39"/>
      <c r="Q102" s="39"/>
      <c r="R102" s="39"/>
      <c r="S102" s="39"/>
      <c r="T102" s="39"/>
      <c r="U102" s="39"/>
      <c r="V102" s="39"/>
      <c r="W102" s="39"/>
      <c r="X102" s="39"/>
      <c r="Y102" s="39"/>
      <c r="Z102" s="39"/>
      <c r="AA102" s="39"/>
      <c r="AB102" s="39"/>
      <c r="AC102" s="39"/>
      <c r="AD102" s="39"/>
      <c r="AE102" s="39"/>
    </row>
  </sheetData>
  <sheetProtection sheet="1" autoFilter="0" formatColumns="0" formatRows="0" objects="1" scenarios="1" spinCount="100000" saltValue="a4uSIG9lT9a+5x7J4/Xfdh0yh5BsqzghUfKF/wX2NYOjNPWsFq06HNrTcsWsLrTDcsqCaC8j9LeUak2NeQKCrg==" hashValue="jYpJXB3qOdgcs1F34pDoW4vazZdpGNhYKXw84imWLmEerxibVjZrEQlUbjDULD4unZQFPSqh8oenvzglNRwfPQ==" algorithmName="SHA-512" password="CC35"/>
  <autoFilter ref="C83:K10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92" customWidth="1"/>
    <col min="2" max="2" width="1.667969" style="292" customWidth="1"/>
    <col min="3" max="4" width="5" style="292" customWidth="1"/>
    <col min="5" max="5" width="11.66016" style="292" customWidth="1"/>
    <col min="6" max="6" width="9.160156" style="292" customWidth="1"/>
    <col min="7" max="7" width="5" style="292" customWidth="1"/>
    <col min="8" max="8" width="77.83203" style="292" customWidth="1"/>
    <col min="9" max="10" width="20" style="292" customWidth="1"/>
    <col min="11" max="11" width="1.667969" style="292" customWidth="1"/>
  </cols>
  <sheetData>
    <row r="1" s="1" customFormat="1" ht="37.5" customHeight="1"/>
    <row r="2" s="1" customFormat="1" ht="7.5" customHeight="1">
      <c r="B2" s="293"/>
      <c r="C2" s="294"/>
      <c r="D2" s="294"/>
      <c r="E2" s="294"/>
      <c r="F2" s="294"/>
      <c r="G2" s="294"/>
      <c r="H2" s="294"/>
      <c r="I2" s="294"/>
      <c r="J2" s="294"/>
      <c r="K2" s="295"/>
    </row>
    <row r="3" s="16" customFormat="1" ht="45" customHeight="1">
      <c r="B3" s="296"/>
      <c r="C3" s="297" t="s">
        <v>2429</v>
      </c>
      <c r="D3" s="297"/>
      <c r="E3" s="297"/>
      <c r="F3" s="297"/>
      <c r="G3" s="297"/>
      <c r="H3" s="297"/>
      <c r="I3" s="297"/>
      <c r="J3" s="297"/>
      <c r="K3" s="298"/>
    </row>
    <row r="4" s="1" customFormat="1" ht="25.5" customHeight="1">
      <c r="B4" s="299"/>
      <c r="C4" s="300" t="s">
        <v>2430</v>
      </c>
      <c r="D4" s="300"/>
      <c r="E4" s="300"/>
      <c r="F4" s="300"/>
      <c r="G4" s="300"/>
      <c r="H4" s="300"/>
      <c r="I4" s="300"/>
      <c r="J4" s="300"/>
      <c r="K4" s="301"/>
    </row>
    <row r="5" s="1" customFormat="1" ht="5.25" customHeight="1">
      <c r="B5" s="299"/>
      <c r="C5" s="302"/>
      <c r="D5" s="302"/>
      <c r="E5" s="302"/>
      <c r="F5" s="302"/>
      <c r="G5" s="302"/>
      <c r="H5" s="302"/>
      <c r="I5" s="302"/>
      <c r="J5" s="302"/>
      <c r="K5" s="301"/>
    </row>
    <row r="6" s="1" customFormat="1" ht="15" customHeight="1">
      <c r="B6" s="299"/>
      <c r="C6" s="303" t="s">
        <v>2431</v>
      </c>
      <c r="D6" s="303"/>
      <c r="E6" s="303"/>
      <c r="F6" s="303"/>
      <c r="G6" s="303"/>
      <c r="H6" s="303"/>
      <c r="I6" s="303"/>
      <c r="J6" s="303"/>
      <c r="K6" s="301"/>
    </row>
    <row r="7" s="1" customFormat="1" ht="15" customHeight="1">
      <c r="B7" s="304"/>
      <c r="C7" s="303" t="s">
        <v>2432</v>
      </c>
      <c r="D7" s="303"/>
      <c r="E7" s="303"/>
      <c r="F7" s="303"/>
      <c r="G7" s="303"/>
      <c r="H7" s="303"/>
      <c r="I7" s="303"/>
      <c r="J7" s="303"/>
      <c r="K7" s="301"/>
    </row>
    <row r="8" s="1" customFormat="1" ht="12.75" customHeight="1">
      <c r="B8" s="304"/>
      <c r="C8" s="303"/>
      <c r="D8" s="303"/>
      <c r="E8" s="303"/>
      <c r="F8" s="303"/>
      <c r="G8" s="303"/>
      <c r="H8" s="303"/>
      <c r="I8" s="303"/>
      <c r="J8" s="303"/>
      <c r="K8" s="301"/>
    </row>
    <row r="9" s="1" customFormat="1" ht="15" customHeight="1">
      <c r="B9" s="304"/>
      <c r="C9" s="303" t="s">
        <v>2433</v>
      </c>
      <c r="D9" s="303"/>
      <c r="E9" s="303"/>
      <c r="F9" s="303"/>
      <c r="G9" s="303"/>
      <c r="H9" s="303"/>
      <c r="I9" s="303"/>
      <c r="J9" s="303"/>
      <c r="K9" s="301"/>
    </row>
    <row r="10" s="1" customFormat="1" ht="15" customHeight="1">
      <c r="B10" s="304"/>
      <c r="C10" s="303"/>
      <c r="D10" s="303" t="s">
        <v>2434</v>
      </c>
      <c r="E10" s="303"/>
      <c r="F10" s="303"/>
      <c r="G10" s="303"/>
      <c r="H10" s="303"/>
      <c r="I10" s="303"/>
      <c r="J10" s="303"/>
      <c r="K10" s="301"/>
    </row>
    <row r="11" s="1" customFormat="1" ht="15" customHeight="1">
      <c r="B11" s="304"/>
      <c r="C11" s="305"/>
      <c r="D11" s="303" t="s">
        <v>2435</v>
      </c>
      <c r="E11" s="303"/>
      <c r="F11" s="303"/>
      <c r="G11" s="303"/>
      <c r="H11" s="303"/>
      <c r="I11" s="303"/>
      <c r="J11" s="303"/>
      <c r="K11" s="301"/>
    </row>
    <row r="12" s="1" customFormat="1" ht="15" customHeight="1">
      <c r="B12" s="304"/>
      <c r="C12" s="305"/>
      <c r="D12" s="303"/>
      <c r="E12" s="303"/>
      <c r="F12" s="303"/>
      <c r="G12" s="303"/>
      <c r="H12" s="303"/>
      <c r="I12" s="303"/>
      <c r="J12" s="303"/>
      <c r="K12" s="301"/>
    </row>
    <row r="13" s="1" customFormat="1" ht="15" customHeight="1">
      <c r="B13" s="304"/>
      <c r="C13" s="305"/>
      <c r="D13" s="306" t="s">
        <v>2436</v>
      </c>
      <c r="E13" s="303"/>
      <c r="F13" s="303"/>
      <c r="G13" s="303"/>
      <c r="H13" s="303"/>
      <c r="I13" s="303"/>
      <c r="J13" s="303"/>
      <c r="K13" s="301"/>
    </row>
    <row r="14" s="1" customFormat="1" ht="12.75" customHeight="1">
      <c r="B14" s="304"/>
      <c r="C14" s="305"/>
      <c r="D14" s="305"/>
      <c r="E14" s="305"/>
      <c r="F14" s="305"/>
      <c r="G14" s="305"/>
      <c r="H14" s="305"/>
      <c r="I14" s="305"/>
      <c r="J14" s="305"/>
      <c r="K14" s="301"/>
    </row>
    <row r="15" s="1" customFormat="1" ht="15" customHeight="1">
      <c r="B15" s="304"/>
      <c r="C15" s="305"/>
      <c r="D15" s="303" t="s">
        <v>2437</v>
      </c>
      <c r="E15" s="303"/>
      <c r="F15" s="303"/>
      <c r="G15" s="303"/>
      <c r="H15" s="303"/>
      <c r="I15" s="303"/>
      <c r="J15" s="303"/>
      <c r="K15" s="301"/>
    </row>
    <row r="16" s="1" customFormat="1" ht="15" customHeight="1">
      <c r="B16" s="304"/>
      <c r="C16" s="305"/>
      <c r="D16" s="303" t="s">
        <v>2438</v>
      </c>
      <c r="E16" s="303"/>
      <c r="F16" s="303"/>
      <c r="G16" s="303"/>
      <c r="H16" s="303"/>
      <c r="I16" s="303"/>
      <c r="J16" s="303"/>
      <c r="K16" s="301"/>
    </row>
    <row r="17" s="1" customFormat="1" ht="15" customHeight="1">
      <c r="B17" s="304"/>
      <c r="C17" s="305"/>
      <c r="D17" s="303" t="s">
        <v>2439</v>
      </c>
      <c r="E17" s="303"/>
      <c r="F17" s="303"/>
      <c r="G17" s="303"/>
      <c r="H17" s="303"/>
      <c r="I17" s="303"/>
      <c r="J17" s="303"/>
      <c r="K17" s="301"/>
    </row>
    <row r="18" s="1" customFormat="1" ht="15" customHeight="1">
      <c r="B18" s="304"/>
      <c r="C18" s="305"/>
      <c r="D18" s="305"/>
      <c r="E18" s="307" t="s">
        <v>79</v>
      </c>
      <c r="F18" s="303" t="s">
        <v>2440</v>
      </c>
      <c r="G18" s="303"/>
      <c r="H18" s="303"/>
      <c r="I18" s="303"/>
      <c r="J18" s="303"/>
      <c r="K18" s="301"/>
    </row>
    <row r="19" s="1" customFormat="1" ht="15" customHeight="1">
      <c r="B19" s="304"/>
      <c r="C19" s="305"/>
      <c r="D19" s="305"/>
      <c r="E19" s="307" t="s">
        <v>2441</v>
      </c>
      <c r="F19" s="303" t="s">
        <v>2442</v>
      </c>
      <c r="G19" s="303"/>
      <c r="H19" s="303"/>
      <c r="I19" s="303"/>
      <c r="J19" s="303"/>
      <c r="K19" s="301"/>
    </row>
    <row r="20" s="1" customFormat="1" ht="15" customHeight="1">
      <c r="B20" s="304"/>
      <c r="C20" s="305"/>
      <c r="D20" s="305"/>
      <c r="E20" s="307" t="s">
        <v>2443</v>
      </c>
      <c r="F20" s="303" t="s">
        <v>2444</v>
      </c>
      <c r="G20" s="303"/>
      <c r="H20" s="303"/>
      <c r="I20" s="303"/>
      <c r="J20" s="303"/>
      <c r="K20" s="301"/>
    </row>
    <row r="21" s="1" customFormat="1" ht="15" customHeight="1">
      <c r="B21" s="304"/>
      <c r="C21" s="305"/>
      <c r="D21" s="305"/>
      <c r="E21" s="307" t="s">
        <v>2445</v>
      </c>
      <c r="F21" s="303" t="s">
        <v>2446</v>
      </c>
      <c r="G21" s="303"/>
      <c r="H21" s="303"/>
      <c r="I21" s="303"/>
      <c r="J21" s="303"/>
      <c r="K21" s="301"/>
    </row>
    <row r="22" s="1" customFormat="1" ht="15" customHeight="1">
      <c r="B22" s="304"/>
      <c r="C22" s="305"/>
      <c r="D22" s="305"/>
      <c r="E22" s="307" t="s">
        <v>2447</v>
      </c>
      <c r="F22" s="303" t="s">
        <v>2448</v>
      </c>
      <c r="G22" s="303"/>
      <c r="H22" s="303"/>
      <c r="I22" s="303"/>
      <c r="J22" s="303"/>
      <c r="K22" s="301"/>
    </row>
    <row r="23" s="1" customFormat="1" ht="15" customHeight="1">
      <c r="B23" s="304"/>
      <c r="C23" s="305"/>
      <c r="D23" s="305"/>
      <c r="E23" s="307" t="s">
        <v>2449</v>
      </c>
      <c r="F23" s="303" t="s">
        <v>2450</v>
      </c>
      <c r="G23" s="303"/>
      <c r="H23" s="303"/>
      <c r="I23" s="303"/>
      <c r="J23" s="303"/>
      <c r="K23" s="301"/>
    </row>
    <row r="24" s="1" customFormat="1" ht="12.75" customHeight="1">
      <c r="B24" s="304"/>
      <c r="C24" s="305"/>
      <c r="D24" s="305"/>
      <c r="E24" s="305"/>
      <c r="F24" s="305"/>
      <c r="G24" s="305"/>
      <c r="H24" s="305"/>
      <c r="I24" s="305"/>
      <c r="J24" s="305"/>
      <c r="K24" s="301"/>
    </row>
    <row r="25" s="1" customFormat="1" ht="15" customHeight="1">
      <c r="B25" s="304"/>
      <c r="C25" s="303" t="s">
        <v>2451</v>
      </c>
      <c r="D25" s="303"/>
      <c r="E25" s="303"/>
      <c r="F25" s="303"/>
      <c r="G25" s="303"/>
      <c r="H25" s="303"/>
      <c r="I25" s="303"/>
      <c r="J25" s="303"/>
      <c r="K25" s="301"/>
    </row>
    <row r="26" s="1" customFormat="1" ht="15" customHeight="1">
      <c r="B26" s="304"/>
      <c r="C26" s="303" t="s">
        <v>2452</v>
      </c>
      <c r="D26" s="303"/>
      <c r="E26" s="303"/>
      <c r="F26" s="303"/>
      <c r="G26" s="303"/>
      <c r="H26" s="303"/>
      <c r="I26" s="303"/>
      <c r="J26" s="303"/>
      <c r="K26" s="301"/>
    </row>
    <row r="27" s="1" customFormat="1" ht="15" customHeight="1">
      <c r="B27" s="304"/>
      <c r="C27" s="303"/>
      <c r="D27" s="303" t="s">
        <v>2453</v>
      </c>
      <c r="E27" s="303"/>
      <c r="F27" s="303"/>
      <c r="G27" s="303"/>
      <c r="H27" s="303"/>
      <c r="I27" s="303"/>
      <c r="J27" s="303"/>
      <c r="K27" s="301"/>
    </row>
    <row r="28" s="1" customFormat="1" ht="15" customHeight="1">
      <c r="B28" s="304"/>
      <c r="C28" s="305"/>
      <c r="D28" s="303" t="s">
        <v>2454</v>
      </c>
      <c r="E28" s="303"/>
      <c r="F28" s="303"/>
      <c r="G28" s="303"/>
      <c r="H28" s="303"/>
      <c r="I28" s="303"/>
      <c r="J28" s="303"/>
      <c r="K28" s="301"/>
    </row>
    <row r="29" s="1" customFormat="1" ht="12.75" customHeight="1">
      <c r="B29" s="304"/>
      <c r="C29" s="305"/>
      <c r="D29" s="305"/>
      <c r="E29" s="305"/>
      <c r="F29" s="305"/>
      <c r="G29" s="305"/>
      <c r="H29" s="305"/>
      <c r="I29" s="305"/>
      <c r="J29" s="305"/>
      <c r="K29" s="301"/>
    </row>
    <row r="30" s="1" customFormat="1" ht="15" customHeight="1">
      <c r="B30" s="304"/>
      <c r="C30" s="305"/>
      <c r="D30" s="303" t="s">
        <v>2455</v>
      </c>
      <c r="E30" s="303"/>
      <c r="F30" s="303"/>
      <c r="G30" s="303"/>
      <c r="H30" s="303"/>
      <c r="I30" s="303"/>
      <c r="J30" s="303"/>
      <c r="K30" s="301"/>
    </row>
    <row r="31" s="1" customFormat="1" ht="15" customHeight="1">
      <c r="B31" s="304"/>
      <c r="C31" s="305"/>
      <c r="D31" s="303" t="s">
        <v>2456</v>
      </c>
      <c r="E31" s="303"/>
      <c r="F31" s="303"/>
      <c r="G31" s="303"/>
      <c r="H31" s="303"/>
      <c r="I31" s="303"/>
      <c r="J31" s="303"/>
      <c r="K31" s="301"/>
    </row>
    <row r="32" s="1" customFormat="1" ht="12.75" customHeight="1">
      <c r="B32" s="304"/>
      <c r="C32" s="305"/>
      <c r="D32" s="305"/>
      <c r="E32" s="305"/>
      <c r="F32" s="305"/>
      <c r="G32" s="305"/>
      <c r="H32" s="305"/>
      <c r="I32" s="305"/>
      <c r="J32" s="305"/>
      <c r="K32" s="301"/>
    </row>
    <row r="33" s="1" customFormat="1" ht="15" customHeight="1">
      <c r="B33" s="304"/>
      <c r="C33" s="305"/>
      <c r="D33" s="303" t="s">
        <v>2457</v>
      </c>
      <c r="E33" s="303"/>
      <c r="F33" s="303"/>
      <c r="G33" s="303"/>
      <c r="H33" s="303"/>
      <c r="I33" s="303"/>
      <c r="J33" s="303"/>
      <c r="K33" s="301"/>
    </row>
    <row r="34" s="1" customFormat="1" ht="15" customHeight="1">
      <c r="B34" s="304"/>
      <c r="C34" s="305"/>
      <c r="D34" s="303" t="s">
        <v>2458</v>
      </c>
      <c r="E34" s="303"/>
      <c r="F34" s="303"/>
      <c r="G34" s="303"/>
      <c r="H34" s="303"/>
      <c r="I34" s="303"/>
      <c r="J34" s="303"/>
      <c r="K34" s="301"/>
    </row>
    <row r="35" s="1" customFormat="1" ht="15" customHeight="1">
      <c r="B35" s="304"/>
      <c r="C35" s="305"/>
      <c r="D35" s="303" t="s">
        <v>2459</v>
      </c>
      <c r="E35" s="303"/>
      <c r="F35" s="303"/>
      <c r="G35" s="303"/>
      <c r="H35" s="303"/>
      <c r="I35" s="303"/>
      <c r="J35" s="303"/>
      <c r="K35" s="301"/>
    </row>
    <row r="36" s="1" customFormat="1" ht="15" customHeight="1">
      <c r="B36" s="304"/>
      <c r="C36" s="305"/>
      <c r="D36" s="303"/>
      <c r="E36" s="306" t="s">
        <v>128</v>
      </c>
      <c r="F36" s="303"/>
      <c r="G36" s="303" t="s">
        <v>2460</v>
      </c>
      <c r="H36" s="303"/>
      <c r="I36" s="303"/>
      <c r="J36" s="303"/>
      <c r="K36" s="301"/>
    </row>
    <row r="37" s="1" customFormat="1" ht="30.75" customHeight="1">
      <c r="B37" s="304"/>
      <c r="C37" s="305"/>
      <c r="D37" s="303"/>
      <c r="E37" s="306" t="s">
        <v>2461</v>
      </c>
      <c r="F37" s="303"/>
      <c r="G37" s="303" t="s">
        <v>2462</v>
      </c>
      <c r="H37" s="303"/>
      <c r="I37" s="303"/>
      <c r="J37" s="303"/>
      <c r="K37" s="301"/>
    </row>
    <row r="38" s="1" customFormat="1" ht="15" customHeight="1">
      <c r="B38" s="304"/>
      <c r="C38" s="305"/>
      <c r="D38" s="303"/>
      <c r="E38" s="306" t="s">
        <v>53</v>
      </c>
      <c r="F38" s="303"/>
      <c r="G38" s="303" t="s">
        <v>2463</v>
      </c>
      <c r="H38" s="303"/>
      <c r="I38" s="303"/>
      <c r="J38" s="303"/>
      <c r="K38" s="301"/>
    </row>
    <row r="39" s="1" customFormat="1" ht="15" customHeight="1">
      <c r="B39" s="304"/>
      <c r="C39" s="305"/>
      <c r="D39" s="303"/>
      <c r="E39" s="306" t="s">
        <v>54</v>
      </c>
      <c r="F39" s="303"/>
      <c r="G39" s="303" t="s">
        <v>2464</v>
      </c>
      <c r="H39" s="303"/>
      <c r="I39" s="303"/>
      <c r="J39" s="303"/>
      <c r="K39" s="301"/>
    </row>
    <row r="40" s="1" customFormat="1" ht="15" customHeight="1">
      <c r="B40" s="304"/>
      <c r="C40" s="305"/>
      <c r="D40" s="303"/>
      <c r="E40" s="306" t="s">
        <v>129</v>
      </c>
      <c r="F40" s="303"/>
      <c r="G40" s="303" t="s">
        <v>2465</v>
      </c>
      <c r="H40" s="303"/>
      <c r="I40" s="303"/>
      <c r="J40" s="303"/>
      <c r="K40" s="301"/>
    </row>
    <row r="41" s="1" customFormat="1" ht="15" customHeight="1">
      <c r="B41" s="304"/>
      <c r="C41" s="305"/>
      <c r="D41" s="303"/>
      <c r="E41" s="306" t="s">
        <v>130</v>
      </c>
      <c r="F41" s="303"/>
      <c r="G41" s="303" t="s">
        <v>2466</v>
      </c>
      <c r="H41" s="303"/>
      <c r="I41" s="303"/>
      <c r="J41" s="303"/>
      <c r="K41" s="301"/>
    </row>
    <row r="42" s="1" customFormat="1" ht="15" customHeight="1">
      <c r="B42" s="304"/>
      <c r="C42" s="305"/>
      <c r="D42" s="303"/>
      <c r="E42" s="306" t="s">
        <v>2467</v>
      </c>
      <c r="F42" s="303"/>
      <c r="G42" s="303" t="s">
        <v>2468</v>
      </c>
      <c r="H42" s="303"/>
      <c r="I42" s="303"/>
      <c r="J42" s="303"/>
      <c r="K42" s="301"/>
    </row>
    <row r="43" s="1" customFormat="1" ht="15" customHeight="1">
      <c r="B43" s="304"/>
      <c r="C43" s="305"/>
      <c r="D43" s="303"/>
      <c r="E43" s="306"/>
      <c r="F43" s="303"/>
      <c r="G43" s="303" t="s">
        <v>2469</v>
      </c>
      <c r="H43" s="303"/>
      <c r="I43" s="303"/>
      <c r="J43" s="303"/>
      <c r="K43" s="301"/>
    </row>
    <row r="44" s="1" customFormat="1" ht="15" customHeight="1">
      <c r="B44" s="304"/>
      <c r="C44" s="305"/>
      <c r="D44" s="303"/>
      <c r="E44" s="306" t="s">
        <v>2470</v>
      </c>
      <c r="F44" s="303"/>
      <c r="G44" s="303" t="s">
        <v>2471</v>
      </c>
      <c r="H44" s="303"/>
      <c r="I44" s="303"/>
      <c r="J44" s="303"/>
      <c r="K44" s="301"/>
    </row>
    <row r="45" s="1" customFormat="1" ht="15" customHeight="1">
      <c r="B45" s="304"/>
      <c r="C45" s="305"/>
      <c r="D45" s="303"/>
      <c r="E45" s="306" t="s">
        <v>132</v>
      </c>
      <c r="F45" s="303"/>
      <c r="G45" s="303" t="s">
        <v>2472</v>
      </c>
      <c r="H45" s="303"/>
      <c r="I45" s="303"/>
      <c r="J45" s="303"/>
      <c r="K45" s="301"/>
    </row>
    <row r="46" s="1" customFormat="1" ht="12.75" customHeight="1">
      <c r="B46" s="304"/>
      <c r="C46" s="305"/>
      <c r="D46" s="303"/>
      <c r="E46" s="303"/>
      <c r="F46" s="303"/>
      <c r="G46" s="303"/>
      <c r="H46" s="303"/>
      <c r="I46" s="303"/>
      <c r="J46" s="303"/>
      <c r="K46" s="301"/>
    </row>
    <row r="47" s="1" customFormat="1" ht="15" customHeight="1">
      <c r="B47" s="304"/>
      <c r="C47" s="305"/>
      <c r="D47" s="303" t="s">
        <v>2473</v>
      </c>
      <c r="E47" s="303"/>
      <c r="F47" s="303"/>
      <c r="G47" s="303"/>
      <c r="H47" s="303"/>
      <c r="I47" s="303"/>
      <c r="J47" s="303"/>
      <c r="K47" s="301"/>
    </row>
    <row r="48" s="1" customFormat="1" ht="15" customHeight="1">
      <c r="B48" s="304"/>
      <c r="C48" s="305"/>
      <c r="D48" s="305"/>
      <c r="E48" s="303" t="s">
        <v>2474</v>
      </c>
      <c r="F48" s="303"/>
      <c r="G48" s="303"/>
      <c r="H48" s="303"/>
      <c r="I48" s="303"/>
      <c r="J48" s="303"/>
      <c r="K48" s="301"/>
    </row>
    <row r="49" s="1" customFormat="1" ht="15" customHeight="1">
      <c r="B49" s="304"/>
      <c r="C49" s="305"/>
      <c r="D49" s="305"/>
      <c r="E49" s="303" t="s">
        <v>2475</v>
      </c>
      <c r="F49" s="303"/>
      <c r="G49" s="303"/>
      <c r="H49" s="303"/>
      <c r="I49" s="303"/>
      <c r="J49" s="303"/>
      <c r="K49" s="301"/>
    </row>
    <row r="50" s="1" customFormat="1" ht="15" customHeight="1">
      <c r="B50" s="304"/>
      <c r="C50" s="305"/>
      <c r="D50" s="305"/>
      <c r="E50" s="303" t="s">
        <v>2476</v>
      </c>
      <c r="F50" s="303"/>
      <c r="G50" s="303"/>
      <c r="H50" s="303"/>
      <c r="I50" s="303"/>
      <c r="J50" s="303"/>
      <c r="K50" s="301"/>
    </row>
    <row r="51" s="1" customFormat="1" ht="15" customHeight="1">
      <c r="B51" s="304"/>
      <c r="C51" s="305"/>
      <c r="D51" s="303" t="s">
        <v>2477</v>
      </c>
      <c r="E51" s="303"/>
      <c r="F51" s="303"/>
      <c r="G51" s="303"/>
      <c r="H51" s="303"/>
      <c r="I51" s="303"/>
      <c r="J51" s="303"/>
      <c r="K51" s="301"/>
    </row>
    <row r="52" s="1" customFormat="1" ht="25.5" customHeight="1">
      <c r="B52" s="299"/>
      <c r="C52" s="300" t="s">
        <v>2478</v>
      </c>
      <c r="D52" s="300"/>
      <c r="E52" s="300"/>
      <c r="F52" s="300"/>
      <c r="G52" s="300"/>
      <c r="H52" s="300"/>
      <c r="I52" s="300"/>
      <c r="J52" s="300"/>
      <c r="K52" s="301"/>
    </row>
    <row r="53" s="1" customFormat="1" ht="5.25" customHeight="1">
      <c r="B53" s="299"/>
      <c r="C53" s="302"/>
      <c r="D53" s="302"/>
      <c r="E53" s="302"/>
      <c r="F53" s="302"/>
      <c r="G53" s="302"/>
      <c r="H53" s="302"/>
      <c r="I53" s="302"/>
      <c r="J53" s="302"/>
      <c r="K53" s="301"/>
    </row>
    <row r="54" s="1" customFormat="1" ht="15" customHeight="1">
      <c r="B54" s="299"/>
      <c r="C54" s="303" t="s">
        <v>2479</v>
      </c>
      <c r="D54" s="303"/>
      <c r="E54" s="303"/>
      <c r="F54" s="303"/>
      <c r="G54" s="303"/>
      <c r="H54" s="303"/>
      <c r="I54" s="303"/>
      <c r="J54" s="303"/>
      <c r="K54" s="301"/>
    </row>
    <row r="55" s="1" customFormat="1" ht="15" customHeight="1">
      <c r="B55" s="299"/>
      <c r="C55" s="303" t="s">
        <v>2480</v>
      </c>
      <c r="D55" s="303"/>
      <c r="E55" s="303"/>
      <c r="F55" s="303"/>
      <c r="G55" s="303"/>
      <c r="H55" s="303"/>
      <c r="I55" s="303"/>
      <c r="J55" s="303"/>
      <c r="K55" s="301"/>
    </row>
    <row r="56" s="1" customFormat="1" ht="12.75" customHeight="1">
      <c r="B56" s="299"/>
      <c r="C56" s="303"/>
      <c r="D56" s="303"/>
      <c r="E56" s="303"/>
      <c r="F56" s="303"/>
      <c r="G56" s="303"/>
      <c r="H56" s="303"/>
      <c r="I56" s="303"/>
      <c r="J56" s="303"/>
      <c r="K56" s="301"/>
    </row>
    <row r="57" s="1" customFormat="1" ht="15" customHeight="1">
      <c r="B57" s="299"/>
      <c r="C57" s="303" t="s">
        <v>2481</v>
      </c>
      <c r="D57" s="303"/>
      <c r="E57" s="303"/>
      <c r="F57" s="303"/>
      <c r="G57" s="303"/>
      <c r="H57" s="303"/>
      <c r="I57" s="303"/>
      <c r="J57" s="303"/>
      <c r="K57" s="301"/>
    </row>
    <row r="58" s="1" customFormat="1" ht="15" customHeight="1">
      <c r="B58" s="299"/>
      <c r="C58" s="305"/>
      <c r="D58" s="303" t="s">
        <v>2482</v>
      </c>
      <c r="E58" s="303"/>
      <c r="F58" s="303"/>
      <c r="G58" s="303"/>
      <c r="H58" s="303"/>
      <c r="I58" s="303"/>
      <c r="J58" s="303"/>
      <c r="K58" s="301"/>
    </row>
    <row r="59" s="1" customFormat="1" ht="15" customHeight="1">
      <c r="B59" s="299"/>
      <c r="C59" s="305"/>
      <c r="D59" s="303" t="s">
        <v>2483</v>
      </c>
      <c r="E59" s="303"/>
      <c r="F59" s="303"/>
      <c r="G59" s="303"/>
      <c r="H59" s="303"/>
      <c r="I59" s="303"/>
      <c r="J59" s="303"/>
      <c r="K59" s="301"/>
    </row>
    <row r="60" s="1" customFormat="1" ht="15" customHeight="1">
      <c r="B60" s="299"/>
      <c r="C60" s="305"/>
      <c r="D60" s="303" t="s">
        <v>2484</v>
      </c>
      <c r="E60" s="303"/>
      <c r="F60" s="303"/>
      <c r="G60" s="303"/>
      <c r="H60" s="303"/>
      <c r="I60" s="303"/>
      <c r="J60" s="303"/>
      <c r="K60" s="301"/>
    </row>
    <row r="61" s="1" customFormat="1" ht="15" customHeight="1">
      <c r="B61" s="299"/>
      <c r="C61" s="305"/>
      <c r="D61" s="303" t="s">
        <v>2485</v>
      </c>
      <c r="E61" s="303"/>
      <c r="F61" s="303"/>
      <c r="G61" s="303"/>
      <c r="H61" s="303"/>
      <c r="I61" s="303"/>
      <c r="J61" s="303"/>
      <c r="K61" s="301"/>
    </row>
    <row r="62" s="1" customFormat="1" ht="15" customHeight="1">
      <c r="B62" s="299"/>
      <c r="C62" s="305"/>
      <c r="D62" s="308" t="s">
        <v>2486</v>
      </c>
      <c r="E62" s="308"/>
      <c r="F62" s="308"/>
      <c r="G62" s="308"/>
      <c r="H62" s="308"/>
      <c r="I62" s="308"/>
      <c r="J62" s="308"/>
      <c r="K62" s="301"/>
    </row>
    <row r="63" s="1" customFormat="1" ht="15" customHeight="1">
      <c r="B63" s="299"/>
      <c r="C63" s="305"/>
      <c r="D63" s="303" t="s">
        <v>2487</v>
      </c>
      <c r="E63" s="303"/>
      <c r="F63" s="303"/>
      <c r="G63" s="303"/>
      <c r="H63" s="303"/>
      <c r="I63" s="303"/>
      <c r="J63" s="303"/>
      <c r="K63" s="301"/>
    </row>
    <row r="64" s="1" customFormat="1" ht="12.75" customHeight="1">
      <c r="B64" s="299"/>
      <c r="C64" s="305"/>
      <c r="D64" s="305"/>
      <c r="E64" s="309"/>
      <c r="F64" s="305"/>
      <c r="G64" s="305"/>
      <c r="H64" s="305"/>
      <c r="I64" s="305"/>
      <c r="J64" s="305"/>
      <c r="K64" s="301"/>
    </row>
    <row r="65" s="1" customFormat="1" ht="15" customHeight="1">
      <c r="B65" s="299"/>
      <c r="C65" s="305"/>
      <c r="D65" s="303" t="s">
        <v>2488</v>
      </c>
      <c r="E65" s="303"/>
      <c r="F65" s="303"/>
      <c r="G65" s="303"/>
      <c r="H65" s="303"/>
      <c r="I65" s="303"/>
      <c r="J65" s="303"/>
      <c r="K65" s="301"/>
    </row>
    <row r="66" s="1" customFormat="1" ht="15" customHeight="1">
      <c r="B66" s="299"/>
      <c r="C66" s="305"/>
      <c r="D66" s="308" t="s">
        <v>2489</v>
      </c>
      <c r="E66" s="308"/>
      <c r="F66" s="308"/>
      <c r="G66" s="308"/>
      <c r="H66" s="308"/>
      <c r="I66" s="308"/>
      <c r="J66" s="308"/>
      <c r="K66" s="301"/>
    </row>
    <row r="67" s="1" customFormat="1" ht="15" customHeight="1">
      <c r="B67" s="299"/>
      <c r="C67" s="305"/>
      <c r="D67" s="303" t="s">
        <v>2490</v>
      </c>
      <c r="E67" s="303"/>
      <c r="F67" s="303"/>
      <c r="G67" s="303"/>
      <c r="H67" s="303"/>
      <c r="I67" s="303"/>
      <c r="J67" s="303"/>
      <c r="K67" s="301"/>
    </row>
    <row r="68" s="1" customFormat="1" ht="15" customHeight="1">
      <c r="B68" s="299"/>
      <c r="C68" s="305"/>
      <c r="D68" s="303" t="s">
        <v>2491</v>
      </c>
      <c r="E68" s="303"/>
      <c r="F68" s="303"/>
      <c r="G68" s="303"/>
      <c r="H68" s="303"/>
      <c r="I68" s="303"/>
      <c r="J68" s="303"/>
      <c r="K68" s="301"/>
    </row>
    <row r="69" s="1" customFormat="1" ht="15" customHeight="1">
      <c r="B69" s="299"/>
      <c r="C69" s="305"/>
      <c r="D69" s="303" t="s">
        <v>2492</v>
      </c>
      <c r="E69" s="303"/>
      <c r="F69" s="303"/>
      <c r="G69" s="303"/>
      <c r="H69" s="303"/>
      <c r="I69" s="303"/>
      <c r="J69" s="303"/>
      <c r="K69" s="301"/>
    </row>
    <row r="70" s="1" customFormat="1" ht="15" customHeight="1">
      <c r="B70" s="299"/>
      <c r="C70" s="305"/>
      <c r="D70" s="303" t="s">
        <v>2493</v>
      </c>
      <c r="E70" s="303"/>
      <c r="F70" s="303"/>
      <c r="G70" s="303"/>
      <c r="H70" s="303"/>
      <c r="I70" s="303"/>
      <c r="J70" s="303"/>
      <c r="K70" s="301"/>
    </row>
    <row r="71" s="1" customFormat="1" ht="12.75" customHeight="1">
      <c r="B71" s="310"/>
      <c r="C71" s="311"/>
      <c r="D71" s="311"/>
      <c r="E71" s="311"/>
      <c r="F71" s="311"/>
      <c r="G71" s="311"/>
      <c r="H71" s="311"/>
      <c r="I71" s="311"/>
      <c r="J71" s="311"/>
      <c r="K71" s="312"/>
    </row>
    <row r="72" s="1" customFormat="1" ht="18.75" customHeight="1">
      <c r="B72" s="313"/>
      <c r="C72" s="313"/>
      <c r="D72" s="313"/>
      <c r="E72" s="313"/>
      <c r="F72" s="313"/>
      <c r="G72" s="313"/>
      <c r="H72" s="313"/>
      <c r="I72" s="313"/>
      <c r="J72" s="313"/>
      <c r="K72" s="314"/>
    </row>
    <row r="73" s="1" customFormat="1" ht="18.75" customHeight="1">
      <c r="B73" s="314"/>
      <c r="C73" s="314"/>
      <c r="D73" s="314"/>
      <c r="E73" s="314"/>
      <c r="F73" s="314"/>
      <c r="G73" s="314"/>
      <c r="H73" s="314"/>
      <c r="I73" s="314"/>
      <c r="J73" s="314"/>
      <c r="K73" s="314"/>
    </row>
    <row r="74" s="1" customFormat="1" ht="7.5" customHeight="1">
      <c r="B74" s="315"/>
      <c r="C74" s="316"/>
      <c r="D74" s="316"/>
      <c r="E74" s="316"/>
      <c r="F74" s="316"/>
      <c r="G74" s="316"/>
      <c r="H74" s="316"/>
      <c r="I74" s="316"/>
      <c r="J74" s="316"/>
      <c r="K74" s="317"/>
    </row>
    <row r="75" s="1" customFormat="1" ht="45" customHeight="1">
      <c r="B75" s="318"/>
      <c r="C75" s="319" t="s">
        <v>2494</v>
      </c>
      <c r="D75" s="319"/>
      <c r="E75" s="319"/>
      <c r="F75" s="319"/>
      <c r="G75" s="319"/>
      <c r="H75" s="319"/>
      <c r="I75" s="319"/>
      <c r="J75" s="319"/>
      <c r="K75" s="320"/>
    </row>
    <row r="76" s="1" customFormat="1" ht="17.25" customHeight="1">
      <c r="B76" s="318"/>
      <c r="C76" s="321" t="s">
        <v>2495</v>
      </c>
      <c r="D76" s="321"/>
      <c r="E76" s="321"/>
      <c r="F76" s="321" t="s">
        <v>2496</v>
      </c>
      <c r="G76" s="322"/>
      <c r="H76" s="321" t="s">
        <v>54</v>
      </c>
      <c r="I76" s="321" t="s">
        <v>57</v>
      </c>
      <c r="J76" s="321" t="s">
        <v>2497</v>
      </c>
      <c r="K76" s="320"/>
    </row>
    <row r="77" s="1" customFormat="1" ht="17.25" customHeight="1">
      <c r="B77" s="318"/>
      <c r="C77" s="323" t="s">
        <v>2498</v>
      </c>
      <c r="D77" s="323"/>
      <c r="E77" s="323"/>
      <c r="F77" s="324" t="s">
        <v>2499</v>
      </c>
      <c r="G77" s="325"/>
      <c r="H77" s="323"/>
      <c r="I77" s="323"/>
      <c r="J77" s="323" t="s">
        <v>2500</v>
      </c>
      <c r="K77" s="320"/>
    </row>
    <row r="78" s="1" customFormat="1" ht="5.25" customHeight="1">
      <c r="B78" s="318"/>
      <c r="C78" s="326"/>
      <c r="D78" s="326"/>
      <c r="E78" s="326"/>
      <c r="F78" s="326"/>
      <c r="G78" s="327"/>
      <c r="H78" s="326"/>
      <c r="I78" s="326"/>
      <c r="J78" s="326"/>
      <c r="K78" s="320"/>
    </row>
    <row r="79" s="1" customFormat="1" ht="15" customHeight="1">
      <c r="B79" s="318"/>
      <c r="C79" s="306" t="s">
        <v>53</v>
      </c>
      <c r="D79" s="326"/>
      <c r="E79" s="326"/>
      <c r="F79" s="328" t="s">
        <v>2501</v>
      </c>
      <c r="G79" s="327"/>
      <c r="H79" s="306" t="s">
        <v>2502</v>
      </c>
      <c r="I79" s="306" t="s">
        <v>2503</v>
      </c>
      <c r="J79" s="306">
        <v>20</v>
      </c>
      <c r="K79" s="320"/>
    </row>
    <row r="80" s="1" customFormat="1" ht="15" customHeight="1">
      <c r="B80" s="318"/>
      <c r="C80" s="306" t="s">
        <v>2504</v>
      </c>
      <c r="D80" s="306"/>
      <c r="E80" s="306"/>
      <c r="F80" s="328" t="s">
        <v>2501</v>
      </c>
      <c r="G80" s="327"/>
      <c r="H80" s="306" t="s">
        <v>2505</v>
      </c>
      <c r="I80" s="306" t="s">
        <v>2503</v>
      </c>
      <c r="J80" s="306">
        <v>120</v>
      </c>
      <c r="K80" s="320"/>
    </row>
    <row r="81" s="1" customFormat="1" ht="15" customHeight="1">
      <c r="B81" s="329"/>
      <c r="C81" s="306" t="s">
        <v>2506</v>
      </c>
      <c r="D81" s="306"/>
      <c r="E81" s="306"/>
      <c r="F81" s="328" t="s">
        <v>2507</v>
      </c>
      <c r="G81" s="327"/>
      <c r="H81" s="306" t="s">
        <v>2508</v>
      </c>
      <c r="I81" s="306" t="s">
        <v>2503</v>
      </c>
      <c r="J81" s="306">
        <v>50</v>
      </c>
      <c r="K81" s="320"/>
    </row>
    <row r="82" s="1" customFormat="1" ht="15" customHeight="1">
      <c r="B82" s="329"/>
      <c r="C82" s="306" t="s">
        <v>2509</v>
      </c>
      <c r="D82" s="306"/>
      <c r="E82" s="306"/>
      <c r="F82" s="328" t="s">
        <v>2501</v>
      </c>
      <c r="G82" s="327"/>
      <c r="H82" s="306" t="s">
        <v>2510</v>
      </c>
      <c r="I82" s="306" t="s">
        <v>2511</v>
      </c>
      <c r="J82" s="306"/>
      <c r="K82" s="320"/>
    </row>
    <row r="83" s="1" customFormat="1" ht="15" customHeight="1">
      <c r="B83" s="329"/>
      <c r="C83" s="330" t="s">
        <v>2512</v>
      </c>
      <c r="D83" s="330"/>
      <c r="E83" s="330"/>
      <c r="F83" s="331" t="s">
        <v>2507</v>
      </c>
      <c r="G83" s="330"/>
      <c r="H83" s="330" t="s">
        <v>2513</v>
      </c>
      <c r="I83" s="330" t="s">
        <v>2503</v>
      </c>
      <c r="J83" s="330">
        <v>15</v>
      </c>
      <c r="K83" s="320"/>
    </row>
    <row r="84" s="1" customFormat="1" ht="15" customHeight="1">
      <c r="B84" s="329"/>
      <c r="C84" s="330" t="s">
        <v>2514</v>
      </c>
      <c r="D84" s="330"/>
      <c r="E84" s="330"/>
      <c r="F84" s="331" t="s">
        <v>2507</v>
      </c>
      <c r="G84" s="330"/>
      <c r="H84" s="330" t="s">
        <v>2515</v>
      </c>
      <c r="I84" s="330" t="s">
        <v>2503</v>
      </c>
      <c r="J84" s="330">
        <v>15</v>
      </c>
      <c r="K84" s="320"/>
    </row>
    <row r="85" s="1" customFormat="1" ht="15" customHeight="1">
      <c r="B85" s="329"/>
      <c r="C85" s="330" t="s">
        <v>2516</v>
      </c>
      <c r="D85" s="330"/>
      <c r="E85" s="330"/>
      <c r="F85" s="331" t="s">
        <v>2507</v>
      </c>
      <c r="G85" s="330"/>
      <c r="H85" s="330" t="s">
        <v>2517</v>
      </c>
      <c r="I85" s="330" t="s">
        <v>2503</v>
      </c>
      <c r="J85" s="330">
        <v>20</v>
      </c>
      <c r="K85" s="320"/>
    </row>
    <row r="86" s="1" customFormat="1" ht="15" customHeight="1">
      <c r="B86" s="329"/>
      <c r="C86" s="330" t="s">
        <v>2518</v>
      </c>
      <c r="D86" s="330"/>
      <c r="E86" s="330"/>
      <c r="F86" s="331" t="s">
        <v>2507</v>
      </c>
      <c r="G86" s="330"/>
      <c r="H86" s="330" t="s">
        <v>2519</v>
      </c>
      <c r="I86" s="330" t="s">
        <v>2503</v>
      </c>
      <c r="J86" s="330">
        <v>20</v>
      </c>
      <c r="K86" s="320"/>
    </row>
    <row r="87" s="1" customFormat="1" ht="15" customHeight="1">
      <c r="B87" s="329"/>
      <c r="C87" s="306" t="s">
        <v>2520</v>
      </c>
      <c r="D87" s="306"/>
      <c r="E87" s="306"/>
      <c r="F87" s="328" t="s">
        <v>2507</v>
      </c>
      <c r="G87" s="327"/>
      <c r="H87" s="306" t="s">
        <v>2521</v>
      </c>
      <c r="I87" s="306" t="s">
        <v>2503</v>
      </c>
      <c r="J87" s="306">
        <v>50</v>
      </c>
      <c r="K87" s="320"/>
    </row>
    <row r="88" s="1" customFormat="1" ht="15" customHeight="1">
      <c r="B88" s="329"/>
      <c r="C88" s="306" t="s">
        <v>2522</v>
      </c>
      <c r="D88" s="306"/>
      <c r="E88" s="306"/>
      <c r="F88" s="328" t="s">
        <v>2507</v>
      </c>
      <c r="G88" s="327"/>
      <c r="H88" s="306" t="s">
        <v>2523</v>
      </c>
      <c r="I88" s="306" t="s">
        <v>2503</v>
      </c>
      <c r="J88" s="306">
        <v>20</v>
      </c>
      <c r="K88" s="320"/>
    </row>
    <row r="89" s="1" customFormat="1" ht="15" customHeight="1">
      <c r="B89" s="329"/>
      <c r="C89" s="306" t="s">
        <v>2524</v>
      </c>
      <c r="D89" s="306"/>
      <c r="E89" s="306"/>
      <c r="F89" s="328" t="s">
        <v>2507</v>
      </c>
      <c r="G89" s="327"/>
      <c r="H89" s="306" t="s">
        <v>2525</v>
      </c>
      <c r="I89" s="306" t="s">
        <v>2503</v>
      </c>
      <c r="J89" s="306">
        <v>20</v>
      </c>
      <c r="K89" s="320"/>
    </row>
    <row r="90" s="1" customFormat="1" ht="15" customHeight="1">
      <c r="B90" s="329"/>
      <c r="C90" s="306" t="s">
        <v>2526</v>
      </c>
      <c r="D90" s="306"/>
      <c r="E90" s="306"/>
      <c r="F90" s="328" t="s">
        <v>2507</v>
      </c>
      <c r="G90" s="327"/>
      <c r="H90" s="306" t="s">
        <v>2527</v>
      </c>
      <c r="I90" s="306" t="s">
        <v>2503</v>
      </c>
      <c r="J90" s="306">
        <v>50</v>
      </c>
      <c r="K90" s="320"/>
    </row>
    <row r="91" s="1" customFormat="1" ht="15" customHeight="1">
      <c r="B91" s="329"/>
      <c r="C91" s="306" t="s">
        <v>2528</v>
      </c>
      <c r="D91" s="306"/>
      <c r="E91" s="306"/>
      <c r="F91" s="328" t="s">
        <v>2507</v>
      </c>
      <c r="G91" s="327"/>
      <c r="H91" s="306" t="s">
        <v>2528</v>
      </c>
      <c r="I91" s="306" t="s">
        <v>2503</v>
      </c>
      <c r="J91" s="306">
        <v>50</v>
      </c>
      <c r="K91" s="320"/>
    </row>
    <row r="92" s="1" customFormat="1" ht="15" customHeight="1">
      <c r="B92" s="329"/>
      <c r="C92" s="306" t="s">
        <v>2529</v>
      </c>
      <c r="D92" s="306"/>
      <c r="E92" s="306"/>
      <c r="F92" s="328" t="s">
        <v>2507</v>
      </c>
      <c r="G92" s="327"/>
      <c r="H92" s="306" t="s">
        <v>2530</v>
      </c>
      <c r="I92" s="306" t="s">
        <v>2503</v>
      </c>
      <c r="J92" s="306">
        <v>255</v>
      </c>
      <c r="K92" s="320"/>
    </row>
    <row r="93" s="1" customFormat="1" ht="15" customHeight="1">
      <c r="B93" s="329"/>
      <c r="C93" s="306" t="s">
        <v>2531</v>
      </c>
      <c r="D93" s="306"/>
      <c r="E93" s="306"/>
      <c r="F93" s="328" t="s">
        <v>2501</v>
      </c>
      <c r="G93" s="327"/>
      <c r="H93" s="306" t="s">
        <v>2532</v>
      </c>
      <c r="I93" s="306" t="s">
        <v>2533</v>
      </c>
      <c r="J93" s="306"/>
      <c r="K93" s="320"/>
    </row>
    <row r="94" s="1" customFormat="1" ht="15" customHeight="1">
      <c r="B94" s="329"/>
      <c r="C94" s="306" t="s">
        <v>2534</v>
      </c>
      <c r="D94" s="306"/>
      <c r="E94" s="306"/>
      <c r="F94" s="328" t="s">
        <v>2501</v>
      </c>
      <c r="G94" s="327"/>
      <c r="H94" s="306" t="s">
        <v>2535</v>
      </c>
      <c r="I94" s="306" t="s">
        <v>2536</v>
      </c>
      <c r="J94" s="306"/>
      <c r="K94" s="320"/>
    </row>
    <row r="95" s="1" customFormat="1" ht="15" customHeight="1">
      <c r="B95" s="329"/>
      <c r="C95" s="306" t="s">
        <v>2537</v>
      </c>
      <c r="D95" s="306"/>
      <c r="E95" s="306"/>
      <c r="F95" s="328" t="s">
        <v>2501</v>
      </c>
      <c r="G95" s="327"/>
      <c r="H95" s="306" t="s">
        <v>2537</v>
      </c>
      <c r="I95" s="306" t="s">
        <v>2536</v>
      </c>
      <c r="J95" s="306"/>
      <c r="K95" s="320"/>
    </row>
    <row r="96" s="1" customFormat="1" ht="15" customHeight="1">
      <c r="B96" s="329"/>
      <c r="C96" s="306" t="s">
        <v>38</v>
      </c>
      <c r="D96" s="306"/>
      <c r="E96" s="306"/>
      <c r="F96" s="328" t="s">
        <v>2501</v>
      </c>
      <c r="G96" s="327"/>
      <c r="H96" s="306" t="s">
        <v>2538</v>
      </c>
      <c r="I96" s="306" t="s">
        <v>2536</v>
      </c>
      <c r="J96" s="306"/>
      <c r="K96" s="320"/>
    </row>
    <row r="97" s="1" customFormat="1" ht="15" customHeight="1">
      <c r="B97" s="329"/>
      <c r="C97" s="306" t="s">
        <v>48</v>
      </c>
      <c r="D97" s="306"/>
      <c r="E97" s="306"/>
      <c r="F97" s="328" t="s">
        <v>2501</v>
      </c>
      <c r="G97" s="327"/>
      <c r="H97" s="306" t="s">
        <v>2539</v>
      </c>
      <c r="I97" s="306" t="s">
        <v>2536</v>
      </c>
      <c r="J97" s="306"/>
      <c r="K97" s="320"/>
    </row>
    <row r="98" s="1" customFormat="1" ht="15" customHeight="1">
      <c r="B98" s="332"/>
      <c r="C98" s="333"/>
      <c r="D98" s="333"/>
      <c r="E98" s="333"/>
      <c r="F98" s="333"/>
      <c r="G98" s="333"/>
      <c r="H98" s="333"/>
      <c r="I98" s="333"/>
      <c r="J98" s="333"/>
      <c r="K98" s="334"/>
    </row>
    <row r="99" s="1" customFormat="1" ht="18.75" customHeight="1">
      <c r="B99" s="335"/>
      <c r="C99" s="336"/>
      <c r="D99" s="336"/>
      <c r="E99" s="336"/>
      <c r="F99" s="336"/>
      <c r="G99" s="336"/>
      <c r="H99" s="336"/>
      <c r="I99" s="336"/>
      <c r="J99" s="336"/>
      <c r="K99" s="335"/>
    </row>
    <row r="100" s="1" customFormat="1" ht="18.75" customHeight="1">
      <c r="B100" s="314"/>
      <c r="C100" s="314"/>
      <c r="D100" s="314"/>
      <c r="E100" s="314"/>
      <c r="F100" s="314"/>
      <c r="G100" s="314"/>
      <c r="H100" s="314"/>
      <c r="I100" s="314"/>
      <c r="J100" s="314"/>
      <c r="K100" s="314"/>
    </row>
    <row r="101" s="1" customFormat="1" ht="7.5" customHeight="1">
      <c r="B101" s="315"/>
      <c r="C101" s="316"/>
      <c r="D101" s="316"/>
      <c r="E101" s="316"/>
      <c r="F101" s="316"/>
      <c r="G101" s="316"/>
      <c r="H101" s="316"/>
      <c r="I101" s="316"/>
      <c r="J101" s="316"/>
      <c r="K101" s="317"/>
    </row>
    <row r="102" s="1" customFormat="1" ht="45" customHeight="1">
      <c r="B102" s="318"/>
      <c r="C102" s="319" t="s">
        <v>2540</v>
      </c>
      <c r="D102" s="319"/>
      <c r="E102" s="319"/>
      <c r="F102" s="319"/>
      <c r="G102" s="319"/>
      <c r="H102" s="319"/>
      <c r="I102" s="319"/>
      <c r="J102" s="319"/>
      <c r="K102" s="320"/>
    </row>
    <row r="103" s="1" customFormat="1" ht="17.25" customHeight="1">
      <c r="B103" s="318"/>
      <c r="C103" s="321" t="s">
        <v>2495</v>
      </c>
      <c r="D103" s="321"/>
      <c r="E103" s="321"/>
      <c r="F103" s="321" t="s">
        <v>2496</v>
      </c>
      <c r="G103" s="322"/>
      <c r="H103" s="321" t="s">
        <v>54</v>
      </c>
      <c r="I103" s="321" t="s">
        <v>57</v>
      </c>
      <c r="J103" s="321" t="s">
        <v>2497</v>
      </c>
      <c r="K103" s="320"/>
    </row>
    <row r="104" s="1" customFormat="1" ht="17.25" customHeight="1">
      <c r="B104" s="318"/>
      <c r="C104" s="323" t="s">
        <v>2498</v>
      </c>
      <c r="D104" s="323"/>
      <c r="E104" s="323"/>
      <c r="F104" s="324" t="s">
        <v>2499</v>
      </c>
      <c r="G104" s="325"/>
      <c r="H104" s="323"/>
      <c r="I104" s="323"/>
      <c r="J104" s="323" t="s">
        <v>2500</v>
      </c>
      <c r="K104" s="320"/>
    </row>
    <row r="105" s="1" customFormat="1" ht="5.25" customHeight="1">
      <c r="B105" s="318"/>
      <c r="C105" s="321"/>
      <c r="D105" s="321"/>
      <c r="E105" s="321"/>
      <c r="F105" s="321"/>
      <c r="G105" s="337"/>
      <c r="H105" s="321"/>
      <c r="I105" s="321"/>
      <c r="J105" s="321"/>
      <c r="K105" s="320"/>
    </row>
    <row r="106" s="1" customFormat="1" ht="15" customHeight="1">
      <c r="B106" s="318"/>
      <c r="C106" s="306" t="s">
        <v>53</v>
      </c>
      <c r="D106" s="326"/>
      <c r="E106" s="326"/>
      <c r="F106" s="328" t="s">
        <v>2501</v>
      </c>
      <c r="G106" s="337"/>
      <c r="H106" s="306" t="s">
        <v>2541</v>
      </c>
      <c r="I106" s="306" t="s">
        <v>2503</v>
      </c>
      <c r="J106" s="306">
        <v>20</v>
      </c>
      <c r="K106" s="320"/>
    </row>
    <row r="107" s="1" customFormat="1" ht="15" customHeight="1">
      <c r="B107" s="318"/>
      <c r="C107" s="306" t="s">
        <v>2504</v>
      </c>
      <c r="D107" s="306"/>
      <c r="E107" s="306"/>
      <c r="F107" s="328" t="s">
        <v>2501</v>
      </c>
      <c r="G107" s="306"/>
      <c r="H107" s="306" t="s">
        <v>2541</v>
      </c>
      <c r="I107" s="306" t="s">
        <v>2503</v>
      </c>
      <c r="J107" s="306">
        <v>120</v>
      </c>
      <c r="K107" s="320"/>
    </row>
    <row r="108" s="1" customFormat="1" ht="15" customHeight="1">
      <c r="B108" s="329"/>
      <c r="C108" s="306" t="s">
        <v>2506</v>
      </c>
      <c r="D108" s="306"/>
      <c r="E108" s="306"/>
      <c r="F108" s="328" t="s">
        <v>2507</v>
      </c>
      <c r="G108" s="306"/>
      <c r="H108" s="306" t="s">
        <v>2541</v>
      </c>
      <c r="I108" s="306" t="s">
        <v>2503</v>
      </c>
      <c r="J108" s="306">
        <v>50</v>
      </c>
      <c r="K108" s="320"/>
    </row>
    <row r="109" s="1" customFormat="1" ht="15" customHeight="1">
      <c r="B109" s="329"/>
      <c r="C109" s="306" t="s">
        <v>2509</v>
      </c>
      <c r="D109" s="306"/>
      <c r="E109" s="306"/>
      <c r="F109" s="328" t="s">
        <v>2501</v>
      </c>
      <c r="G109" s="306"/>
      <c r="H109" s="306" t="s">
        <v>2541</v>
      </c>
      <c r="I109" s="306" t="s">
        <v>2511</v>
      </c>
      <c r="J109" s="306"/>
      <c r="K109" s="320"/>
    </row>
    <row r="110" s="1" customFormat="1" ht="15" customHeight="1">
      <c r="B110" s="329"/>
      <c r="C110" s="306" t="s">
        <v>2520</v>
      </c>
      <c r="D110" s="306"/>
      <c r="E110" s="306"/>
      <c r="F110" s="328" t="s">
        <v>2507</v>
      </c>
      <c r="G110" s="306"/>
      <c r="H110" s="306" t="s">
        <v>2541</v>
      </c>
      <c r="I110" s="306" t="s">
        <v>2503</v>
      </c>
      <c r="J110" s="306">
        <v>50</v>
      </c>
      <c r="K110" s="320"/>
    </row>
    <row r="111" s="1" customFormat="1" ht="15" customHeight="1">
      <c r="B111" s="329"/>
      <c r="C111" s="306" t="s">
        <v>2528</v>
      </c>
      <c r="D111" s="306"/>
      <c r="E111" s="306"/>
      <c r="F111" s="328" t="s">
        <v>2507</v>
      </c>
      <c r="G111" s="306"/>
      <c r="H111" s="306" t="s">
        <v>2541</v>
      </c>
      <c r="I111" s="306" t="s">
        <v>2503</v>
      </c>
      <c r="J111" s="306">
        <v>50</v>
      </c>
      <c r="K111" s="320"/>
    </row>
    <row r="112" s="1" customFormat="1" ht="15" customHeight="1">
      <c r="B112" s="329"/>
      <c r="C112" s="306" t="s">
        <v>2526</v>
      </c>
      <c r="D112" s="306"/>
      <c r="E112" s="306"/>
      <c r="F112" s="328" t="s">
        <v>2507</v>
      </c>
      <c r="G112" s="306"/>
      <c r="H112" s="306" t="s">
        <v>2541</v>
      </c>
      <c r="I112" s="306" t="s">
        <v>2503</v>
      </c>
      <c r="J112" s="306">
        <v>50</v>
      </c>
      <c r="K112" s="320"/>
    </row>
    <row r="113" s="1" customFormat="1" ht="15" customHeight="1">
      <c r="B113" s="329"/>
      <c r="C113" s="306" t="s">
        <v>53</v>
      </c>
      <c r="D113" s="306"/>
      <c r="E113" s="306"/>
      <c r="F113" s="328" t="s">
        <v>2501</v>
      </c>
      <c r="G113" s="306"/>
      <c r="H113" s="306" t="s">
        <v>2542</v>
      </c>
      <c r="I113" s="306" t="s">
        <v>2503</v>
      </c>
      <c r="J113" s="306">
        <v>20</v>
      </c>
      <c r="K113" s="320"/>
    </row>
    <row r="114" s="1" customFormat="1" ht="15" customHeight="1">
      <c r="B114" s="329"/>
      <c r="C114" s="306" t="s">
        <v>2543</v>
      </c>
      <c r="D114" s="306"/>
      <c r="E114" s="306"/>
      <c r="F114" s="328" t="s">
        <v>2501</v>
      </c>
      <c r="G114" s="306"/>
      <c r="H114" s="306" t="s">
        <v>2544</v>
      </c>
      <c r="I114" s="306" t="s">
        <v>2503</v>
      </c>
      <c r="J114" s="306">
        <v>120</v>
      </c>
      <c r="K114" s="320"/>
    </row>
    <row r="115" s="1" customFormat="1" ht="15" customHeight="1">
      <c r="B115" s="329"/>
      <c r="C115" s="306" t="s">
        <v>38</v>
      </c>
      <c r="D115" s="306"/>
      <c r="E115" s="306"/>
      <c r="F115" s="328" t="s">
        <v>2501</v>
      </c>
      <c r="G115" s="306"/>
      <c r="H115" s="306" t="s">
        <v>2545</v>
      </c>
      <c r="I115" s="306" t="s">
        <v>2536</v>
      </c>
      <c r="J115" s="306"/>
      <c r="K115" s="320"/>
    </row>
    <row r="116" s="1" customFormat="1" ht="15" customHeight="1">
      <c r="B116" s="329"/>
      <c r="C116" s="306" t="s">
        <v>48</v>
      </c>
      <c r="D116" s="306"/>
      <c r="E116" s="306"/>
      <c r="F116" s="328" t="s">
        <v>2501</v>
      </c>
      <c r="G116" s="306"/>
      <c r="H116" s="306" t="s">
        <v>2546</v>
      </c>
      <c r="I116" s="306" t="s">
        <v>2536</v>
      </c>
      <c r="J116" s="306"/>
      <c r="K116" s="320"/>
    </row>
    <row r="117" s="1" customFormat="1" ht="15" customHeight="1">
      <c r="B117" s="329"/>
      <c r="C117" s="306" t="s">
        <v>57</v>
      </c>
      <c r="D117" s="306"/>
      <c r="E117" s="306"/>
      <c r="F117" s="328" t="s">
        <v>2501</v>
      </c>
      <c r="G117" s="306"/>
      <c r="H117" s="306" t="s">
        <v>2547</v>
      </c>
      <c r="I117" s="306" t="s">
        <v>2548</v>
      </c>
      <c r="J117" s="306"/>
      <c r="K117" s="320"/>
    </row>
    <row r="118" s="1" customFormat="1" ht="15" customHeight="1">
      <c r="B118" s="332"/>
      <c r="C118" s="338"/>
      <c r="D118" s="338"/>
      <c r="E118" s="338"/>
      <c r="F118" s="338"/>
      <c r="G118" s="338"/>
      <c r="H118" s="338"/>
      <c r="I118" s="338"/>
      <c r="J118" s="338"/>
      <c r="K118" s="334"/>
    </row>
    <row r="119" s="1" customFormat="1" ht="18.75" customHeight="1">
      <c r="B119" s="339"/>
      <c r="C119" s="303"/>
      <c r="D119" s="303"/>
      <c r="E119" s="303"/>
      <c r="F119" s="340"/>
      <c r="G119" s="303"/>
      <c r="H119" s="303"/>
      <c r="I119" s="303"/>
      <c r="J119" s="303"/>
      <c r="K119" s="339"/>
    </row>
    <row r="120" s="1" customFormat="1" ht="18.75" customHeight="1">
      <c r="B120" s="314"/>
      <c r="C120" s="314"/>
      <c r="D120" s="314"/>
      <c r="E120" s="314"/>
      <c r="F120" s="314"/>
      <c r="G120" s="314"/>
      <c r="H120" s="314"/>
      <c r="I120" s="314"/>
      <c r="J120" s="314"/>
      <c r="K120" s="314"/>
    </row>
    <row r="121" s="1" customFormat="1" ht="7.5" customHeight="1">
      <c r="B121" s="341"/>
      <c r="C121" s="342"/>
      <c r="D121" s="342"/>
      <c r="E121" s="342"/>
      <c r="F121" s="342"/>
      <c r="G121" s="342"/>
      <c r="H121" s="342"/>
      <c r="I121" s="342"/>
      <c r="J121" s="342"/>
      <c r="K121" s="343"/>
    </row>
    <row r="122" s="1" customFormat="1" ht="45" customHeight="1">
      <c r="B122" s="344"/>
      <c r="C122" s="297" t="s">
        <v>2549</v>
      </c>
      <c r="D122" s="297"/>
      <c r="E122" s="297"/>
      <c r="F122" s="297"/>
      <c r="G122" s="297"/>
      <c r="H122" s="297"/>
      <c r="I122" s="297"/>
      <c r="J122" s="297"/>
      <c r="K122" s="345"/>
    </row>
    <row r="123" s="1" customFormat="1" ht="17.25" customHeight="1">
      <c r="B123" s="346"/>
      <c r="C123" s="321" t="s">
        <v>2495</v>
      </c>
      <c r="D123" s="321"/>
      <c r="E123" s="321"/>
      <c r="F123" s="321" t="s">
        <v>2496</v>
      </c>
      <c r="G123" s="322"/>
      <c r="H123" s="321" t="s">
        <v>54</v>
      </c>
      <c r="I123" s="321" t="s">
        <v>57</v>
      </c>
      <c r="J123" s="321" t="s">
        <v>2497</v>
      </c>
      <c r="K123" s="347"/>
    </row>
    <row r="124" s="1" customFormat="1" ht="17.25" customHeight="1">
      <c r="B124" s="346"/>
      <c r="C124" s="323" t="s">
        <v>2498</v>
      </c>
      <c r="D124" s="323"/>
      <c r="E124" s="323"/>
      <c r="F124" s="324" t="s">
        <v>2499</v>
      </c>
      <c r="G124" s="325"/>
      <c r="H124" s="323"/>
      <c r="I124" s="323"/>
      <c r="J124" s="323" t="s">
        <v>2500</v>
      </c>
      <c r="K124" s="347"/>
    </row>
    <row r="125" s="1" customFormat="1" ht="5.25" customHeight="1">
      <c r="B125" s="348"/>
      <c r="C125" s="326"/>
      <c r="D125" s="326"/>
      <c r="E125" s="326"/>
      <c r="F125" s="326"/>
      <c r="G125" s="306"/>
      <c r="H125" s="326"/>
      <c r="I125" s="326"/>
      <c r="J125" s="326"/>
      <c r="K125" s="349"/>
    </row>
    <row r="126" s="1" customFormat="1" ht="15" customHeight="1">
      <c r="B126" s="348"/>
      <c r="C126" s="306" t="s">
        <v>2504</v>
      </c>
      <c r="D126" s="326"/>
      <c r="E126" s="326"/>
      <c r="F126" s="328" t="s">
        <v>2501</v>
      </c>
      <c r="G126" s="306"/>
      <c r="H126" s="306" t="s">
        <v>2541</v>
      </c>
      <c r="I126" s="306" t="s">
        <v>2503</v>
      </c>
      <c r="J126" s="306">
        <v>120</v>
      </c>
      <c r="K126" s="350"/>
    </row>
    <row r="127" s="1" customFormat="1" ht="15" customHeight="1">
      <c r="B127" s="348"/>
      <c r="C127" s="306" t="s">
        <v>2550</v>
      </c>
      <c r="D127" s="306"/>
      <c r="E127" s="306"/>
      <c r="F127" s="328" t="s">
        <v>2501</v>
      </c>
      <c r="G127" s="306"/>
      <c r="H127" s="306" t="s">
        <v>2551</v>
      </c>
      <c r="I127" s="306" t="s">
        <v>2503</v>
      </c>
      <c r="J127" s="306" t="s">
        <v>2552</v>
      </c>
      <c r="K127" s="350"/>
    </row>
    <row r="128" s="1" customFormat="1" ht="15" customHeight="1">
      <c r="B128" s="348"/>
      <c r="C128" s="306" t="s">
        <v>2449</v>
      </c>
      <c r="D128" s="306"/>
      <c r="E128" s="306"/>
      <c r="F128" s="328" t="s">
        <v>2501</v>
      </c>
      <c r="G128" s="306"/>
      <c r="H128" s="306" t="s">
        <v>2553</v>
      </c>
      <c r="I128" s="306" t="s">
        <v>2503</v>
      </c>
      <c r="J128" s="306" t="s">
        <v>2552</v>
      </c>
      <c r="K128" s="350"/>
    </row>
    <row r="129" s="1" customFormat="1" ht="15" customHeight="1">
      <c r="B129" s="348"/>
      <c r="C129" s="306" t="s">
        <v>2512</v>
      </c>
      <c r="D129" s="306"/>
      <c r="E129" s="306"/>
      <c r="F129" s="328" t="s">
        <v>2507</v>
      </c>
      <c r="G129" s="306"/>
      <c r="H129" s="306" t="s">
        <v>2513</v>
      </c>
      <c r="I129" s="306" t="s">
        <v>2503</v>
      </c>
      <c r="J129" s="306">
        <v>15</v>
      </c>
      <c r="K129" s="350"/>
    </row>
    <row r="130" s="1" customFormat="1" ht="15" customHeight="1">
      <c r="B130" s="348"/>
      <c r="C130" s="330" t="s">
        <v>2514</v>
      </c>
      <c r="D130" s="330"/>
      <c r="E130" s="330"/>
      <c r="F130" s="331" t="s">
        <v>2507</v>
      </c>
      <c r="G130" s="330"/>
      <c r="H130" s="330" t="s">
        <v>2515</v>
      </c>
      <c r="I130" s="330" t="s">
        <v>2503</v>
      </c>
      <c r="J130" s="330">
        <v>15</v>
      </c>
      <c r="K130" s="350"/>
    </row>
    <row r="131" s="1" customFormat="1" ht="15" customHeight="1">
      <c r="B131" s="348"/>
      <c r="C131" s="330" t="s">
        <v>2516</v>
      </c>
      <c r="D131" s="330"/>
      <c r="E131" s="330"/>
      <c r="F131" s="331" t="s">
        <v>2507</v>
      </c>
      <c r="G131" s="330"/>
      <c r="H131" s="330" t="s">
        <v>2517</v>
      </c>
      <c r="I131" s="330" t="s">
        <v>2503</v>
      </c>
      <c r="J131" s="330">
        <v>20</v>
      </c>
      <c r="K131" s="350"/>
    </row>
    <row r="132" s="1" customFormat="1" ht="15" customHeight="1">
      <c r="B132" s="348"/>
      <c r="C132" s="330" t="s">
        <v>2518</v>
      </c>
      <c r="D132" s="330"/>
      <c r="E132" s="330"/>
      <c r="F132" s="331" t="s">
        <v>2507</v>
      </c>
      <c r="G132" s="330"/>
      <c r="H132" s="330" t="s">
        <v>2519</v>
      </c>
      <c r="I132" s="330" t="s">
        <v>2503</v>
      </c>
      <c r="J132" s="330">
        <v>20</v>
      </c>
      <c r="K132" s="350"/>
    </row>
    <row r="133" s="1" customFormat="1" ht="15" customHeight="1">
      <c r="B133" s="348"/>
      <c r="C133" s="306" t="s">
        <v>2506</v>
      </c>
      <c r="D133" s="306"/>
      <c r="E133" s="306"/>
      <c r="F133" s="328" t="s">
        <v>2507</v>
      </c>
      <c r="G133" s="306"/>
      <c r="H133" s="306" t="s">
        <v>2541</v>
      </c>
      <c r="I133" s="306" t="s">
        <v>2503</v>
      </c>
      <c r="J133" s="306">
        <v>50</v>
      </c>
      <c r="K133" s="350"/>
    </row>
    <row r="134" s="1" customFormat="1" ht="15" customHeight="1">
      <c r="B134" s="348"/>
      <c r="C134" s="306" t="s">
        <v>2520</v>
      </c>
      <c r="D134" s="306"/>
      <c r="E134" s="306"/>
      <c r="F134" s="328" t="s">
        <v>2507</v>
      </c>
      <c r="G134" s="306"/>
      <c r="H134" s="306" t="s">
        <v>2541</v>
      </c>
      <c r="I134" s="306" t="s">
        <v>2503</v>
      </c>
      <c r="J134" s="306">
        <v>50</v>
      </c>
      <c r="K134" s="350"/>
    </row>
    <row r="135" s="1" customFormat="1" ht="15" customHeight="1">
      <c r="B135" s="348"/>
      <c r="C135" s="306" t="s">
        <v>2526</v>
      </c>
      <c r="D135" s="306"/>
      <c r="E135" s="306"/>
      <c r="F135" s="328" t="s">
        <v>2507</v>
      </c>
      <c r="G135" s="306"/>
      <c r="H135" s="306" t="s">
        <v>2541</v>
      </c>
      <c r="I135" s="306" t="s">
        <v>2503</v>
      </c>
      <c r="J135" s="306">
        <v>50</v>
      </c>
      <c r="K135" s="350"/>
    </row>
    <row r="136" s="1" customFormat="1" ht="15" customHeight="1">
      <c r="B136" s="348"/>
      <c r="C136" s="306" t="s">
        <v>2528</v>
      </c>
      <c r="D136" s="306"/>
      <c r="E136" s="306"/>
      <c r="F136" s="328" t="s">
        <v>2507</v>
      </c>
      <c r="G136" s="306"/>
      <c r="H136" s="306" t="s">
        <v>2541</v>
      </c>
      <c r="I136" s="306" t="s">
        <v>2503</v>
      </c>
      <c r="J136" s="306">
        <v>50</v>
      </c>
      <c r="K136" s="350"/>
    </row>
    <row r="137" s="1" customFormat="1" ht="15" customHeight="1">
      <c r="B137" s="348"/>
      <c r="C137" s="306" t="s">
        <v>2529</v>
      </c>
      <c r="D137" s="306"/>
      <c r="E137" s="306"/>
      <c r="F137" s="328" t="s">
        <v>2507</v>
      </c>
      <c r="G137" s="306"/>
      <c r="H137" s="306" t="s">
        <v>2554</v>
      </c>
      <c r="I137" s="306" t="s">
        <v>2503</v>
      </c>
      <c r="J137" s="306">
        <v>255</v>
      </c>
      <c r="K137" s="350"/>
    </row>
    <row r="138" s="1" customFormat="1" ht="15" customHeight="1">
      <c r="B138" s="348"/>
      <c r="C138" s="306" t="s">
        <v>2531</v>
      </c>
      <c r="D138" s="306"/>
      <c r="E138" s="306"/>
      <c r="F138" s="328" t="s">
        <v>2501</v>
      </c>
      <c r="G138" s="306"/>
      <c r="H138" s="306" t="s">
        <v>2555</v>
      </c>
      <c r="I138" s="306" t="s">
        <v>2533</v>
      </c>
      <c r="J138" s="306"/>
      <c r="K138" s="350"/>
    </row>
    <row r="139" s="1" customFormat="1" ht="15" customHeight="1">
      <c r="B139" s="348"/>
      <c r="C139" s="306" t="s">
        <v>2534</v>
      </c>
      <c r="D139" s="306"/>
      <c r="E139" s="306"/>
      <c r="F139" s="328" t="s">
        <v>2501</v>
      </c>
      <c r="G139" s="306"/>
      <c r="H139" s="306" t="s">
        <v>2556</v>
      </c>
      <c r="I139" s="306" t="s">
        <v>2536</v>
      </c>
      <c r="J139" s="306"/>
      <c r="K139" s="350"/>
    </row>
    <row r="140" s="1" customFormat="1" ht="15" customHeight="1">
      <c r="B140" s="348"/>
      <c r="C140" s="306" t="s">
        <v>2537</v>
      </c>
      <c r="D140" s="306"/>
      <c r="E140" s="306"/>
      <c r="F140" s="328" t="s">
        <v>2501</v>
      </c>
      <c r="G140" s="306"/>
      <c r="H140" s="306" t="s">
        <v>2537</v>
      </c>
      <c r="I140" s="306" t="s">
        <v>2536</v>
      </c>
      <c r="J140" s="306"/>
      <c r="K140" s="350"/>
    </row>
    <row r="141" s="1" customFormat="1" ht="15" customHeight="1">
      <c r="B141" s="348"/>
      <c r="C141" s="306" t="s">
        <v>38</v>
      </c>
      <c r="D141" s="306"/>
      <c r="E141" s="306"/>
      <c r="F141" s="328" t="s">
        <v>2501</v>
      </c>
      <c r="G141" s="306"/>
      <c r="H141" s="306" t="s">
        <v>2557</v>
      </c>
      <c r="I141" s="306" t="s">
        <v>2536</v>
      </c>
      <c r="J141" s="306"/>
      <c r="K141" s="350"/>
    </row>
    <row r="142" s="1" customFormat="1" ht="15" customHeight="1">
      <c r="B142" s="348"/>
      <c r="C142" s="306" t="s">
        <v>2558</v>
      </c>
      <c r="D142" s="306"/>
      <c r="E142" s="306"/>
      <c r="F142" s="328" t="s">
        <v>2501</v>
      </c>
      <c r="G142" s="306"/>
      <c r="H142" s="306" t="s">
        <v>2559</v>
      </c>
      <c r="I142" s="306" t="s">
        <v>2536</v>
      </c>
      <c r="J142" s="306"/>
      <c r="K142" s="350"/>
    </row>
    <row r="143" s="1" customFormat="1" ht="15" customHeight="1">
      <c r="B143" s="351"/>
      <c r="C143" s="352"/>
      <c r="D143" s="352"/>
      <c r="E143" s="352"/>
      <c r="F143" s="352"/>
      <c r="G143" s="352"/>
      <c r="H143" s="352"/>
      <c r="I143" s="352"/>
      <c r="J143" s="352"/>
      <c r="K143" s="353"/>
    </row>
    <row r="144" s="1" customFormat="1" ht="18.75" customHeight="1">
      <c r="B144" s="303"/>
      <c r="C144" s="303"/>
      <c r="D144" s="303"/>
      <c r="E144" s="303"/>
      <c r="F144" s="340"/>
      <c r="G144" s="303"/>
      <c r="H144" s="303"/>
      <c r="I144" s="303"/>
      <c r="J144" s="303"/>
      <c r="K144" s="303"/>
    </row>
    <row r="145" s="1" customFormat="1" ht="18.75" customHeight="1">
      <c r="B145" s="314"/>
      <c r="C145" s="314"/>
      <c r="D145" s="314"/>
      <c r="E145" s="314"/>
      <c r="F145" s="314"/>
      <c r="G145" s="314"/>
      <c r="H145" s="314"/>
      <c r="I145" s="314"/>
      <c r="J145" s="314"/>
      <c r="K145" s="314"/>
    </row>
    <row r="146" s="1" customFormat="1" ht="7.5" customHeight="1">
      <c r="B146" s="315"/>
      <c r="C146" s="316"/>
      <c r="D146" s="316"/>
      <c r="E146" s="316"/>
      <c r="F146" s="316"/>
      <c r="G146" s="316"/>
      <c r="H146" s="316"/>
      <c r="I146" s="316"/>
      <c r="J146" s="316"/>
      <c r="K146" s="317"/>
    </row>
    <row r="147" s="1" customFormat="1" ht="45" customHeight="1">
      <c r="B147" s="318"/>
      <c r="C147" s="319" t="s">
        <v>2560</v>
      </c>
      <c r="D147" s="319"/>
      <c r="E147" s="319"/>
      <c r="F147" s="319"/>
      <c r="G147" s="319"/>
      <c r="H147" s="319"/>
      <c r="I147" s="319"/>
      <c r="J147" s="319"/>
      <c r="K147" s="320"/>
    </row>
    <row r="148" s="1" customFormat="1" ht="17.25" customHeight="1">
      <c r="B148" s="318"/>
      <c r="C148" s="321" t="s">
        <v>2495</v>
      </c>
      <c r="D148" s="321"/>
      <c r="E148" s="321"/>
      <c r="F148" s="321" t="s">
        <v>2496</v>
      </c>
      <c r="G148" s="322"/>
      <c r="H148" s="321" t="s">
        <v>54</v>
      </c>
      <c r="I148" s="321" t="s">
        <v>57</v>
      </c>
      <c r="J148" s="321" t="s">
        <v>2497</v>
      </c>
      <c r="K148" s="320"/>
    </row>
    <row r="149" s="1" customFormat="1" ht="17.25" customHeight="1">
      <c r="B149" s="318"/>
      <c r="C149" s="323" t="s">
        <v>2498</v>
      </c>
      <c r="D149" s="323"/>
      <c r="E149" s="323"/>
      <c r="F149" s="324" t="s">
        <v>2499</v>
      </c>
      <c r="G149" s="325"/>
      <c r="H149" s="323"/>
      <c r="I149" s="323"/>
      <c r="J149" s="323" t="s">
        <v>2500</v>
      </c>
      <c r="K149" s="320"/>
    </row>
    <row r="150" s="1" customFormat="1" ht="5.25" customHeight="1">
      <c r="B150" s="329"/>
      <c r="C150" s="326"/>
      <c r="D150" s="326"/>
      <c r="E150" s="326"/>
      <c r="F150" s="326"/>
      <c r="G150" s="327"/>
      <c r="H150" s="326"/>
      <c r="I150" s="326"/>
      <c r="J150" s="326"/>
      <c r="K150" s="350"/>
    </row>
    <row r="151" s="1" customFormat="1" ht="15" customHeight="1">
      <c r="B151" s="329"/>
      <c r="C151" s="354" t="s">
        <v>2504</v>
      </c>
      <c r="D151" s="306"/>
      <c r="E151" s="306"/>
      <c r="F151" s="355" t="s">
        <v>2501</v>
      </c>
      <c r="G151" s="306"/>
      <c r="H151" s="354" t="s">
        <v>2541</v>
      </c>
      <c r="I151" s="354" t="s">
        <v>2503</v>
      </c>
      <c r="J151" s="354">
        <v>120</v>
      </c>
      <c r="K151" s="350"/>
    </row>
    <row r="152" s="1" customFormat="1" ht="15" customHeight="1">
      <c r="B152" s="329"/>
      <c r="C152" s="354" t="s">
        <v>2550</v>
      </c>
      <c r="D152" s="306"/>
      <c r="E152" s="306"/>
      <c r="F152" s="355" t="s">
        <v>2501</v>
      </c>
      <c r="G152" s="306"/>
      <c r="H152" s="354" t="s">
        <v>2561</v>
      </c>
      <c r="I152" s="354" t="s">
        <v>2503</v>
      </c>
      <c r="J152" s="354" t="s">
        <v>2552</v>
      </c>
      <c r="K152" s="350"/>
    </row>
    <row r="153" s="1" customFormat="1" ht="15" customHeight="1">
      <c r="B153" s="329"/>
      <c r="C153" s="354" t="s">
        <v>2449</v>
      </c>
      <c r="D153" s="306"/>
      <c r="E153" s="306"/>
      <c r="F153" s="355" t="s">
        <v>2501</v>
      </c>
      <c r="G153" s="306"/>
      <c r="H153" s="354" t="s">
        <v>2562</v>
      </c>
      <c r="I153" s="354" t="s">
        <v>2503</v>
      </c>
      <c r="J153" s="354" t="s">
        <v>2552</v>
      </c>
      <c r="K153" s="350"/>
    </row>
    <row r="154" s="1" customFormat="1" ht="15" customHeight="1">
      <c r="B154" s="329"/>
      <c r="C154" s="354" t="s">
        <v>2506</v>
      </c>
      <c r="D154" s="306"/>
      <c r="E154" s="306"/>
      <c r="F154" s="355" t="s">
        <v>2507</v>
      </c>
      <c r="G154" s="306"/>
      <c r="H154" s="354" t="s">
        <v>2541</v>
      </c>
      <c r="I154" s="354" t="s">
        <v>2503</v>
      </c>
      <c r="J154" s="354">
        <v>50</v>
      </c>
      <c r="K154" s="350"/>
    </row>
    <row r="155" s="1" customFormat="1" ht="15" customHeight="1">
      <c r="B155" s="329"/>
      <c r="C155" s="354" t="s">
        <v>2509</v>
      </c>
      <c r="D155" s="306"/>
      <c r="E155" s="306"/>
      <c r="F155" s="355" t="s">
        <v>2501</v>
      </c>
      <c r="G155" s="306"/>
      <c r="H155" s="354" t="s">
        <v>2541</v>
      </c>
      <c r="I155" s="354" t="s">
        <v>2511</v>
      </c>
      <c r="J155" s="354"/>
      <c r="K155" s="350"/>
    </row>
    <row r="156" s="1" customFormat="1" ht="15" customHeight="1">
      <c r="B156" s="329"/>
      <c r="C156" s="354" t="s">
        <v>2520</v>
      </c>
      <c r="D156" s="306"/>
      <c r="E156" s="306"/>
      <c r="F156" s="355" t="s">
        <v>2507</v>
      </c>
      <c r="G156" s="306"/>
      <c r="H156" s="354" t="s">
        <v>2541</v>
      </c>
      <c r="I156" s="354" t="s">
        <v>2503</v>
      </c>
      <c r="J156" s="354">
        <v>50</v>
      </c>
      <c r="K156" s="350"/>
    </row>
    <row r="157" s="1" customFormat="1" ht="15" customHeight="1">
      <c r="B157" s="329"/>
      <c r="C157" s="354" t="s">
        <v>2528</v>
      </c>
      <c r="D157" s="306"/>
      <c r="E157" s="306"/>
      <c r="F157" s="355" t="s">
        <v>2507</v>
      </c>
      <c r="G157" s="306"/>
      <c r="H157" s="354" t="s">
        <v>2541</v>
      </c>
      <c r="I157" s="354" t="s">
        <v>2503</v>
      </c>
      <c r="J157" s="354">
        <v>50</v>
      </c>
      <c r="K157" s="350"/>
    </row>
    <row r="158" s="1" customFormat="1" ht="15" customHeight="1">
      <c r="B158" s="329"/>
      <c r="C158" s="354" t="s">
        <v>2526</v>
      </c>
      <c r="D158" s="306"/>
      <c r="E158" s="306"/>
      <c r="F158" s="355" t="s">
        <v>2507</v>
      </c>
      <c r="G158" s="306"/>
      <c r="H158" s="354" t="s">
        <v>2541</v>
      </c>
      <c r="I158" s="354" t="s">
        <v>2503</v>
      </c>
      <c r="J158" s="354">
        <v>50</v>
      </c>
      <c r="K158" s="350"/>
    </row>
    <row r="159" s="1" customFormat="1" ht="15" customHeight="1">
      <c r="B159" s="329"/>
      <c r="C159" s="354" t="s">
        <v>107</v>
      </c>
      <c r="D159" s="306"/>
      <c r="E159" s="306"/>
      <c r="F159" s="355" t="s">
        <v>2501</v>
      </c>
      <c r="G159" s="306"/>
      <c r="H159" s="354" t="s">
        <v>2563</v>
      </c>
      <c r="I159" s="354" t="s">
        <v>2503</v>
      </c>
      <c r="J159" s="354" t="s">
        <v>2564</v>
      </c>
      <c r="K159" s="350"/>
    </row>
    <row r="160" s="1" customFormat="1" ht="15" customHeight="1">
      <c r="B160" s="329"/>
      <c r="C160" s="354" t="s">
        <v>2565</v>
      </c>
      <c r="D160" s="306"/>
      <c r="E160" s="306"/>
      <c r="F160" s="355" t="s">
        <v>2501</v>
      </c>
      <c r="G160" s="306"/>
      <c r="H160" s="354" t="s">
        <v>2566</v>
      </c>
      <c r="I160" s="354" t="s">
        <v>2536</v>
      </c>
      <c r="J160" s="354"/>
      <c r="K160" s="350"/>
    </row>
    <row r="161" s="1" customFormat="1" ht="15" customHeight="1">
      <c r="B161" s="356"/>
      <c r="C161" s="338"/>
      <c r="D161" s="338"/>
      <c r="E161" s="338"/>
      <c r="F161" s="338"/>
      <c r="G161" s="338"/>
      <c r="H161" s="338"/>
      <c r="I161" s="338"/>
      <c r="J161" s="338"/>
      <c r="K161" s="357"/>
    </row>
    <row r="162" s="1" customFormat="1" ht="18.75" customHeight="1">
      <c r="B162" s="303"/>
      <c r="C162" s="306"/>
      <c r="D162" s="306"/>
      <c r="E162" s="306"/>
      <c r="F162" s="328"/>
      <c r="G162" s="306"/>
      <c r="H162" s="306"/>
      <c r="I162" s="306"/>
      <c r="J162" s="306"/>
      <c r="K162" s="303"/>
    </row>
    <row r="163" s="1" customFormat="1" ht="18.75" customHeight="1">
      <c r="B163" s="303"/>
      <c r="C163" s="306"/>
      <c r="D163" s="306"/>
      <c r="E163" s="306"/>
      <c r="F163" s="328"/>
      <c r="G163" s="306"/>
      <c r="H163" s="306"/>
      <c r="I163" s="306"/>
      <c r="J163" s="306"/>
      <c r="K163" s="303"/>
    </row>
    <row r="164" s="1" customFormat="1" ht="18.75" customHeight="1">
      <c r="B164" s="303"/>
      <c r="C164" s="306"/>
      <c r="D164" s="306"/>
      <c r="E164" s="306"/>
      <c r="F164" s="328"/>
      <c r="G164" s="306"/>
      <c r="H164" s="306"/>
      <c r="I164" s="306"/>
      <c r="J164" s="306"/>
      <c r="K164" s="303"/>
    </row>
    <row r="165" s="1" customFormat="1" ht="18.75" customHeight="1">
      <c r="B165" s="303"/>
      <c r="C165" s="306"/>
      <c r="D165" s="306"/>
      <c r="E165" s="306"/>
      <c r="F165" s="328"/>
      <c r="G165" s="306"/>
      <c r="H165" s="306"/>
      <c r="I165" s="306"/>
      <c r="J165" s="306"/>
      <c r="K165" s="303"/>
    </row>
    <row r="166" s="1" customFormat="1" ht="18.75" customHeight="1">
      <c r="B166" s="303"/>
      <c r="C166" s="306"/>
      <c r="D166" s="306"/>
      <c r="E166" s="306"/>
      <c r="F166" s="328"/>
      <c r="G166" s="306"/>
      <c r="H166" s="306"/>
      <c r="I166" s="306"/>
      <c r="J166" s="306"/>
      <c r="K166" s="303"/>
    </row>
    <row r="167" s="1" customFormat="1" ht="18.75" customHeight="1">
      <c r="B167" s="303"/>
      <c r="C167" s="306"/>
      <c r="D167" s="306"/>
      <c r="E167" s="306"/>
      <c r="F167" s="328"/>
      <c r="G167" s="306"/>
      <c r="H167" s="306"/>
      <c r="I167" s="306"/>
      <c r="J167" s="306"/>
      <c r="K167" s="303"/>
    </row>
    <row r="168" s="1" customFormat="1" ht="18.75" customHeight="1">
      <c r="B168" s="303"/>
      <c r="C168" s="306"/>
      <c r="D168" s="306"/>
      <c r="E168" s="306"/>
      <c r="F168" s="328"/>
      <c r="G168" s="306"/>
      <c r="H168" s="306"/>
      <c r="I168" s="306"/>
      <c r="J168" s="306"/>
      <c r="K168" s="303"/>
    </row>
    <row r="169" s="1" customFormat="1" ht="18.75" customHeight="1">
      <c r="B169" s="314"/>
      <c r="C169" s="314"/>
      <c r="D169" s="314"/>
      <c r="E169" s="314"/>
      <c r="F169" s="314"/>
      <c r="G169" s="314"/>
      <c r="H169" s="314"/>
      <c r="I169" s="314"/>
      <c r="J169" s="314"/>
      <c r="K169" s="314"/>
    </row>
    <row r="170" s="1" customFormat="1" ht="7.5" customHeight="1">
      <c r="B170" s="293"/>
      <c r="C170" s="294"/>
      <c r="D170" s="294"/>
      <c r="E170" s="294"/>
      <c r="F170" s="294"/>
      <c r="G170" s="294"/>
      <c r="H170" s="294"/>
      <c r="I170" s="294"/>
      <c r="J170" s="294"/>
      <c r="K170" s="295"/>
    </row>
    <row r="171" s="1" customFormat="1" ht="45" customHeight="1">
      <c r="B171" s="296"/>
      <c r="C171" s="297" t="s">
        <v>2567</v>
      </c>
      <c r="D171" s="297"/>
      <c r="E171" s="297"/>
      <c r="F171" s="297"/>
      <c r="G171" s="297"/>
      <c r="H171" s="297"/>
      <c r="I171" s="297"/>
      <c r="J171" s="297"/>
      <c r="K171" s="298"/>
    </row>
    <row r="172" s="1" customFormat="1" ht="17.25" customHeight="1">
      <c r="B172" s="296"/>
      <c r="C172" s="321" t="s">
        <v>2495</v>
      </c>
      <c r="D172" s="321"/>
      <c r="E172" s="321"/>
      <c r="F172" s="321" t="s">
        <v>2496</v>
      </c>
      <c r="G172" s="358"/>
      <c r="H172" s="359" t="s">
        <v>54</v>
      </c>
      <c r="I172" s="359" t="s">
        <v>57</v>
      </c>
      <c r="J172" s="321" t="s">
        <v>2497</v>
      </c>
      <c r="K172" s="298"/>
    </row>
    <row r="173" s="1" customFormat="1" ht="17.25" customHeight="1">
      <c r="B173" s="299"/>
      <c r="C173" s="323" t="s">
        <v>2498</v>
      </c>
      <c r="D173" s="323"/>
      <c r="E173" s="323"/>
      <c r="F173" s="324" t="s">
        <v>2499</v>
      </c>
      <c r="G173" s="360"/>
      <c r="H173" s="361"/>
      <c r="I173" s="361"/>
      <c r="J173" s="323" t="s">
        <v>2500</v>
      </c>
      <c r="K173" s="301"/>
    </row>
    <row r="174" s="1" customFormat="1" ht="5.25" customHeight="1">
      <c r="B174" s="329"/>
      <c r="C174" s="326"/>
      <c r="D174" s="326"/>
      <c r="E174" s="326"/>
      <c r="F174" s="326"/>
      <c r="G174" s="327"/>
      <c r="H174" s="326"/>
      <c r="I174" s="326"/>
      <c r="J174" s="326"/>
      <c r="K174" s="350"/>
    </row>
    <row r="175" s="1" customFormat="1" ht="15" customHeight="1">
      <c r="B175" s="329"/>
      <c r="C175" s="306" t="s">
        <v>2504</v>
      </c>
      <c r="D175" s="306"/>
      <c r="E175" s="306"/>
      <c r="F175" s="328" t="s">
        <v>2501</v>
      </c>
      <c r="G175" s="306"/>
      <c r="H175" s="306" t="s">
        <v>2541</v>
      </c>
      <c r="I175" s="306" t="s">
        <v>2503</v>
      </c>
      <c r="J175" s="306">
        <v>120</v>
      </c>
      <c r="K175" s="350"/>
    </row>
    <row r="176" s="1" customFormat="1" ht="15" customHeight="1">
      <c r="B176" s="329"/>
      <c r="C176" s="306" t="s">
        <v>2550</v>
      </c>
      <c r="D176" s="306"/>
      <c r="E176" s="306"/>
      <c r="F176" s="328" t="s">
        <v>2501</v>
      </c>
      <c r="G176" s="306"/>
      <c r="H176" s="306" t="s">
        <v>2551</v>
      </c>
      <c r="I176" s="306" t="s">
        <v>2503</v>
      </c>
      <c r="J176" s="306" t="s">
        <v>2552</v>
      </c>
      <c r="K176" s="350"/>
    </row>
    <row r="177" s="1" customFormat="1" ht="15" customHeight="1">
      <c r="B177" s="329"/>
      <c r="C177" s="306" t="s">
        <v>2449</v>
      </c>
      <c r="D177" s="306"/>
      <c r="E177" s="306"/>
      <c r="F177" s="328" t="s">
        <v>2501</v>
      </c>
      <c r="G177" s="306"/>
      <c r="H177" s="306" t="s">
        <v>2568</v>
      </c>
      <c r="I177" s="306" t="s">
        <v>2503</v>
      </c>
      <c r="J177" s="306" t="s">
        <v>2552</v>
      </c>
      <c r="K177" s="350"/>
    </row>
    <row r="178" s="1" customFormat="1" ht="15" customHeight="1">
      <c r="B178" s="329"/>
      <c r="C178" s="306" t="s">
        <v>2506</v>
      </c>
      <c r="D178" s="306"/>
      <c r="E178" s="306"/>
      <c r="F178" s="328" t="s">
        <v>2507</v>
      </c>
      <c r="G178" s="306"/>
      <c r="H178" s="306" t="s">
        <v>2568</v>
      </c>
      <c r="I178" s="306" t="s">
        <v>2503</v>
      </c>
      <c r="J178" s="306">
        <v>50</v>
      </c>
      <c r="K178" s="350"/>
    </row>
    <row r="179" s="1" customFormat="1" ht="15" customHeight="1">
      <c r="B179" s="329"/>
      <c r="C179" s="306" t="s">
        <v>2509</v>
      </c>
      <c r="D179" s="306"/>
      <c r="E179" s="306"/>
      <c r="F179" s="328" t="s">
        <v>2501</v>
      </c>
      <c r="G179" s="306"/>
      <c r="H179" s="306" t="s">
        <v>2568</v>
      </c>
      <c r="I179" s="306" t="s">
        <v>2511</v>
      </c>
      <c r="J179" s="306"/>
      <c r="K179" s="350"/>
    </row>
    <row r="180" s="1" customFormat="1" ht="15" customHeight="1">
      <c r="B180" s="329"/>
      <c r="C180" s="306" t="s">
        <v>2520</v>
      </c>
      <c r="D180" s="306"/>
      <c r="E180" s="306"/>
      <c r="F180" s="328" t="s">
        <v>2507</v>
      </c>
      <c r="G180" s="306"/>
      <c r="H180" s="306" t="s">
        <v>2568</v>
      </c>
      <c r="I180" s="306" t="s">
        <v>2503</v>
      </c>
      <c r="J180" s="306">
        <v>50</v>
      </c>
      <c r="K180" s="350"/>
    </row>
    <row r="181" s="1" customFormat="1" ht="15" customHeight="1">
      <c r="B181" s="329"/>
      <c r="C181" s="306" t="s">
        <v>2528</v>
      </c>
      <c r="D181" s="306"/>
      <c r="E181" s="306"/>
      <c r="F181" s="328" t="s">
        <v>2507</v>
      </c>
      <c r="G181" s="306"/>
      <c r="H181" s="306" t="s">
        <v>2568</v>
      </c>
      <c r="I181" s="306" t="s">
        <v>2503</v>
      </c>
      <c r="J181" s="306">
        <v>50</v>
      </c>
      <c r="K181" s="350"/>
    </row>
    <row r="182" s="1" customFormat="1" ht="15" customHeight="1">
      <c r="B182" s="329"/>
      <c r="C182" s="306" t="s">
        <v>2526</v>
      </c>
      <c r="D182" s="306"/>
      <c r="E182" s="306"/>
      <c r="F182" s="328" t="s">
        <v>2507</v>
      </c>
      <c r="G182" s="306"/>
      <c r="H182" s="306" t="s">
        <v>2568</v>
      </c>
      <c r="I182" s="306" t="s">
        <v>2503</v>
      </c>
      <c r="J182" s="306">
        <v>50</v>
      </c>
      <c r="K182" s="350"/>
    </row>
    <row r="183" s="1" customFormat="1" ht="15" customHeight="1">
      <c r="B183" s="329"/>
      <c r="C183" s="306" t="s">
        <v>128</v>
      </c>
      <c r="D183" s="306"/>
      <c r="E183" s="306"/>
      <c r="F183" s="328" t="s">
        <v>2501</v>
      </c>
      <c r="G183" s="306"/>
      <c r="H183" s="306" t="s">
        <v>2569</v>
      </c>
      <c r="I183" s="306" t="s">
        <v>2570</v>
      </c>
      <c r="J183" s="306"/>
      <c r="K183" s="350"/>
    </row>
    <row r="184" s="1" customFormat="1" ht="15" customHeight="1">
      <c r="B184" s="329"/>
      <c r="C184" s="306" t="s">
        <v>57</v>
      </c>
      <c r="D184" s="306"/>
      <c r="E184" s="306"/>
      <c r="F184" s="328" t="s">
        <v>2501</v>
      </c>
      <c r="G184" s="306"/>
      <c r="H184" s="306" t="s">
        <v>2571</v>
      </c>
      <c r="I184" s="306" t="s">
        <v>2572</v>
      </c>
      <c r="J184" s="306">
        <v>1</v>
      </c>
      <c r="K184" s="350"/>
    </row>
    <row r="185" s="1" customFormat="1" ht="15" customHeight="1">
      <c r="B185" s="329"/>
      <c r="C185" s="306" t="s">
        <v>53</v>
      </c>
      <c r="D185" s="306"/>
      <c r="E185" s="306"/>
      <c r="F185" s="328" t="s">
        <v>2501</v>
      </c>
      <c r="G185" s="306"/>
      <c r="H185" s="306" t="s">
        <v>2573</v>
      </c>
      <c r="I185" s="306" t="s">
        <v>2503</v>
      </c>
      <c r="J185" s="306">
        <v>20</v>
      </c>
      <c r="K185" s="350"/>
    </row>
    <row r="186" s="1" customFormat="1" ht="15" customHeight="1">
      <c r="B186" s="329"/>
      <c r="C186" s="306" t="s">
        <v>54</v>
      </c>
      <c r="D186" s="306"/>
      <c r="E186" s="306"/>
      <c r="F186" s="328" t="s">
        <v>2501</v>
      </c>
      <c r="G186" s="306"/>
      <c r="H186" s="306" t="s">
        <v>2574</v>
      </c>
      <c r="I186" s="306" t="s">
        <v>2503</v>
      </c>
      <c r="J186" s="306">
        <v>255</v>
      </c>
      <c r="K186" s="350"/>
    </row>
    <row r="187" s="1" customFormat="1" ht="15" customHeight="1">
      <c r="B187" s="329"/>
      <c r="C187" s="306" t="s">
        <v>129</v>
      </c>
      <c r="D187" s="306"/>
      <c r="E187" s="306"/>
      <c r="F187" s="328" t="s">
        <v>2501</v>
      </c>
      <c r="G187" s="306"/>
      <c r="H187" s="306" t="s">
        <v>2465</v>
      </c>
      <c r="I187" s="306" t="s">
        <v>2503</v>
      </c>
      <c r="J187" s="306">
        <v>10</v>
      </c>
      <c r="K187" s="350"/>
    </row>
    <row r="188" s="1" customFormat="1" ht="15" customHeight="1">
      <c r="B188" s="329"/>
      <c r="C188" s="306" t="s">
        <v>130</v>
      </c>
      <c r="D188" s="306"/>
      <c r="E188" s="306"/>
      <c r="F188" s="328" t="s">
        <v>2501</v>
      </c>
      <c r="G188" s="306"/>
      <c r="H188" s="306" t="s">
        <v>2575</v>
      </c>
      <c r="I188" s="306" t="s">
        <v>2536</v>
      </c>
      <c r="J188" s="306"/>
      <c r="K188" s="350"/>
    </row>
    <row r="189" s="1" customFormat="1" ht="15" customHeight="1">
      <c r="B189" s="329"/>
      <c r="C189" s="306" t="s">
        <v>2576</v>
      </c>
      <c r="D189" s="306"/>
      <c r="E189" s="306"/>
      <c r="F189" s="328" t="s">
        <v>2501</v>
      </c>
      <c r="G189" s="306"/>
      <c r="H189" s="306" t="s">
        <v>2577</v>
      </c>
      <c r="I189" s="306" t="s">
        <v>2536</v>
      </c>
      <c r="J189" s="306"/>
      <c r="K189" s="350"/>
    </row>
    <row r="190" s="1" customFormat="1" ht="15" customHeight="1">
      <c r="B190" s="329"/>
      <c r="C190" s="306" t="s">
        <v>2565</v>
      </c>
      <c r="D190" s="306"/>
      <c r="E190" s="306"/>
      <c r="F190" s="328" t="s">
        <v>2501</v>
      </c>
      <c r="G190" s="306"/>
      <c r="H190" s="306" t="s">
        <v>2578</v>
      </c>
      <c r="I190" s="306" t="s">
        <v>2536</v>
      </c>
      <c r="J190" s="306"/>
      <c r="K190" s="350"/>
    </row>
    <row r="191" s="1" customFormat="1" ht="15" customHeight="1">
      <c r="B191" s="329"/>
      <c r="C191" s="306" t="s">
        <v>132</v>
      </c>
      <c r="D191" s="306"/>
      <c r="E191" s="306"/>
      <c r="F191" s="328" t="s">
        <v>2507</v>
      </c>
      <c r="G191" s="306"/>
      <c r="H191" s="306" t="s">
        <v>2579</v>
      </c>
      <c r="I191" s="306" t="s">
        <v>2503</v>
      </c>
      <c r="J191" s="306">
        <v>50</v>
      </c>
      <c r="K191" s="350"/>
    </row>
    <row r="192" s="1" customFormat="1" ht="15" customHeight="1">
      <c r="B192" s="329"/>
      <c r="C192" s="306" t="s">
        <v>2580</v>
      </c>
      <c r="D192" s="306"/>
      <c r="E192" s="306"/>
      <c r="F192" s="328" t="s">
        <v>2507</v>
      </c>
      <c r="G192" s="306"/>
      <c r="H192" s="306" t="s">
        <v>2581</v>
      </c>
      <c r="I192" s="306" t="s">
        <v>2582</v>
      </c>
      <c r="J192" s="306"/>
      <c r="K192" s="350"/>
    </row>
    <row r="193" s="1" customFormat="1" ht="15" customHeight="1">
      <c r="B193" s="329"/>
      <c r="C193" s="306" t="s">
        <v>2583</v>
      </c>
      <c r="D193" s="306"/>
      <c r="E193" s="306"/>
      <c r="F193" s="328" t="s">
        <v>2507</v>
      </c>
      <c r="G193" s="306"/>
      <c r="H193" s="306" t="s">
        <v>2584</v>
      </c>
      <c r="I193" s="306" t="s">
        <v>2582</v>
      </c>
      <c r="J193" s="306"/>
      <c r="K193" s="350"/>
    </row>
    <row r="194" s="1" customFormat="1" ht="15" customHeight="1">
      <c r="B194" s="329"/>
      <c r="C194" s="306" t="s">
        <v>2585</v>
      </c>
      <c r="D194" s="306"/>
      <c r="E194" s="306"/>
      <c r="F194" s="328" t="s">
        <v>2507</v>
      </c>
      <c r="G194" s="306"/>
      <c r="H194" s="306" t="s">
        <v>2586</v>
      </c>
      <c r="I194" s="306" t="s">
        <v>2582</v>
      </c>
      <c r="J194" s="306"/>
      <c r="K194" s="350"/>
    </row>
    <row r="195" s="1" customFormat="1" ht="15" customHeight="1">
      <c r="B195" s="329"/>
      <c r="C195" s="362" t="s">
        <v>2587</v>
      </c>
      <c r="D195" s="306"/>
      <c r="E195" s="306"/>
      <c r="F195" s="328" t="s">
        <v>2507</v>
      </c>
      <c r="G195" s="306"/>
      <c r="H195" s="306" t="s">
        <v>2588</v>
      </c>
      <c r="I195" s="306" t="s">
        <v>2589</v>
      </c>
      <c r="J195" s="363" t="s">
        <v>2590</v>
      </c>
      <c r="K195" s="350"/>
    </row>
    <row r="196" s="1" customFormat="1" ht="15" customHeight="1">
      <c r="B196" s="329"/>
      <c r="C196" s="313" t="s">
        <v>42</v>
      </c>
      <c r="D196" s="306"/>
      <c r="E196" s="306"/>
      <c r="F196" s="328" t="s">
        <v>2501</v>
      </c>
      <c r="G196" s="306"/>
      <c r="H196" s="303" t="s">
        <v>2591</v>
      </c>
      <c r="I196" s="306" t="s">
        <v>2592</v>
      </c>
      <c r="J196" s="306"/>
      <c r="K196" s="350"/>
    </row>
    <row r="197" s="1" customFormat="1" ht="15" customHeight="1">
      <c r="B197" s="329"/>
      <c r="C197" s="313" t="s">
        <v>2593</v>
      </c>
      <c r="D197" s="306"/>
      <c r="E197" s="306"/>
      <c r="F197" s="328" t="s">
        <v>2501</v>
      </c>
      <c r="G197" s="306"/>
      <c r="H197" s="306" t="s">
        <v>2594</v>
      </c>
      <c r="I197" s="306" t="s">
        <v>2536</v>
      </c>
      <c r="J197" s="306"/>
      <c r="K197" s="350"/>
    </row>
    <row r="198" s="1" customFormat="1" ht="15" customHeight="1">
      <c r="B198" s="329"/>
      <c r="C198" s="313" t="s">
        <v>2595</v>
      </c>
      <c r="D198" s="306"/>
      <c r="E198" s="306"/>
      <c r="F198" s="328" t="s">
        <v>2501</v>
      </c>
      <c r="G198" s="306"/>
      <c r="H198" s="306" t="s">
        <v>2596</v>
      </c>
      <c r="I198" s="306" t="s">
        <v>2536</v>
      </c>
      <c r="J198" s="306"/>
      <c r="K198" s="350"/>
    </row>
    <row r="199" s="1" customFormat="1" ht="15" customHeight="1">
      <c r="B199" s="329"/>
      <c r="C199" s="313" t="s">
        <v>2597</v>
      </c>
      <c r="D199" s="306"/>
      <c r="E199" s="306"/>
      <c r="F199" s="328" t="s">
        <v>2507</v>
      </c>
      <c r="G199" s="306"/>
      <c r="H199" s="306" t="s">
        <v>2598</v>
      </c>
      <c r="I199" s="306" t="s">
        <v>2536</v>
      </c>
      <c r="J199" s="306"/>
      <c r="K199" s="350"/>
    </row>
    <row r="200" s="1" customFormat="1" ht="15" customHeight="1">
      <c r="B200" s="356"/>
      <c r="C200" s="364"/>
      <c r="D200" s="338"/>
      <c r="E200" s="338"/>
      <c r="F200" s="338"/>
      <c r="G200" s="338"/>
      <c r="H200" s="338"/>
      <c r="I200" s="338"/>
      <c r="J200" s="338"/>
      <c r="K200" s="357"/>
    </row>
    <row r="201" s="1" customFormat="1" ht="18.75" customHeight="1">
      <c r="B201" s="303"/>
      <c r="C201" s="306"/>
      <c r="D201" s="306"/>
      <c r="E201" s="306"/>
      <c r="F201" s="328"/>
      <c r="G201" s="306"/>
      <c r="H201" s="306"/>
      <c r="I201" s="306"/>
      <c r="J201" s="306"/>
      <c r="K201" s="303"/>
    </row>
    <row r="202" s="1" customFormat="1" ht="18.75" customHeight="1">
      <c r="B202" s="314"/>
      <c r="C202" s="314"/>
      <c r="D202" s="314"/>
      <c r="E202" s="314"/>
      <c r="F202" s="314"/>
      <c r="G202" s="314"/>
      <c r="H202" s="314"/>
      <c r="I202" s="314"/>
      <c r="J202" s="314"/>
      <c r="K202" s="314"/>
    </row>
    <row r="203" s="1" customFormat="1" ht="13.5">
      <c r="B203" s="293"/>
      <c r="C203" s="294"/>
      <c r="D203" s="294"/>
      <c r="E203" s="294"/>
      <c r="F203" s="294"/>
      <c r="G203" s="294"/>
      <c r="H203" s="294"/>
      <c r="I203" s="294"/>
      <c r="J203" s="294"/>
      <c r="K203" s="295"/>
    </row>
    <row r="204" s="1" customFormat="1" ht="21" customHeight="1">
      <c r="B204" s="296"/>
      <c r="C204" s="297" t="s">
        <v>2599</v>
      </c>
      <c r="D204" s="297"/>
      <c r="E204" s="297"/>
      <c r="F204" s="297"/>
      <c r="G204" s="297"/>
      <c r="H204" s="297"/>
      <c r="I204" s="297"/>
      <c r="J204" s="297"/>
      <c r="K204" s="298"/>
    </row>
    <row r="205" s="1" customFormat="1" ht="25.5" customHeight="1">
      <c r="B205" s="296"/>
      <c r="C205" s="365" t="s">
        <v>2600</v>
      </c>
      <c r="D205" s="365"/>
      <c r="E205" s="365"/>
      <c r="F205" s="365" t="s">
        <v>2601</v>
      </c>
      <c r="G205" s="366"/>
      <c r="H205" s="365" t="s">
        <v>2602</v>
      </c>
      <c r="I205" s="365"/>
      <c r="J205" s="365"/>
      <c r="K205" s="298"/>
    </row>
    <row r="206" s="1" customFormat="1" ht="5.25" customHeight="1">
      <c r="B206" s="329"/>
      <c r="C206" s="326"/>
      <c r="D206" s="326"/>
      <c r="E206" s="326"/>
      <c r="F206" s="326"/>
      <c r="G206" s="306"/>
      <c r="H206" s="326"/>
      <c r="I206" s="326"/>
      <c r="J206" s="326"/>
      <c r="K206" s="350"/>
    </row>
    <row r="207" s="1" customFormat="1" ht="15" customHeight="1">
      <c r="B207" s="329"/>
      <c r="C207" s="306" t="s">
        <v>2592</v>
      </c>
      <c r="D207" s="306"/>
      <c r="E207" s="306"/>
      <c r="F207" s="328" t="s">
        <v>43</v>
      </c>
      <c r="G207" s="306"/>
      <c r="H207" s="306" t="s">
        <v>2603</v>
      </c>
      <c r="I207" s="306"/>
      <c r="J207" s="306"/>
      <c r="K207" s="350"/>
    </row>
    <row r="208" s="1" customFormat="1" ht="15" customHeight="1">
      <c r="B208" s="329"/>
      <c r="C208" s="335"/>
      <c r="D208" s="306"/>
      <c r="E208" s="306"/>
      <c r="F208" s="328" t="s">
        <v>44</v>
      </c>
      <c r="G208" s="306"/>
      <c r="H208" s="306" t="s">
        <v>2604</v>
      </c>
      <c r="I208" s="306"/>
      <c r="J208" s="306"/>
      <c r="K208" s="350"/>
    </row>
    <row r="209" s="1" customFormat="1" ht="15" customHeight="1">
      <c r="B209" s="329"/>
      <c r="C209" s="335"/>
      <c r="D209" s="306"/>
      <c r="E209" s="306"/>
      <c r="F209" s="328" t="s">
        <v>47</v>
      </c>
      <c r="G209" s="306"/>
      <c r="H209" s="306" t="s">
        <v>2605</v>
      </c>
      <c r="I209" s="306"/>
      <c r="J209" s="306"/>
      <c r="K209" s="350"/>
    </row>
    <row r="210" s="1" customFormat="1" ht="15" customHeight="1">
      <c r="B210" s="329"/>
      <c r="C210" s="306"/>
      <c r="D210" s="306"/>
      <c r="E210" s="306"/>
      <c r="F210" s="328" t="s">
        <v>45</v>
      </c>
      <c r="G210" s="306"/>
      <c r="H210" s="306" t="s">
        <v>2606</v>
      </c>
      <c r="I210" s="306"/>
      <c r="J210" s="306"/>
      <c r="K210" s="350"/>
    </row>
    <row r="211" s="1" customFormat="1" ht="15" customHeight="1">
      <c r="B211" s="329"/>
      <c r="C211" s="306"/>
      <c r="D211" s="306"/>
      <c r="E211" s="306"/>
      <c r="F211" s="328" t="s">
        <v>46</v>
      </c>
      <c r="G211" s="306"/>
      <c r="H211" s="306" t="s">
        <v>2607</v>
      </c>
      <c r="I211" s="306"/>
      <c r="J211" s="306"/>
      <c r="K211" s="350"/>
    </row>
    <row r="212" s="1" customFormat="1" ht="15" customHeight="1">
      <c r="B212" s="329"/>
      <c r="C212" s="306"/>
      <c r="D212" s="306"/>
      <c r="E212" s="306"/>
      <c r="F212" s="328"/>
      <c r="G212" s="306"/>
      <c r="H212" s="306"/>
      <c r="I212" s="306"/>
      <c r="J212" s="306"/>
      <c r="K212" s="350"/>
    </row>
    <row r="213" s="1" customFormat="1" ht="15" customHeight="1">
      <c r="B213" s="329"/>
      <c r="C213" s="306" t="s">
        <v>2548</v>
      </c>
      <c r="D213" s="306"/>
      <c r="E213" s="306"/>
      <c r="F213" s="328" t="s">
        <v>79</v>
      </c>
      <c r="G213" s="306"/>
      <c r="H213" s="306" t="s">
        <v>2608</v>
      </c>
      <c r="I213" s="306"/>
      <c r="J213" s="306"/>
      <c r="K213" s="350"/>
    </row>
    <row r="214" s="1" customFormat="1" ht="15" customHeight="1">
      <c r="B214" s="329"/>
      <c r="C214" s="335"/>
      <c r="D214" s="306"/>
      <c r="E214" s="306"/>
      <c r="F214" s="328" t="s">
        <v>2443</v>
      </c>
      <c r="G214" s="306"/>
      <c r="H214" s="306" t="s">
        <v>2444</v>
      </c>
      <c r="I214" s="306"/>
      <c r="J214" s="306"/>
      <c r="K214" s="350"/>
    </row>
    <row r="215" s="1" customFormat="1" ht="15" customHeight="1">
      <c r="B215" s="329"/>
      <c r="C215" s="306"/>
      <c r="D215" s="306"/>
      <c r="E215" s="306"/>
      <c r="F215" s="328" t="s">
        <v>2441</v>
      </c>
      <c r="G215" s="306"/>
      <c r="H215" s="306" t="s">
        <v>2609</v>
      </c>
      <c r="I215" s="306"/>
      <c r="J215" s="306"/>
      <c r="K215" s="350"/>
    </row>
    <row r="216" s="1" customFormat="1" ht="15" customHeight="1">
      <c r="B216" s="367"/>
      <c r="C216" s="335"/>
      <c r="D216" s="335"/>
      <c r="E216" s="335"/>
      <c r="F216" s="328" t="s">
        <v>2445</v>
      </c>
      <c r="G216" s="313"/>
      <c r="H216" s="354" t="s">
        <v>2446</v>
      </c>
      <c r="I216" s="354"/>
      <c r="J216" s="354"/>
      <c r="K216" s="368"/>
    </row>
    <row r="217" s="1" customFormat="1" ht="15" customHeight="1">
      <c r="B217" s="367"/>
      <c r="C217" s="335"/>
      <c r="D217" s="335"/>
      <c r="E217" s="335"/>
      <c r="F217" s="328" t="s">
        <v>2447</v>
      </c>
      <c r="G217" s="313"/>
      <c r="H217" s="354" t="s">
        <v>2610</v>
      </c>
      <c r="I217" s="354"/>
      <c r="J217" s="354"/>
      <c r="K217" s="368"/>
    </row>
    <row r="218" s="1" customFormat="1" ht="15" customHeight="1">
      <c r="B218" s="367"/>
      <c r="C218" s="335"/>
      <c r="D218" s="335"/>
      <c r="E218" s="335"/>
      <c r="F218" s="369"/>
      <c r="G218" s="313"/>
      <c r="H218" s="370"/>
      <c r="I218" s="370"/>
      <c r="J218" s="370"/>
      <c r="K218" s="368"/>
    </row>
    <row r="219" s="1" customFormat="1" ht="15" customHeight="1">
      <c r="B219" s="367"/>
      <c r="C219" s="306" t="s">
        <v>2572</v>
      </c>
      <c r="D219" s="335"/>
      <c r="E219" s="335"/>
      <c r="F219" s="328">
        <v>1</v>
      </c>
      <c r="G219" s="313"/>
      <c r="H219" s="354" t="s">
        <v>2611</v>
      </c>
      <c r="I219" s="354"/>
      <c r="J219" s="354"/>
      <c r="K219" s="368"/>
    </row>
    <row r="220" s="1" customFormat="1" ht="15" customHeight="1">
      <c r="B220" s="367"/>
      <c r="C220" s="335"/>
      <c r="D220" s="335"/>
      <c r="E220" s="335"/>
      <c r="F220" s="328">
        <v>2</v>
      </c>
      <c r="G220" s="313"/>
      <c r="H220" s="354" t="s">
        <v>2612</v>
      </c>
      <c r="I220" s="354"/>
      <c r="J220" s="354"/>
      <c r="K220" s="368"/>
    </row>
    <row r="221" s="1" customFormat="1" ht="15" customHeight="1">
      <c r="B221" s="367"/>
      <c r="C221" s="335"/>
      <c r="D221" s="335"/>
      <c r="E221" s="335"/>
      <c r="F221" s="328">
        <v>3</v>
      </c>
      <c r="G221" s="313"/>
      <c r="H221" s="354" t="s">
        <v>2613</v>
      </c>
      <c r="I221" s="354"/>
      <c r="J221" s="354"/>
      <c r="K221" s="368"/>
    </row>
    <row r="222" s="1" customFormat="1" ht="15" customHeight="1">
      <c r="B222" s="367"/>
      <c r="C222" s="335"/>
      <c r="D222" s="335"/>
      <c r="E222" s="335"/>
      <c r="F222" s="328">
        <v>4</v>
      </c>
      <c r="G222" s="313"/>
      <c r="H222" s="354" t="s">
        <v>2614</v>
      </c>
      <c r="I222" s="354"/>
      <c r="J222" s="354"/>
      <c r="K222" s="368"/>
    </row>
    <row r="223" s="1" customFormat="1" ht="12.75" customHeight="1">
      <c r="B223" s="371"/>
      <c r="C223" s="372"/>
      <c r="D223" s="372"/>
      <c r="E223" s="372"/>
      <c r="F223" s="372"/>
      <c r="G223" s="372"/>
      <c r="H223" s="372"/>
      <c r="I223" s="372"/>
      <c r="J223" s="372"/>
      <c r="K223" s="373"/>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DESKTOP-GSLCHH2\Lukáš Hykyš</dc:creator>
  <cp:lastModifiedBy>DESKTOP-GSLCHH2\Lukáš Hykyš</cp:lastModifiedBy>
  <dcterms:created xsi:type="dcterms:W3CDTF">2020-01-13T15:59:10Z</dcterms:created>
  <dcterms:modified xsi:type="dcterms:W3CDTF">2020-01-13T15:59:27Z</dcterms:modified>
</cp:coreProperties>
</file>