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21660" windowHeight="10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Položky!$A$1:$K$68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65" i="3" l="1"/>
  <c r="BG68" i="3" s="1"/>
  <c r="I16" i="2" s="1"/>
  <c r="BF65" i="3"/>
  <c r="BE65" i="3"/>
  <c r="BC65" i="3"/>
  <c r="BC68" i="3" s="1"/>
  <c r="E16" i="2" s="1"/>
  <c r="K65" i="3"/>
  <c r="I65" i="3"/>
  <c r="I68" i="3" s="1"/>
  <c r="G65" i="3"/>
  <c r="BD65" i="3" s="1"/>
  <c r="BD68" i="3" s="1"/>
  <c r="F16" i="2" s="1"/>
  <c r="B16" i="2"/>
  <c r="A16" i="2"/>
  <c r="BF68" i="3"/>
  <c r="H16" i="2" s="1"/>
  <c r="BE68" i="3"/>
  <c r="G16" i="2" s="1"/>
  <c r="K68" i="3"/>
  <c r="C68" i="3"/>
  <c r="BG62" i="3"/>
  <c r="BF62" i="3"/>
  <c r="BE62" i="3"/>
  <c r="BC62" i="3"/>
  <c r="BC63" i="3" s="1"/>
  <c r="E15" i="2" s="1"/>
  <c r="K62" i="3"/>
  <c r="I62" i="3"/>
  <c r="G62" i="3"/>
  <c r="BD62" i="3" s="1"/>
  <c r="BG60" i="3"/>
  <c r="BG63" i="3" s="1"/>
  <c r="I15" i="2" s="1"/>
  <c r="BF60" i="3"/>
  <c r="BE60" i="3"/>
  <c r="BC60" i="3"/>
  <c r="K60" i="3"/>
  <c r="K63" i="3" s="1"/>
  <c r="I60" i="3"/>
  <c r="G60" i="3"/>
  <c r="BD60" i="3" s="1"/>
  <c r="BG58" i="3"/>
  <c r="BF58" i="3"/>
  <c r="BE58" i="3"/>
  <c r="BC58" i="3"/>
  <c r="K58" i="3"/>
  <c r="I58" i="3"/>
  <c r="G58" i="3"/>
  <c r="BD58" i="3" s="1"/>
  <c r="BG56" i="3"/>
  <c r="BF56" i="3"/>
  <c r="BE56" i="3"/>
  <c r="BE63" i="3" s="1"/>
  <c r="G15" i="2" s="1"/>
  <c r="BC56" i="3"/>
  <c r="K56" i="3"/>
  <c r="I56" i="3"/>
  <c r="G56" i="3"/>
  <c r="BD56" i="3" s="1"/>
  <c r="BD63" i="3" s="1"/>
  <c r="F15" i="2" s="1"/>
  <c r="B15" i="2"/>
  <c r="A15" i="2"/>
  <c r="BF63" i="3"/>
  <c r="H15" i="2" s="1"/>
  <c r="I63" i="3"/>
  <c r="C63" i="3"/>
  <c r="BG53" i="3"/>
  <c r="BF53" i="3"/>
  <c r="BE53" i="3"/>
  <c r="BC53" i="3"/>
  <c r="K53" i="3"/>
  <c r="I53" i="3"/>
  <c r="G53" i="3"/>
  <c r="BD53" i="3" s="1"/>
  <c r="BG51" i="3"/>
  <c r="BG54" i="3" s="1"/>
  <c r="I14" i="2" s="1"/>
  <c r="BF51" i="3"/>
  <c r="BE51" i="3"/>
  <c r="BC51" i="3"/>
  <c r="BC54" i="3" s="1"/>
  <c r="E14" i="2" s="1"/>
  <c r="K51" i="3"/>
  <c r="K54" i="3" s="1"/>
  <c r="I51" i="3"/>
  <c r="G51" i="3"/>
  <c r="BD51" i="3" s="1"/>
  <c r="B14" i="2"/>
  <c r="A14" i="2"/>
  <c r="BF54" i="3"/>
  <c r="H14" i="2" s="1"/>
  <c r="BE54" i="3"/>
  <c r="G14" i="2" s="1"/>
  <c r="I54" i="3"/>
  <c r="C54" i="3"/>
  <c r="BG48" i="3"/>
  <c r="BF48" i="3"/>
  <c r="BE48" i="3"/>
  <c r="BC48" i="3"/>
  <c r="K48" i="3"/>
  <c r="I48" i="3"/>
  <c r="G48" i="3"/>
  <c r="BD48" i="3" s="1"/>
  <c r="BG46" i="3"/>
  <c r="BG49" i="3" s="1"/>
  <c r="I13" i="2" s="1"/>
  <c r="BF46" i="3"/>
  <c r="BE46" i="3"/>
  <c r="BC46" i="3"/>
  <c r="K46" i="3"/>
  <c r="K49" i="3" s="1"/>
  <c r="I46" i="3"/>
  <c r="G46" i="3"/>
  <c r="BD46" i="3" s="1"/>
  <c r="BG44" i="3"/>
  <c r="BF44" i="3"/>
  <c r="BE44" i="3"/>
  <c r="BC44" i="3"/>
  <c r="K44" i="3"/>
  <c r="I44" i="3"/>
  <c r="G44" i="3"/>
  <c r="BD44" i="3" s="1"/>
  <c r="BG42" i="3"/>
  <c r="BF42" i="3"/>
  <c r="BE42" i="3"/>
  <c r="BE49" i="3" s="1"/>
  <c r="G13" i="2" s="1"/>
  <c r="BC42" i="3"/>
  <c r="BC49" i="3" s="1"/>
  <c r="E13" i="2" s="1"/>
  <c r="K42" i="3"/>
  <c r="I42" i="3"/>
  <c r="G42" i="3"/>
  <c r="BD42" i="3" s="1"/>
  <c r="BD49" i="3" s="1"/>
  <c r="F13" i="2" s="1"/>
  <c r="B13" i="2"/>
  <c r="A13" i="2"/>
  <c r="BF49" i="3"/>
  <c r="H13" i="2" s="1"/>
  <c r="I49" i="3"/>
  <c r="C49" i="3"/>
  <c r="BG39" i="3"/>
  <c r="BF39" i="3"/>
  <c r="BE39" i="3"/>
  <c r="BC39" i="3"/>
  <c r="K39" i="3"/>
  <c r="I39" i="3"/>
  <c r="G39" i="3"/>
  <c r="BD39" i="3" s="1"/>
  <c r="BG38" i="3"/>
  <c r="BF38" i="3"/>
  <c r="BE38" i="3"/>
  <c r="BC38" i="3"/>
  <c r="K38" i="3"/>
  <c r="I38" i="3"/>
  <c r="G38" i="3"/>
  <c r="BD38" i="3" s="1"/>
  <c r="BG37" i="3"/>
  <c r="BF37" i="3"/>
  <c r="BE37" i="3"/>
  <c r="BC37" i="3"/>
  <c r="K37" i="3"/>
  <c r="I37" i="3"/>
  <c r="G37" i="3"/>
  <c r="BD37" i="3" s="1"/>
  <c r="BG36" i="3"/>
  <c r="BF36" i="3"/>
  <c r="BE36" i="3"/>
  <c r="BC36" i="3"/>
  <c r="K36" i="3"/>
  <c r="I36" i="3"/>
  <c r="G36" i="3"/>
  <c r="BD36" i="3" s="1"/>
  <c r="BG34" i="3"/>
  <c r="BF34" i="3"/>
  <c r="BE34" i="3"/>
  <c r="BC34" i="3"/>
  <c r="K34" i="3"/>
  <c r="I34" i="3"/>
  <c r="G34" i="3"/>
  <c r="BD34" i="3" s="1"/>
  <c r="BG33" i="3"/>
  <c r="BF33" i="3"/>
  <c r="BE33" i="3"/>
  <c r="BC33" i="3"/>
  <c r="BC40" i="3" s="1"/>
  <c r="E12" i="2" s="1"/>
  <c r="K33" i="3"/>
  <c r="I33" i="3"/>
  <c r="G33" i="3"/>
  <c r="BD33" i="3" s="1"/>
  <c r="BG32" i="3"/>
  <c r="BF32" i="3"/>
  <c r="BE32" i="3"/>
  <c r="BC32" i="3"/>
  <c r="K32" i="3"/>
  <c r="I32" i="3"/>
  <c r="G32" i="3"/>
  <c r="BD32" i="3" s="1"/>
  <c r="BG31" i="3"/>
  <c r="BF31" i="3"/>
  <c r="BF40" i="3" s="1"/>
  <c r="H12" i="2" s="1"/>
  <c r="BE31" i="3"/>
  <c r="BE40" i="3" s="1"/>
  <c r="G12" i="2" s="1"/>
  <c r="BC31" i="3"/>
  <c r="K31" i="3"/>
  <c r="I31" i="3"/>
  <c r="I40" i="3" s="1"/>
  <c r="G31" i="3"/>
  <c r="BD31" i="3" s="1"/>
  <c r="B12" i="2"/>
  <c r="A12" i="2"/>
  <c r="BG40" i="3"/>
  <c r="I12" i="2" s="1"/>
  <c r="K40" i="3"/>
  <c r="C40" i="3"/>
  <c r="BG28" i="3"/>
  <c r="BF28" i="3"/>
  <c r="BF29" i="3" s="1"/>
  <c r="H11" i="2" s="1"/>
  <c r="BE28" i="3"/>
  <c r="BE29" i="3" s="1"/>
  <c r="G11" i="2" s="1"/>
  <c r="BD28" i="3"/>
  <c r="BD29" i="3" s="1"/>
  <c r="F11" i="2" s="1"/>
  <c r="K28" i="3"/>
  <c r="I28" i="3"/>
  <c r="G28" i="3"/>
  <c r="BC28" i="3" s="1"/>
  <c r="BC29" i="3" s="1"/>
  <c r="E11" i="2" s="1"/>
  <c r="B11" i="2"/>
  <c r="A11" i="2"/>
  <c r="BG29" i="3"/>
  <c r="I11" i="2" s="1"/>
  <c r="K29" i="3"/>
  <c r="I29" i="3"/>
  <c r="C29" i="3"/>
  <c r="BG24" i="3"/>
  <c r="BG26" i="3" s="1"/>
  <c r="I10" i="2" s="1"/>
  <c r="BF24" i="3"/>
  <c r="BE24" i="3"/>
  <c r="BE26" i="3" s="1"/>
  <c r="G10" i="2" s="1"/>
  <c r="BD24" i="3"/>
  <c r="BD26" i="3" s="1"/>
  <c r="F10" i="2" s="1"/>
  <c r="K24" i="3"/>
  <c r="I24" i="3"/>
  <c r="G24" i="3"/>
  <c r="BC24" i="3" s="1"/>
  <c r="BC26" i="3" s="1"/>
  <c r="E10" i="2" s="1"/>
  <c r="B10" i="2"/>
  <c r="A10" i="2"/>
  <c r="BF26" i="3"/>
  <c r="H10" i="2" s="1"/>
  <c r="K26" i="3"/>
  <c r="I26" i="3"/>
  <c r="C26" i="3"/>
  <c r="BG21" i="3"/>
  <c r="BF21" i="3"/>
  <c r="BE21" i="3"/>
  <c r="BD21" i="3"/>
  <c r="K21" i="3"/>
  <c r="I21" i="3"/>
  <c r="G21" i="3"/>
  <c r="BC21" i="3" s="1"/>
  <c r="BG20" i="3"/>
  <c r="BG22" i="3" s="1"/>
  <c r="I9" i="2" s="1"/>
  <c r="BF20" i="3"/>
  <c r="BF22" i="3" s="1"/>
  <c r="H9" i="2" s="1"/>
  <c r="BE20" i="3"/>
  <c r="BE22" i="3" s="1"/>
  <c r="G9" i="2" s="1"/>
  <c r="BD20" i="3"/>
  <c r="K20" i="3"/>
  <c r="I20" i="3"/>
  <c r="G20" i="3"/>
  <c r="BC20" i="3" s="1"/>
  <c r="B9" i="2"/>
  <c r="A9" i="2"/>
  <c r="K22" i="3"/>
  <c r="I22" i="3"/>
  <c r="C22" i="3"/>
  <c r="BG16" i="3"/>
  <c r="BF16" i="3"/>
  <c r="BE16" i="3"/>
  <c r="BD16" i="3"/>
  <c r="K16" i="3"/>
  <c r="I16" i="3"/>
  <c r="I18" i="3" s="1"/>
  <c r="G16" i="3"/>
  <c r="BC16" i="3" s="1"/>
  <c r="BG14" i="3"/>
  <c r="BG18" i="3" s="1"/>
  <c r="I8" i="2" s="1"/>
  <c r="BF14" i="3"/>
  <c r="BE14" i="3"/>
  <c r="BE18" i="3" s="1"/>
  <c r="G8" i="2" s="1"/>
  <c r="BD14" i="3"/>
  <c r="BD18" i="3" s="1"/>
  <c r="F8" i="2" s="1"/>
  <c r="K14" i="3"/>
  <c r="I14" i="3"/>
  <c r="G14" i="3"/>
  <c r="BC14" i="3" s="1"/>
  <c r="BC18" i="3" s="1"/>
  <c r="E8" i="2" s="1"/>
  <c r="B8" i="2"/>
  <c r="A8" i="2"/>
  <c r="BF18" i="3"/>
  <c r="H8" i="2" s="1"/>
  <c r="K18" i="3"/>
  <c r="C18" i="3"/>
  <c r="BG11" i="3"/>
  <c r="BF11" i="3"/>
  <c r="BE11" i="3"/>
  <c r="BD11" i="3"/>
  <c r="K11" i="3"/>
  <c r="I11" i="3"/>
  <c r="G11" i="3"/>
  <c r="BC11" i="3" s="1"/>
  <c r="BG10" i="3"/>
  <c r="BF10" i="3"/>
  <c r="BE10" i="3"/>
  <c r="BD10" i="3"/>
  <c r="K10" i="3"/>
  <c r="K12" i="3" s="1"/>
  <c r="I10" i="3"/>
  <c r="G10" i="3"/>
  <c r="BC10" i="3" s="1"/>
  <c r="BG8" i="3"/>
  <c r="BF8" i="3"/>
  <c r="BF12" i="3" s="1"/>
  <c r="H7" i="2" s="1"/>
  <c r="BE8" i="3"/>
  <c r="BE12" i="3" s="1"/>
  <c r="G7" i="2" s="1"/>
  <c r="BD8" i="3"/>
  <c r="K8" i="3"/>
  <c r="I8" i="3"/>
  <c r="G8" i="3"/>
  <c r="BC8" i="3" s="1"/>
  <c r="B7" i="2"/>
  <c r="A7" i="2"/>
  <c r="BG12" i="3"/>
  <c r="I7" i="2" s="1"/>
  <c r="I12" i="3"/>
  <c r="C12" i="3"/>
  <c r="C4" i="3"/>
  <c r="H3" i="3"/>
  <c r="C3" i="3"/>
  <c r="H23" i="2"/>
  <c r="I22" i="2"/>
  <c r="G22" i="2"/>
  <c r="C2" i="2"/>
  <c r="C1" i="2"/>
  <c r="F33" i="1"/>
  <c r="F31" i="1"/>
  <c r="F34" i="1" s="1"/>
  <c r="G22" i="1"/>
  <c r="G21" i="1" s="1"/>
  <c r="G8" i="1"/>
  <c r="BD12" i="3" l="1"/>
  <c r="F7" i="2" s="1"/>
  <c r="I17" i="2"/>
  <c r="C20" i="1" s="1"/>
  <c r="BD22" i="3"/>
  <c r="F9" i="2" s="1"/>
  <c r="BD54" i="3"/>
  <c r="F14" i="2" s="1"/>
  <c r="G17" i="2"/>
  <c r="C14" i="1" s="1"/>
  <c r="BC22" i="3"/>
  <c r="E9" i="2" s="1"/>
  <c r="H17" i="2"/>
  <c r="C15" i="1" s="1"/>
  <c r="BC12" i="3"/>
  <c r="E7" i="2" s="1"/>
  <c r="BD40" i="3"/>
  <c r="F12" i="2" s="1"/>
  <c r="G12" i="3"/>
  <c r="G18" i="3"/>
  <c r="G22" i="3"/>
  <c r="G26" i="3"/>
  <c r="G29" i="3"/>
  <c r="G40" i="3"/>
  <c r="G49" i="3"/>
  <c r="G54" i="3"/>
  <c r="G63" i="3"/>
  <c r="G68" i="3"/>
  <c r="F17" i="2" l="1"/>
  <c r="C17" i="1" s="1"/>
  <c r="E17" i="2"/>
  <c r="C16" i="1" s="1"/>
  <c r="C18" i="1" s="1"/>
  <c r="C21" i="1" s="1"/>
  <c r="C22" i="1" s="1"/>
</calcChain>
</file>

<file path=xl/sharedStrings.xml><?xml version="1.0" encoding="utf-8"?>
<sst xmlns="http://schemas.openxmlformats.org/spreadsheetml/2006/main" count="248" uniqueCount="166">
  <si>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</si>
  <si>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</si>
  <si>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</si>
  <si>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</si>
  <si>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</si>
  <si>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</si>
  <si>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</si>
  <si>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</si>
  <si>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</si>
  <si>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</si>
  <si>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</si>
  <si>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</si>
  <si>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</si>
  <si>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</si>
  <si>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</si>
  <si>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</si>
  <si>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</si>
  <si>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</si>
  <si>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</si>
  <si>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</si>
  <si>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</si>
  <si>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</si>
  <si>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</si>
  <si>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</si>
  <si>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</si>
  <si>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</si>
  <si>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</si>
  <si>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</si>
  <si>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</si>
  <si>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</si>
  <si>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</si>
  <si>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</si>
  <si>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</si>
  <si>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</si>
  <si>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</si>
  <si>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</si>
  <si>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</si>
  <si>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</si>
  <si>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</si>
  <si>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</si>
  <si>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</si>
  <si>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</si>
  <si>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</si>
  <si>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</si>
  <si>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</si>
  <si>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</si>
  <si>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</si>
  <si>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</si>
  <si>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</si>
  <si>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</si>
  <si>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</si>
  <si>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</si>
  <si>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</si>
  <si>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</si>
  <si>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</si>
  <si>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</si>
  <si>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</si>
  <si>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</si>
  <si>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</si>
  <si>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</si>
  <si>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</si>
  <si>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</si>
  <si>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</si>
  <si>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</si>
  <si>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</si>
  <si>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</si>
  <si>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</si>
  <si>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</si>
  <si>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</si>
  <si>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</si>
  <si>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</si>
  <si>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</si>
  <si>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</si>
  <si>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122 20-1101.R00</t>
  </si>
  <si>
    <t>Odkopávky nezapažené v hor. 3 do 100 m3</t>
  </si>
  <si>
    <t>m3</t>
  </si>
  <si>
    <t>0,3*5,0*5,0</t>
  </si>
  <si>
    <t>162 60-1102.R00</t>
  </si>
  <si>
    <t>Vodorovné přemístění výkopku z hor.1-4 do 5000 m</t>
  </si>
  <si>
    <t>199 00-0002.R00</t>
  </si>
  <si>
    <t>Poplatek za skládku horniny 1- 4</t>
  </si>
  <si>
    <t>2</t>
  </si>
  <si>
    <t>Základy,zvláštní zakládání</t>
  </si>
  <si>
    <t>215 90-1101.R00</t>
  </si>
  <si>
    <t>Zhutnění podloží z hornin nesoudržných do 92% PS</t>
  </si>
  <si>
    <t>m2</t>
  </si>
  <si>
    <t>5,0*5,0</t>
  </si>
  <si>
    <t>274 36-1921.RT3</t>
  </si>
  <si>
    <t>Výztuž základových pasů ze svařovaných sítí průměr drátu  5,0, oka 150/150 mm</t>
  </si>
  <si>
    <t>t</t>
  </si>
  <si>
    <t>5,0*5,0*1,15*0,0021</t>
  </si>
  <si>
    <t>5</t>
  </si>
  <si>
    <t>Komunikace</t>
  </si>
  <si>
    <t>564 23-1111.R00</t>
  </si>
  <si>
    <t>Podklad ze štěrkopísku po zhutnění tloušťky 10 cm</t>
  </si>
  <si>
    <t>564 86-1111.R00</t>
  </si>
  <si>
    <t>Podklad ze štěrkodrti po zhutnění tloušťky 20 cm</t>
  </si>
  <si>
    <t>63</t>
  </si>
  <si>
    <t>Podlahy a podlahové konstrukce</t>
  </si>
  <si>
    <t>631 31-3611.R00</t>
  </si>
  <si>
    <t>Mazanina betonová tl. 8 - 12 cm C 16/20</t>
  </si>
  <si>
    <t>7,5*0,125</t>
  </si>
  <si>
    <t>99</t>
  </si>
  <si>
    <t>Staveništní přesun hmot</t>
  </si>
  <si>
    <t>998 01-1001.R00</t>
  </si>
  <si>
    <t>Přesun hmot pro budovy zděné výšky do 6 m</t>
  </si>
  <si>
    <t>762</t>
  </si>
  <si>
    <t>Konstrukce tesařské</t>
  </si>
  <si>
    <t>762 71-2110.R00</t>
  </si>
  <si>
    <t>Montáž vázaných konstrukcí hraněných do 120 cm2</t>
  </si>
  <si>
    <t>m</t>
  </si>
  <si>
    <t>762 71-2120.R00</t>
  </si>
  <si>
    <t>Montáž vázaných konstrukcí hraněných do 224 cm2</t>
  </si>
  <si>
    <t>762 71-2130.R00</t>
  </si>
  <si>
    <t>Montáž vázaných konstrukcí hraněných do 288 cm2</t>
  </si>
  <si>
    <t>762 34-2203.R00</t>
  </si>
  <si>
    <t>Montáž laťování střech, vzdálenost latí 22 - 36 cm</t>
  </si>
  <si>
    <t>120*0,33</t>
  </si>
  <si>
    <t>762-VL1</t>
  </si>
  <si>
    <t>Řezivo jehličnaté  SM/JD , hranoly,hoblované</t>
  </si>
  <si>
    <t>762-VL2</t>
  </si>
  <si>
    <t>Řezivo jehličnaté SM/JD, latě, hoblované</t>
  </si>
  <si>
    <t>762 79-5000.R00</t>
  </si>
  <si>
    <t>Spojovací prostředky pro vázané konstrukce</t>
  </si>
  <si>
    <t>998 76-2102.R00</t>
  </si>
  <si>
    <t>Přesun hmot pro tesařské konstrukce, výšky do 12 m</t>
  </si>
  <si>
    <t>765</t>
  </si>
  <si>
    <t>Krytiny tvrdé</t>
  </si>
  <si>
    <t>765 31-3111.RS2</t>
  </si>
  <si>
    <t>Krytina Brněnka 14, střech jednoduchých z tašek engobovaných</t>
  </si>
  <si>
    <t>5,5*5,5/cos36°: 37,4</t>
  </si>
  <si>
    <t>765 31-3141.RS2</t>
  </si>
  <si>
    <t>Nároží z hřebenáčů č.2 na větrací pás s kartáči z hřebenáčů engobovaných</t>
  </si>
  <si>
    <t>4,3*4</t>
  </si>
  <si>
    <t>765 31-3181.R00</t>
  </si>
  <si>
    <t>Přiřezání a uchycení tašek drážkových</t>
  </si>
  <si>
    <t>4,3*8</t>
  </si>
  <si>
    <t>998 76-5101.R00</t>
  </si>
  <si>
    <t>Přesun hmot pro krytiny tvrdé, výšky do 6 m</t>
  </si>
  <si>
    <t>767</t>
  </si>
  <si>
    <t>Konstrukce zámečnické</t>
  </si>
  <si>
    <t>767 99-5102.R00</t>
  </si>
  <si>
    <t>Výroba a montáž kov. atypických konstr. do 10 kg kotevní patky, žár. pozink.</t>
  </si>
  <si>
    <t>kg</t>
  </si>
  <si>
    <t>4*6,0</t>
  </si>
  <si>
    <t>998 76-7101.R00</t>
  </si>
  <si>
    <t>Přesun hmot pro zámečnické konstr., výšky do 6 m</t>
  </si>
  <si>
    <t>771</t>
  </si>
  <si>
    <t>Podlahy z dlaždic a obklady</t>
  </si>
  <si>
    <t>771 10-1210.R00</t>
  </si>
  <si>
    <t>Penetrace podkladu pod dlažby</t>
  </si>
  <si>
    <t>771 57-5107.R00</t>
  </si>
  <si>
    <t>Montáž podlah keram.,režné hladké, tmel, 20x20 cm</t>
  </si>
  <si>
    <t>771-VL1</t>
  </si>
  <si>
    <t>Dodávka dlaždic venk. mrazuvzdorných 300x300mm</t>
  </si>
  <si>
    <t>25*1,04</t>
  </si>
  <si>
    <t>998 77-1101.R00</t>
  </si>
  <si>
    <t>Přesun hmot pro podlahy z dlaždic, výšky do 6 m</t>
  </si>
  <si>
    <t>783</t>
  </si>
  <si>
    <t>Nátěry</t>
  </si>
  <si>
    <t>783 72-6300.R00</t>
  </si>
  <si>
    <t>Nátěr synt. lazurovací tesařských konstr. 3x lak</t>
  </si>
  <si>
    <t>4*0,16*12+4*0,1*12+(2*0,16+2*0,2)*18+4*0,14*18+(2*0,1+2*0,14)*36</t>
  </si>
  <si>
    <t>(2*0,08+2*0,16)*17+4*0,14*1+(2*0,05+2*0,04)*120</t>
  </si>
  <si>
    <t>Stavoprojekt 2000, s.r.o</t>
  </si>
  <si>
    <t>Pálenice Jaroslavice-přístřešek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</si>
</sst>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E12" sqref="E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/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 x14ac:dyDescent="0.2">
      <c r="A6" s="8"/>
      <c r="B6" s="9"/>
      <c r="C6" s="10" t="s">
        <v>165</v>
      </c>
      <c r="D6" s="11"/>
      <c r="E6" s="11"/>
      <c r="F6" s="19"/>
      <c r="G6" s="13"/>
    </row>
    <row r="7" spans="1:57" x14ac:dyDescent="0.2">
      <c r="A7" s="14" t="s">
        <v>8</v>
      </c>
      <c r="B7" s="16"/>
      <c r="C7" s="182"/>
      <c r="D7" s="183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182"/>
      <c r="D8" s="183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">
      <c r="A11" s="29"/>
      <c r="B11" s="30"/>
      <c r="C11" s="30"/>
      <c r="D11" s="30"/>
      <c r="E11" s="184" t="s">
        <v>164</v>
      </c>
      <c r="F11" s="185"/>
      <c r="G11" s="186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 x14ac:dyDescent="0.2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">
      <c r="A27" s="29"/>
      <c r="B27" s="30"/>
      <c r="C27" s="12"/>
      <c r="D27" s="30"/>
      <c r="E27" s="12"/>
      <c r="F27" s="30"/>
      <c r="G27" s="13"/>
    </row>
    <row r="28" spans="1:7" ht="97.5" customHeight="1" x14ac:dyDescent="0.2">
      <c r="A28" s="29"/>
      <c r="B28" s="30"/>
      <c r="C28" s="12"/>
      <c r="D28" s="30"/>
      <c r="E28" s="12"/>
      <c r="F28" s="30"/>
      <c r="G28" s="13"/>
    </row>
    <row r="29" spans="1:7" x14ac:dyDescent="0.2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 x14ac:dyDescent="0.2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 x14ac:dyDescent="0.2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 x14ac:dyDescent="0.2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A22" sqref="A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8" t="s">
        <v>5</v>
      </c>
      <c r="B1" s="189"/>
      <c r="C1" s="69" t="str">
        <f>CONCATENATE(cislostavby," ",nazevstavby)</f>
        <v xml:space="preserve"> Pálenice Jaroslavice-přístřešek</v>
      </c>
      <c r="D1" s="70"/>
      <c r="E1" s="71"/>
      <c r="F1" s="70"/>
      <c r="G1" s="72"/>
      <c r="H1" s="73"/>
      <c r="I1" s="74"/>
    </row>
    <row r="2" spans="1:9" ht="13.5" thickBot="1" x14ac:dyDescent="0.25">
      <c r="A2" s="190" t="s">
        <v>1</v>
      </c>
      <c r="B2" s="191"/>
      <c r="C2" s="75" t="str">
        <f>CONCATENATE(cisloobjektu," ",nazevobjektu)</f>
        <v xml:space="preserve"> </v>
      </c>
      <c r="D2" s="76"/>
      <c r="E2" s="77"/>
      <c r="F2" s="76"/>
      <c r="G2" s="192"/>
      <c r="H2" s="192"/>
      <c r="I2" s="193"/>
    </row>
    <row r="3" spans="1:9" ht="13.5" thickTop="1" x14ac:dyDescent="0.2"/>
    <row r="4" spans="1:9" ht="19.5" customHeight="1" x14ac:dyDescent="0.25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0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 x14ac:dyDescent="0.2">
      <c r="A7" s="177" t="str">
        <f>Položky!B7</f>
        <v>1</v>
      </c>
      <c r="B7" s="85" t="str">
        <f>Položky!C7</f>
        <v>Zemní práce</v>
      </c>
      <c r="C7" s="86"/>
      <c r="D7" s="87"/>
      <c r="E7" s="178">
        <f>Položky!BC12</f>
        <v>0</v>
      </c>
      <c r="F7" s="179">
        <f>Položky!BD12</f>
        <v>0</v>
      </c>
      <c r="G7" s="179">
        <f>Položky!BE12</f>
        <v>0</v>
      </c>
      <c r="H7" s="179">
        <f>Položky!BF12</f>
        <v>0</v>
      </c>
      <c r="I7" s="180">
        <f>Položky!BG12</f>
        <v>0</v>
      </c>
    </row>
    <row r="8" spans="1:9" s="30" customFormat="1" x14ac:dyDescent="0.2">
      <c r="A8" s="177" t="str">
        <f>Položky!B13</f>
        <v>2</v>
      </c>
      <c r="B8" s="85" t="str">
        <f>Položky!C13</f>
        <v>Základy,zvláštní zakládání</v>
      </c>
      <c r="C8" s="86"/>
      <c r="D8" s="87"/>
      <c r="E8" s="178">
        <f>Položky!BC18</f>
        <v>0</v>
      </c>
      <c r="F8" s="179">
        <f>Položky!BD18</f>
        <v>0</v>
      </c>
      <c r="G8" s="179">
        <f>Položky!BE18</f>
        <v>0</v>
      </c>
      <c r="H8" s="179">
        <f>Položky!BF18</f>
        <v>0</v>
      </c>
      <c r="I8" s="180">
        <f>Položky!BG18</f>
        <v>0</v>
      </c>
    </row>
    <row r="9" spans="1:9" s="30" customFormat="1" x14ac:dyDescent="0.2">
      <c r="A9" s="177" t="str">
        <f>Položky!B19</f>
        <v>5</v>
      </c>
      <c r="B9" s="85" t="str">
        <f>Položky!C19</f>
        <v>Komunikace</v>
      </c>
      <c r="C9" s="86"/>
      <c r="D9" s="87"/>
      <c r="E9" s="178">
        <f>Položky!BC22</f>
        <v>0</v>
      </c>
      <c r="F9" s="179">
        <f>Položky!BD22</f>
        <v>0</v>
      </c>
      <c r="G9" s="179">
        <f>Položky!BE22</f>
        <v>0</v>
      </c>
      <c r="H9" s="179">
        <f>Položky!BF22</f>
        <v>0</v>
      </c>
      <c r="I9" s="180">
        <f>Položky!BG22</f>
        <v>0</v>
      </c>
    </row>
    <row r="10" spans="1:9" s="30" customFormat="1" x14ac:dyDescent="0.2">
      <c r="A10" s="177" t="str">
        <f>Položky!B23</f>
        <v>63</v>
      </c>
      <c r="B10" s="85" t="str">
        <f>Položky!C23</f>
        <v>Podlahy a podlahové konstrukce</v>
      </c>
      <c r="C10" s="86"/>
      <c r="D10" s="87"/>
      <c r="E10" s="178">
        <f>Položky!BC26</f>
        <v>0</v>
      </c>
      <c r="F10" s="179">
        <f>Položky!BD26</f>
        <v>0</v>
      </c>
      <c r="G10" s="179">
        <f>Položky!BE26</f>
        <v>0</v>
      </c>
      <c r="H10" s="179">
        <f>Položky!BF26</f>
        <v>0</v>
      </c>
      <c r="I10" s="180">
        <f>Položky!BG26</f>
        <v>0</v>
      </c>
    </row>
    <row r="11" spans="1:9" s="30" customFormat="1" x14ac:dyDescent="0.2">
      <c r="A11" s="177" t="str">
        <f>Položky!B27</f>
        <v>99</v>
      </c>
      <c r="B11" s="85" t="str">
        <f>Položky!C27</f>
        <v>Staveništní přesun hmot</v>
      </c>
      <c r="C11" s="86"/>
      <c r="D11" s="87"/>
      <c r="E11" s="178">
        <f>Položky!BC29</f>
        <v>0</v>
      </c>
      <c r="F11" s="179">
        <f>Položky!BD29</f>
        <v>0</v>
      </c>
      <c r="G11" s="179">
        <f>Položky!BE29</f>
        <v>0</v>
      </c>
      <c r="H11" s="179">
        <f>Položky!BF29</f>
        <v>0</v>
      </c>
      <c r="I11" s="180">
        <f>Položky!BG29</f>
        <v>0</v>
      </c>
    </row>
    <row r="12" spans="1:9" s="30" customFormat="1" x14ac:dyDescent="0.2">
      <c r="A12" s="177" t="str">
        <f>Položky!B30</f>
        <v>762</v>
      </c>
      <c r="B12" s="85" t="str">
        <f>Položky!C30</f>
        <v>Konstrukce tesařské</v>
      </c>
      <c r="C12" s="86"/>
      <c r="D12" s="87"/>
      <c r="E12" s="178">
        <f>Položky!BC40</f>
        <v>0</v>
      </c>
      <c r="F12" s="179">
        <f>Položky!BD40</f>
        <v>0</v>
      </c>
      <c r="G12" s="179">
        <f>Položky!BE40</f>
        <v>0</v>
      </c>
      <c r="H12" s="179">
        <f>Položky!BF40</f>
        <v>0</v>
      </c>
      <c r="I12" s="180">
        <f>Položky!BG40</f>
        <v>0</v>
      </c>
    </row>
    <row r="13" spans="1:9" s="30" customFormat="1" x14ac:dyDescent="0.2">
      <c r="A13" s="177" t="str">
        <f>Položky!B41</f>
        <v>765</v>
      </c>
      <c r="B13" s="85" t="str">
        <f>Položky!C41</f>
        <v>Krytiny tvrdé</v>
      </c>
      <c r="C13" s="86"/>
      <c r="D13" s="87"/>
      <c r="E13" s="178">
        <f>Položky!BC49</f>
        <v>0</v>
      </c>
      <c r="F13" s="179">
        <f>Položky!BD49</f>
        <v>0</v>
      </c>
      <c r="G13" s="179">
        <f>Položky!BE49</f>
        <v>0</v>
      </c>
      <c r="H13" s="179">
        <f>Položky!BF49</f>
        <v>0</v>
      </c>
      <c r="I13" s="180">
        <f>Položky!BG49</f>
        <v>0</v>
      </c>
    </row>
    <row r="14" spans="1:9" s="30" customFormat="1" x14ac:dyDescent="0.2">
      <c r="A14" s="177" t="str">
        <f>Položky!B50</f>
        <v>767</v>
      </c>
      <c r="B14" s="85" t="str">
        <f>Položky!C50</f>
        <v>Konstrukce zámečnické</v>
      </c>
      <c r="C14" s="86"/>
      <c r="D14" s="87"/>
      <c r="E14" s="178">
        <f>Položky!BC54</f>
        <v>0</v>
      </c>
      <c r="F14" s="179">
        <f>Položky!BD54</f>
        <v>0</v>
      </c>
      <c r="G14" s="179">
        <f>Položky!BE54</f>
        <v>0</v>
      </c>
      <c r="H14" s="179">
        <f>Položky!BF54</f>
        <v>0</v>
      </c>
      <c r="I14" s="180">
        <f>Položky!BG54</f>
        <v>0</v>
      </c>
    </row>
    <row r="15" spans="1:9" s="30" customFormat="1" x14ac:dyDescent="0.2">
      <c r="A15" s="177" t="str">
        <f>Položky!B55</f>
        <v>771</v>
      </c>
      <c r="B15" s="85" t="str">
        <f>Položky!C55</f>
        <v>Podlahy z dlaždic a obklady</v>
      </c>
      <c r="C15" s="86"/>
      <c r="D15" s="87"/>
      <c r="E15" s="178">
        <f>Položky!BC63</f>
        <v>0</v>
      </c>
      <c r="F15" s="179">
        <f>Položky!BD63</f>
        <v>0</v>
      </c>
      <c r="G15" s="179">
        <f>Položky!BE63</f>
        <v>0</v>
      </c>
      <c r="H15" s="179">
        <f>Položky!BF63</f>
        <v>0</v>
      </c>
      <c r="I15" s="180">
        <f>Položky!BG63</f>
        <v>0</v>
      </c>
    </row>
    <row r="16" spans="1:9" s="30" customFormat="1" ht="13.5" thickBot="1" x14ac:dyDescent="0.25">
      <c r="A16" s="177" t="str">
        <f>Položky!B64</f>
        <v>783</v>
      </c>
      <c r="B16" s="85" t="str">
        <f>Položky!C64</f>
        <v>Nátěry</v>
      </c>
      <c r="C16" s="86"/>
      <c r="D16" s="87"/>
      <c r="E16" s="178">
        <f>Položky!BC68</f>
        <v>0</v>
      </c>
      <c r="F16" s="179">
        <f>Položky!BD68</f>
        <v>0</v>
      </c>
      <c r="G16" s="179">
        <f>Položky!BE68</f>
        <v>0</v>
      </c>
      <c r="H16" s="179">
        <f>Položky!BF68</f>
        <v>0</v>
      </c>
      <c r="I16" s="180">
        <f>Položky!BG68</f>
        <v>0</v>
      </c>
    </row>
    <row r="17" spans="1:57" s="93" customFormat="1" ht="13.5" thickBot="1" x14ac:dyDescent="0.25">
      <c r="A17" s="88"/>
      <c r="B17" s="80" t="s">
        <v>50</v>
      </c>
      <c r="C17" s="80"/>
      <c r="D17" s="89"/>
      <c r="E17" s="90">
        <f>SUM(E7:E16)</f>
        <v>0</v>
      </c>
      <c r="F17" s="91">
        <f>SUM(F7:F16)</f>
        <v>0</v>
      </c>
      <c r="G17" s="91">
        <f>SUM(G7:G16)</f>
        <v>0</v>
      </c>
      <c r="H17" s="91">
        <f>SUM(H7:H16)</f>
        <v>0</v>
      </c>
      <c r="I17" s="92">
        <f>SUM(I7:I16)</f>
        <v>0</v>
      </c>
    </row>
    <row r="18" spans="1:57" x14ac:dyDescent="0.2">
      <c r="A18" s="86"/>
      <c r="B18" s="86"/>
      <c r="C18" s="86"/>
      <c r="D18" s="86"/>
      <c r="E18" s="86"/>
      <c r="F18" s="86"/>
      <c r="G18" s="86"/>
      <c r="H18" s="86"/>
      <c r="I18" s="86"/>
    </row>
    <row r="19" spans="1:57" ht="19.5" customHeight="1" x14ac:dyDescent="0.25">
      <c r="A19" s="94" t="s">
        <v>51</v>
      </c>
      <c r="B19" s="94"/>
      <c r="C19" s="94"/>
      <c r="D19" s="94"/>
      <c r="E19" s="94"/>
      <c r="F19" s="94"/>
      <c r="G19" s="95"/>
      <c r="H19" s="94"/>
      <c r="I19" s="94"/>
      <c r="BA19" s="31"/>
      <c r="BB19" s="31"/>
      <c r="BC19" s="31"/>
      <c r="BD19" s="31"/>
      <c r="BE19" s="31"/>
    </row>
    <row r="20" spans="1:57" ht="13.5" thickBot="1" x14ac:dyDescent="0.25">
      <c r="A20" s="96"/>
      <c r="B20" s="96"/>
      <c r="C20" s="96"/>
      <c r="D20" s="96"/>
      <c r="E20" s="96"/>
      <c r="F20" s="96"/>
      <c r="G20" s="96"/>
      <c r="H20" s="96"/>
      <c r="I20" s="96"/>
    </row>
    <row r="21" spans="1:57" x14ac:dyDescent="0.2">
      <c r="A21" s="97" t="s">
        <v>52</v>
      </c>
      <c r="B21" s="98"/>
      <c r="C21" s="98"/>
      <c r="D21" s="99"/>
      <c r="E21" s="100" t="s">
        <v>53</v>
      </c>
      <c r="F21" s="101" t="s">
        <v>54</v>
      </c>
      <c r="G21" s="102" t="s">
        <v>55</v>
      </c>
      <c r="H21" s="103"/>
      <c r="I21" s="104" t="s">
        <v>53</v>
      </c>
    </row>
    <row r="22" spans="1:57" x14ac:dyDescent="0.2">
      <c r="A22" s="105"/>
      <c r="B22" s="106"/>
      <c r="C22" s="106"/>
      <c r="D22" s="107"/>
      <c r="E22" s="108"/>
      <c r="F22" s="109"/>
      <c r="G22" s="110">
        <f>CHOOSE(BA22+1,HSV+PSV,HSV+PSV+Mont,HSV+PSV+Dodavka+Mont,HSV,PSV,Mont,Dodavka,Mont+Dodavka,0)</f>
        <v>0</v>
      </c>
      <c r="H22" s="111"/>
      <c r="I22" s="112">
        <f>E22+F22*G22/100</f>
        <v>0</v>
      </c>
      <c r="BA22">
        <v>8</v>
      </c>
    </row>
    <row r="23" spans="1:57" ht="13.5" thickBot="1" x14ac:dyDescent="0.25">
      <c r="A23" s="113"/>
      <c r="B23" s="114" t="s">
        <v>56</v>
      </c>
      <c r="C23" s="115"/>
      <c r="D23" s="116"/>
      <c r="E23" s="117"/>
      <c r="F23" s="118"/>
      <c r="G23" s="118"/>
      <c r="H23" s="194">
        <f>SUM(H22:H22)</f>
        <v>0</v>
      </c>
      <c r="I23" s="195"/>
    </row>
    <row r="25" spans="1:57" x14ac:dyDescent="0.2">
      <c r="B25" s="93"/>
      <c r="F25" s="119"/>
      <c r="G25" s="120"/>
      <c r="H25" s="120"/>
      <c r="I25" s="121"/>
    </row>
    <row r="26" spans="1:57" x14ac:dyDescent="0.2">
      <c r="F26" s="119"/>
      <c r="G26" s="120"/>
      <c r="H26" s="120"/>
      <c r="I26" s="121"/>
    </row>
    <row r="27" spans="1:57" x14ac:dyDescent="0.2">
      <c r="F27" s="119"/>
      <c r="G27" s="120"/>
      <c r="H27" s="120"/>
      <c r="I27" s="121"/>
    </row>
    <row r="28" spans="1:57" x14ac:dyDescent="0.2">
      <c r="F28" s="119"/>
      <c r="G28" s="120"/>
      <c r="H28" s="120"/>
      <c r="I28" s="121"/>
    </row>
    <row r="29" spans="1:57" x14ac:dyDescent="0.2">
      <c r="F29" s="119"/>
      <c r="G29" s="120"/>
      <c r="H29" s="120"/>
      <c r="I29" s="121"/>
    </row>
    <row r="30" spans="1:57" x14ac:dyDescent="0.2">
      <c r="F30" s="119"/>
      <c r="G30" s="120"/>
      <c r="H30" s="120"/>
      <c r="I30" s="121"/>
    </row>
    <row r="31" spans="1:57" x14ac:dyDescent="0.2">
      <c r="F31" s="119"/>
      <c r="G31" s="120"/>
      <c r="H31" s="120"/>
      <c r="I31" s="121"/>
    </row>
    <row r="32" spans="1:57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  <row r="71" spans="6:9" x14ac:dyDescent="0.2">
      <c r="F71" s="119"/>
      <c r="G71" s="120"/>
      <c r="H71" s="120"/>
      <c r="I71" s="121"/>
    </row>
    <row r="72" spans="6:9" x14ac:dyDescent="0.2">
      <c r="F72" s="119"/>
      <c r="G72" s="120"/>
      <c r="H72" s="120"/>
      <c r="I72" s="121"/>
    </row>
    <row r="73" spans="6:9" x14ac:dyDescent="0.2">
      <c r="F73" s="119"/>
      <c r="G73" s="120"/>
      <c r="H73" s="120"/>
      <c r="I73" s="121"/>
    </row>
    <row r="74" spans="6:9" x14ac:dyDescent="0.2">
      <c r="F74" s="119"/>
      <c r="G74" s="120"/>
      <c r="H74" s="120"/>
      <c r="I74" s="121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35"/>
  <sheetViews>
    <sheetView showGridLines="0" showZeros="0" zoomScale="80" zoomScaleNormal="100" workbookViewId="0">
      <selection activeCell="A68" sqref="A68:IV70"/>
    </sheetView>
  </sheetViews>
  <sheetFormatPr defaultRowHeight="12.75" x14ac:dyDescent="0.2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71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 x14ac:dyDescent="0.2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 x14ac:dyDescent="0.25">
      <c r="B2" s="123"/>
      <c r="C2" s="124"/>
      <c r="D2" s="124"/>
      <c r="E2" s="125"/>
      <c r="F2" s="124"/>
      <c r="G2" s="124"/>
    </row>
    <row r="3" spans="1:59" ht="13.5" thickTop="1" x14ac:dyDescent="0.2">
      <c r="A3" s="188" t="s">
        <v>5</v>
      </c>
      <c r="B3" s="189"/>
      <c r="C3" s="69" t="str">
        <f>CONCATENATE(cislostavby," ",nazevstavby)</f>
        <v xml:space="preserve"> Pálenice Jaroslavice-přístřešek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 x14ac:dyDescent="0.25">
      <c r="A4" s="199" t="s">
        <v>1</v>
      </c>
      <c r="B4" s="191"/>
      <c r="C4" s="75" t="str">
        <f>CONCATENATE(cisloobjektu," ",nazevobjektu)</f>
        <v xml:space="preserve"> </v>
      </c>
      <c r="D4" s="76"/>
      <c r="E4" s="77"/>
      <c r="F4" s="76"/>
      <c r="G4" s="200"/>
      <c r="H4" s="200"/>
      <c r="I4" s="201"/>
    </row>
    <row r="5" spans="1:59" ht="13.5" thickTop="1" x14ac:dyDescent="0.2">
      <c r="A5" s="129"/>
      <c r="B5" s="130"/>
      <c r="C5" s="130"/>
      <c r="D5" s="131"/>
      <c r="E5" s="132"/>
      <c r="F5" s="131"/>
      <c r="G5" s="133"/>
      <c r="H5" s="131"/>
      <c r="I5" s="131"/>
    </row>
    <row r="6" spans="1:59" x14ac:dyDescent="0.2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 x14ac:dyDescent="0.2">
      <c r="A7" s="139" t="s">
        <v>69</v>
      </c>
      <c r="B7" s="140" t="s">
        <v>70</v>
      </c>
      <c r="C7" s="141" t="s">
        <v>71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x14ac:dyDescent="0.2">
      <c r="A8" s="147">
        <v>1</v>
      </c>
      <c r="B8" s="148" t="s">
        <v>73</v>
      </c>
      <c r="C8" s="149" t="s">
        <v>74</v>
      </c>
      <c r="D8" s="150" t="s">
        <v>75</v>
      </c>
      <c r="E8" s="151">
        <v>7.5</v>
      </c>
      <c r="F8" s="151">
        <v>0</v>
      </c>
      <c r="G8" s="152">
        <f>E8*F8</f>
        <v>0</v>
      </c>
      <c r="H8" s="153">
        <v>0</v>
      </c>
      <c r="I8" s="153">
        <f>E8*H8</f>
        <v>0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">
      <c r="A9" s="154"/>
      <c r="B9" s="155"/>
      <c r="C9" s="196" t="s">
        <v>76</v>
      </c>
      <c r="D9" s="197"/>
      <c r="E9" s="156">
        <v>7.5</v>
      </c>
      <c r="F9" s="157"/>
      <c r="G9" s="158"/>
      <c r="H9" s="159"/>
      <c r="I9" s="159"/>
      <c r="J9" s="159"/>
      <c r="K9" s="159"/>
      <c r="M9" s="122" t="s">
        <v>76</v>
      </c>
      <c r="O9" s="160"/>
      <c r="Q9" s="146"/>
    </row>
    <row r="10" spans="1:59" x14ac:dyDescent="0.2">
      <c r="A10" s="147">
        <v>2</v>
      </c>
      <c r="B10" s="148" t="s">
        <v>77</v>
      </c>
      <c r="C10" s="149" t="s">
        <v>78</v>
      </c>
      <c r="D10" s="150" t="s">
        <v>75</v>
      </c>
      <c r="E10" s="151">
        <v>7.5</v>
      </c>
      <c r="F10" s="151">
        <v>0</v>
      </c>
      <c r="G10" s="152">
        <f>E10*F10</f>
        <v>0</v>
      </c>
      <c r="H10" s="153">
        <v>0</v>
      </c>
      <c r="I10" s="153">
        <f>E10*H10</f>
        <v>0</v>
      </c>
      <c r="J10" s="153">
        <v>0</v>
      </c>
      <c r="K10" s="153">
        <f>E10*J10</f>
        <v>0</v>
      </c>
      <c r="Q10" s="146">
        <v>2</v>
      </c>
      <c r="AA10" s="122">
        <v>12</v>
      </c>
      <c r="AB10" s="122">
        <v>0</v>
      </c>
      <c r="AC10" s="122">
        <v>2</v>
      </c>
      <c r="BB10" s="122">
        <v>1</v>
      </c>
      <c r="BC10" s="122">
        <f>IF(BB10=1,G10,0)</f>
        <v>0</v>
      </c>
      <c r="BD10" s="122">
        <f>IF(BB10=2,G10,0)</f>
        <v>0</v>
      </c>
      <c r="BE10" s="122">
        <f>IF(BB10=3,G10,0)</f>
        <v>0</v>
      </c>
      <c r="BF10" s="122">
        <f>IF(BB10=4,G10,0)</f>
        <v>0</v>
      </c>
      <c r="BG10" s="122">
        <f>IF(BB10=5,G10,0)</f>
        <v>0</v>
      </c>
    </row>
    <row r="11" spans="1:59" x14ac:dyDescent="0.2">
      <c r="A11" s="147">
        <v>3</v>
      </c>
      <c r="B11" s="148" t="s">
        <v>79</v>
      </c>
      <c r="C11" s="149" t="s">
        <v>80</v>
      </c>
      <c r="D11" s="150" t="s">
        <v>75</v>
      </c>
      <c r="E11" s="151">
        <v>7.5</v>
      </c>
      <c r="F11" s="151">
        <v>0</v>
      </c>
      <c r="G11" s="152">
        <f>E11*F11</f>
        <v>0</v>
      </c>
      <c r="H11" s="153">
        <v>0</v>
      </c>
      <c r="I11" s="153">
        <f>E11*H11</f>
        <v>0</v>
      </c>
      <c r="J11" s="153">
        <v>0</v>
      </c>
      <c r="K11" s="153">
        <f>E11*J11</f>
        <v>0</v>
      </c>
      <c r="Q11" s="146">
        <v>2</v>
      </c>
      <c r="AA11" s="122">
        <v>12</v>
      </c>
      <c r="AB11" s="122">
        <v>0</v>
      </c>
      <c r="AC11" s="122">
        <v>3</v>
      </c>
      <c r="BB11" s="122">
        <v>1</v>
      </c>
      <c r="BC11" s="122">
        <f>IF(BB11=1,G11,0)</f>
        <v>0</v>
      </c>
      <c r="BD11" s="122">
        <f>IF(BB11=2,G11,0)</f>
        <v>0</v>
      </c>
      <c r="BE11" s="122">
        <f>IF(BB11=3,G11,0)</f>
        <v>0</v>
      </c>
      <c r="BF11" s="122">
        <f>IF(BB11=4,G11,0)</f>
        <v>0</v>
      </c>
      <c r="BG11" s="122">
        <f>IF(BB11=5,G11,0)</f>
        <v>0</v>
      </c>
    </row>
    <row r="12" spans="1:59" x14ac:dyDescent="0.2">
      <c r="A12" s="161"/>
      <c r="B12" s="162" t="s">
        <v>72</v>
      </c>
      <c r="C12" s="163" t="str">
        <f>CONCATENATE(B7," ",C7)</f>
        <v>1 Zemní práce</v>
      </c>
      <c r="D12" s="161"/>
      <c r="E12" s="164"/>
      <c r="F12" s="164"/>
      <c r="G12" s="165">
        <f>SUM(G7:G11)</f>
        <v>0</v>
      </c>
      <c r="H12" s="166"/>
      <c r="I12" s="167">
        <f>SUM(I7:I11)</f>
        <v>0</v>
      </c>
      <c r="J12" s="166"/>
      <c r="K12" s="167">
        <f>SUM(K7:K11)</f>
        <v>0</v>
      </c>
      <c r="Q12" s="146">
        <v>4</v>
      </c>
      <c r="BC12" s="168">
        <f>SUM(BC7:BC11)</f>
        <v>0</v>
      </c>
      <c r="BD12" s="168">
        <f>SUM(BD7:BD11)</f>
        <v>0</v>
      </c>
      <c r="BE12" s="168">
        <f>SUM(BE7:BE11)</f>
        <v>0</v>
      </c>
      <c r="BF12" s="168">
        <f>SUM(BF7:BF11)</f>
        <v>0</v>
      </c>
      <c r="BG12" s="168">
        <f>SUM(BG7:BG11)</f>
        <v>0</v>
      </c>
    </row>
    <row r="13" spans="1:59" x14ac:dyDescent="0.2">
      <c r="A13" s="139" t="s">
        <v>69</v>
      </c>
      <c r="B13" s="140" t="s">
        <v>81</v>
      </c>
      <c r="C13" s="141" t="s">
        <v>82</v>
      </c>
      <c r="D13" s="142"/>
      <c r="E13" s="143"/>
      <c r="F13" s="143"/>
      <c r="G13" s="144"/>
      <c r="H13" s="145"/>
      <c r="I13" s="145"/>
      <c r="J13" s="145"/>
      <c r="K13" s="145"/>
      <c r="Q13" s="146">
        <v>1</v>
      </c>
    </row>
    <row r="14" spans="1:59" x14ac:dyDescent="0.2">
      <c r="A14" s="147">
        <v>4</v>
      </c>
      <c r="B14" s="148" t="s">
        <v>83</v>
      </c>
      <c r="C14" s="149" t="s">
        <v>84</v>
      </c>
      <c r="D14" s="150" t="s">
        <v>85</v>
      </c>
      <c r="E14" s="151">
        <v>25</v>
      </c>
      <c r="F14" s="151">
        <v>0</v>
      </c>
      <c r="G14" s="152">
        <f>E14*F14</f>
        <v>0</v>
      </c>
      <c r="H14" s="153">
        <v>0</v>
      </c>
      <c r="I14" s="153">
        <f>E14*H14</f>
        <v>0</v>
      </c>
      <c r="J14" s="153">
        <v>0</v>
      </c>
      <c r="K14" s="153">
        <f>E14*J14</f>
        <v>0</v>
      </c>
      <c r="Q14" s="146">
        <v>2</v>
      </c>
      <c r="AA14" s="122">
        <v>12</v>
      </c>
      <c r="AB14" s="122">
        <v>0</v>
      </c>
      <c r="AC14" s="122">
        <v>4</v>
      </c>
      <c r="BB14" s="122">
        <v>1</v>
      </c>
      <c r="BC14" s="122">
        <f>IF(BB14=1,G14,0)</f>
        <v>0</v>
      </c>
      <c r="BD14" s="122">
        <f>IF(BB14=2,G14,0)</f>
        <v>0</v>
      </c>
      <c r="BE14" s="122">
        <f>IF(BB14=3,G14,0)</f>
        <v>0</v>
      </c>
      <c r="BF14" s="122">
        <f>IF(BB14=4,G14,0)</f>
        <v>0</v>
      </c>
      <c r="BG14" s="122">
        <f>IF(BB14=5,G14,0)</f>
        <v>0</v>
      </c>
    </row>
    <row r="15" spans="1:59" x14ac:dyDescent="0.2">
      <c r="A15" s="154"/>
      <c r="B15" s="155"/>
      <c r="C15" s="196" t="s">
        <v>86</v>
      </c>
      <c r="D15" s="197"/>
      <c r="E15" s="156">
        <v>25</v>
      </c>
      <c r="F15" s="157"/>
      <c r="G15" s="158"/>
      <c r="H15" s="159"/>
      <c r="I15" s="159"/>
      <c r="J15" s="159"/>
      <c r="K15" s="159"/>
      <c r="M15" s="122" t="s">
        <v>86</v>
      </c>
      <c r="O15" s="160"/>
      <c r="Q15" s="146"/>
    </row>
    <row r="16" spans="1:59" ht="25.5" x14ac:dyDescent="0.2">
      <c r="A16" s="147">
        <v>5</v>
      </c>
      <c r="B16" s="148" t="s">
        <v>87</v>
      </c>
      <c r="C16" s="149" t="s">
        <v>88</v>
      </c>
      <c r="D16" s="150" t="s">
        <v>89</v>
      </c>
      <c r="E16" s="151">
        <v>6.0400000000000002E-2</v>
      </c>
      <c r="F16" s="151">
        <v>0</v>
      </c>
      <c r="G16" s="152">
        <f>E16*F16</f>
        <v>0</v>
      </c>
      <c r="H16" s="153">
        <v>1.0512600000000001</v>
      </c>
      <c r="I16" s="153">
        <f>E16*H16</f>
        <v>6.3496104000000012E-2</v>
      </c>
      <c r="J16" s="153">
        <v>0</v>
      </c>
      <c r="K16" s="153">
        <f>E16*J16</f>
        <v>0</v>
      </c>
      <c r="Q16" s="146">
        <v>2</v>
      </c>
      <c r="AA16" s="122">
        <v>12</v>
      </c>
      <c r="AB16" s="122">
        <v>0</v>
      </c>
      <c r="AC16" s="122">
        <v>5</v>
      </c>
      <c r="BB16" s="122">
        <v>1</v>
      </c>
      <c r="BC16" s="122">
        <f>IF(BB16=1,G16,0)</f>
        <v>0</v>
      </c>
      <c r="BD16" s="122">
        <f>IF(BB16=2,G16,0)</f>
        <v>0</v>
      </c>
      <c r="BE16" s="122">
        <f>IF(BB16=3,G16,0)</f>
        <v>0</v>
      </c>
      <c r="BF16" s="122">
        <f>IF(BB16=4,G16,0)</f>
        <v>0</v>
      </c>
      <c r="BG16" s="122">
        <f>IF(BB16=5,G16,0)</f>
        <v>0</v>
      </c>
    </row>
    <row r="17" spans="1:59" x14ac:dyDescent="0.2">
      <c r="A17" s="154"/>
      <c r="B17" s="155"/>
      <c r="C17" s="196" t="s">
        <v>90</v>
      </c>
      <c r="D17" s="197"/>
      <c r="E17" s="156">
        <v>6.0400000000000002E-2</v>
      </c>
      <c r="F17" s="157"/>
      <c r="G17" s="158"/>
      <c r="H17" s="159"/>
      <c r="I17" s="159"/>
      <c r="J17" s="159"/>
      <c r="K17" s="159"/>
      <c r="M17" s="122" t="s">
        <v>90</v>
      </c>
      <c r="O17" s="160"/>
      <c r="Q17" s="146"/>
    </row>
    <row r="18" spans="1:59" x14ac:dyDescent="0.2">
      <c r="A18" s="161"/>
      <c r="B18" s="162" t="s">
        <v>72</v>
      </c>
      <c r="C18" s="163" t="str">
        <f>CONCATENATE(B13," ",C13)</f>
        <v>2 Základy,zvláštní zakládání</v>
      </c>
      <c r="D18" s="161"/>
      <c r="E18" s="164"/>
      <c r="F18" s="164"/>
      <c r="G18" s="165">
        <f>SUM(G13:G17)</f>
        <v>0</v>
      </c>
      <c r="H18" s="166"/>
      <c r="I18" s="167">
        <f>SUM(I13:I17)</f>
        <v>6.3496104000000012E-2</v>
      </c>
      <c r="J18" s="166"/>
      <c r="K18" s="167">
        <f>SUM(K13:K17)</f>
        <v>0</v>
      </c>
      <c r="Q18" s="146">
        <v>4</v>
      </c>
      <c r="BC18" s="168">
        <f>SUM(BC13:BC17)</f>
        <v>0</v>
      </c>
      <c r="BD18" s="168">
        <f>SUM(BD13:BD17)</f>
        <v>0</v>
      </c>
      <c r="BE18" s="168">
        <f>SUM(BE13:BE17)</f>
        <v>0</v>
      </c>
      <c r="BF18" s="168">
        <f>SUM(BF13:BF17)</f>
        <v>0</v>
      </c>
      <c r="BG18" s="168">
        <f>SUM(BG13:BG17)</f>
        <v>0</v>
      </c>
    </row>
    <row r="19" spans="1:59" x14ac:dyDescent="0.2">
      <c r="A19" s="139" t="s">
        <v>69</v>
      </c>
      <c r="B19" s="140" t="s">
        <v>91</v>
      </c>
      <c r="C19" s="141" t="s">
        <v>92</v>
      </c>
      <c r="D19" s="142"/>
      <c r="E19" s="143"/>
      <c r="F19" s="143"/>
      <c r="G19" s="144"/>
      <c r="H19" s="145"/>
      <c r="I19" s="145"/>
      <c r="J19" s="145"/>
      <c r="K19" s="145"/>
      <c r="Q19" s="146">
        <v>1</v>
      </c>
    </row>
    <row r="20" spans="1:59" x14ac:dyDescent="0.2">
      <c r="A20" s="147">
        <v>6</v>
      </c>
      <c r="B20" s="148" t="s">
        <v>93</v>
      </c>
      <c r="C20" s="149" t="s">
        <v>94</v>
      </c>
      <c r="D20" s="150" t="s">
        <v>85</v>
      </c>
      <c r="E20" s="151">
        <v>7.5</v>
      </c>
      <c r="F20" s="151">
        <v>0</v>
      </c>
      <c r="G20" s="152">
        <f>E20*F20</f>
        <v>0</v>
      </c>
      <c r="H20" s="153">
        <v>0.2024</v>
      </c>
      <c r="I20" s="153">
        <f>E20*H20</f>
        <v>1.518</v>
      </c>
      <c r="J20" s="153">
        <v>0</v>
      </c>
      <c r="K20" s="153">
        <f>E20*J20</f>
        <v>0</v>
      </c>
      <c r="Q20" s="146">
        <v>2</v>
      </c>
      <c r="AA20" s="122">
        <v>12</v>
      </c>
      <c r="AB20" s="122">
        <v>0</v>
      </c>
      <c r="AC20" s="122">
        <v>6</v>
      </c>
      <c r="BB20" s="122">
        <v>1</v>
      </c>
      <c r="BC20" s="122">
        <f>IF(BB20=1,G20,0)</f>
        <v>0</v>
      </c>
      <c r="BD20" s="122">
        <f>IF(BB20=2,G20,0)</f>
        <v>0</v>
      </c>
      <c r="BE20" s="122">
        <f>IF(BB20=3,G20,0)</f>
        <v>0</v>
      </c>
      <c r="BF20" s="122">
        <f>IF(BB20=4,G20,0)</f>
        <v>0</v>
      </c>
      <c r="BG20" s="122">
        <f>IF(BB20=5,G20,0)</f>
        <v>0</v>
      </c>
    </row>
    <row r="21" spans="1:59" x14ac:dyDescent="0.2">
      <c r="A21" s="147">
        <v>7</v>
      </c>
      <c r="B21" s="148" t="s">
        <v>95</v>
      </c>
      <c r="C21" s="149" t="s">
        <v>96</v>
      </c>
      <c r="D21" s="150" t="s">
        <v>85</v>
      </c>
      <c r="E21" s="151">
        <v>7.5</v>
      </c>
      <c r="F21" s="151">
        <v>0</v>
      </c>
      <c r="G21" s="152">
        <f>E21*F21</f>
        <v>0</v>
      </c>
      <c r="H21" s="153">
        <v>0.37080000000000002</v>
      </c>
      <c r="I21" s="153">
        <f>E21*H21</f>
        <v>2.7810000000000001</v>
      </c>
      <c r="J21" s="153">
        <v>0</v>
      </c>
      <c r="K21" s="153">
        <f>E21*J21</f>
        <v>0</v>
      </c>
      <c r="Q21" s="146">
        <v>2</v>
      </c>
      <c r="AA21" s="122">
        <v>12</v>
      </c>
      <c r="AB21" s="122">
        <v>0</v>
      </c>
      <c r="AC21" s="122">
        <v>7</v>
      </c>
      <c r="BB21" s="122">
        <v>1</v>
      </c>
      <c r="BC21" s="122">
        <f>IF(BB21=1,G21,0)</f>
        <v>0</v>
      </c>
      <c r="BD21" s="122">
        <f>IF(BB21=2,G21,0)</f>
        <v>0</v>
      </c>
      <c r="BE21" s="122">
        <f>IF(BB21=3,G21,0)</f>
        <v>0</v>
      </c>
      <c r="BF21" s="122">
        <f>IF(BB21=4,G21,0)</f>
        <v>0</v>
      </c>
      <c r="BG21" s="122">
        <f>IF(BB21=5,G21,0)</f>
        <v>0</v>
      </c>
    </row>
    <row r="22" spans="1:59" x14ac:dyDescent="0.2">
      <c r="A22" s="161"/>
      <c r="B22" s="162" t="s">
        <v>72</v>
      </c>
      <c r="C22" s="163" t="str">
        <f>CONCATENATE(B19," ",C19)</f>
        <v>5 Komunikace</v>
      </c>
      <c r="D22" s="161"/>
      <c r="E22" s="164"/>
      <c r="F22" s="164"/>
      <c r="G22" s="165">
        <f>SUM(G19:G21)</f>
        <v>0</v>
      </c>
      <c r="H22" s="166"/>
      <c r="I22" s="167">
        <f>SUM(I19:I21)</f>
        <v>4.2990000000000004</v>
      </c>
      <c r="J22" s="166"/>
      <c r="K22" s="167">
        <f>SUM(K19:K21)</f>
        <v>0</v>
      </c>
      <c r="Q22" s="146">
        <v>4</v>
      </c>
      <c r="BC22" s="168">
        <f>SUM(BC19:BC21)</f>
        <v>0</v>
      </c>
      <c r="BD22" s="168">
        <f>SUM(BD19:BD21)</f>
        <v>0</v>
      </c>
      <c r="BE22" s="168">
        <f>SUM(BE19:BE21)</f>
        <v>0</v>
      </c>
      <c r="BF22" s="168">
        <f>SUM(BF19:BF21)</f>
        <v>0</v>
      </c>
      <c r="BG22" s="168">
        <f>SUM(BG19:BG21)</f>
        <v>0</v>
      </c>
    </row>
    <row r="23" spans="1:59" x14ac:dyDescent="0.2">
      <c r="A23" s="139" t="s">
        <v>69</v>
      </c>
      <c r="B23" s="140" t="s">
        <v>97</v>
      </c>
      <c r="C23" s="141" t="s">
        <v>98</v>
      </c>
      <c r="D23" s="142"/>
      <c r="E23" s="143"/>
      <c r="F23" s="143"/>
      <c r="G23" s="144"/>
      <c r="H23" s="145"/>
      <c r="I23" s="145"/>
      <c r="J23" s="145"/>
      <c r="K23" s="145"/>
      <c r="Q23" s="146">
        <v>1</v>
      </c>
    </row>
    <row r="24" spans="1:59" x14ac:dyDescent="0.2">
      <c r="A24" s="147">
        <v>8</v>
      </c>
      <c r="B24" s="148" t="s">
        <v>99</v>
      </c>
      <c r="C24" s="149" t="s">
        <v>100</v>
      </c>
      <c r="D24" s="150" t="s">
        <v>75</v>
      </c>
      <c r="E24" s="151">
        <v>0.9375</v>
      </c>
      <c r="F24" s="151">
        <v>0</v>
      </c>
      <c r="G24" s="152">
        <f>E24*F24</f>
        <v>0</v>
      </c>
      <c r="H24" s="153">
        <v>2.5249999999999999</v>
      </c>
      <c r="I24" s="153">
        <f>E24*H24</f>
        <v>2.3671875</v>
      </c>
      <c r="J24" s="153">
        <v>0</v>
      </c>
      <c r="K24" s="153">
        <f>E24*J24</f>
        <v>0</v>
      </c>
      <c r="Q24" s="146">
        <v>2</v>
      </c>
      <c r="AA24" s="122">
        <v>12</v>
      </c>
      <c r="AB24" s="122">
        <v>0</v>
      </c>
      <c r="AC24" s="122">
        <v>8</v>
      </c>
      <c r="BB24" s="122">
        <v>1</v>
      </c>
      <c r="BC24" s="122">
        <f>IF(BB24=1,G24,0)</f>
        <v>0</v>
      </c>
      <c r="BD24" s="122">
        <f>IF(BB24=2,G24,0)</f>
        <v>0</v>
      </c>
      <c r="BE24" s="122">
        <f>IF(BB24=3,G24,0)</f>
        <v>0</v>
      </c>
      <c r="BF24" s="122">
        <f>IF(BB24=4,G24,0)</f>
        <v>0</v>
      </c>
      <c r="BG24" s="122">
        <f>IF(BB24=5,G24,0)</f>
        <v>0</v>
      </c>
    </row>
    <row r="25" spans="1:59" x14ac:dyDescent="0.2">
      <c r="A25" s="154"/>
      <c r="B25" s="155"/>
      <c r="C25" s="196" t="s">
        <v>101</v>
      </c>
      <c r="D25" s="197"/>
      <c r="E25" s="156">
        <v>0.9375</v>
      </c>
      <c r="F25" s="157"/>
      <c r="G25" s="158"/>
      <c r="H25" s="159"/>
      <c r="I25" s="159"/>
      <c r="J25" s="159"/>
      <c r="K25" s="159"/>
      <c r="M25" s="122" t="s">
        <v>101</v>
      </c>
      <c r="O25" s="160"/>
      <c r="Q25" s="146"/>
    </row>
    <row r="26" spans="1:59" x14ac:dyDescent="0.2">
      <c r="A26" s="161"/>
      <c r="B26" s="162" t="s">
        <v>72</v>
      </c>
      <c r="C26" s="163" t="str">
        <f>CONCATENATE(B23," ",C23)</f>
        <v>63 Podlahy a podlahové konstrukce</v>
      </c>
      <c r="D26" s="161"/>
      <c r="E26" s="164"/>
      <c r="F26" s="164"/>
      <c r="G26" s="165">
        <f>SUM(G23:G25)</f>
        <v>0</v>
      </c>
      <c r="H26" s="166"/>
      <c r="I26" s="167">
        <f>SUM(I23:I25)</f>
        <v>2.3671875</v>
      </c>
      <c r="J26" s="166"/>
      <c r="K26" s="167">
        <f>SUM(K23:K25)</f>
        <v>0</v>
      </c>
      <c r="Q26" s="146">
        <v>4</v>
      </c>
      <c r="BC26" s="168">
        <f>SUM(BC23:BC25)</f>
        <v>0</v>
      </c>
      <c r="BD26" s="168">
        <f>SUM(BD23:BD25)</f>
        <v>0</v>
      </c>
      <c r="BE26" s="168">
        <f>SUM(BE23:BE25)</f>
        <v>0</v>
      </c>
      <c r="BF26" s="168">
        <f>SUM(BF23:BF25)</f>
        <v>0</v>
      </c>
      <c r="BG26" s="168">
        <f>SUM(BG23:BG25)</f>
        <v>0</v>
      </c>
    </row>
    <row r="27" spans="1:59" x14ac:dyDescent="0.2">
      <c r="A27" s="139" t="s">
        <v>69</v>
      </c>
      <c r="B27" s="140" t="s">
        <v>102</v>
      </c>
      <c r="C27" s="141" t="s">
        <v>103</v>
      </c>
      <c r="D27" s="142"/>
      <c r="E27" s="143"/>
      <c r="F27" s="143"/>
      <c r="G27" s="144"/>
      <c r="H27" s="145"/>
      <c r="I27" s="145"/>
      <c r="J27" s="145"/>
      <c r="K27" s="145"/>
      <c r="Q27" s="146">
        <v>1</v>
      </c>
    </row>
    <row r="28" spans="1:59" x14ac:dyDescent="0.2">
      <c r="A28" s="147">
        <v>9</v>
      </c>
      <c r="B28" s="148" t="s">
        <v>104</v>
      </c>
      <c r="C28" s="149" t="s">
        <v>105</v>
      </c>
      <c r="D28" s="150" t="s">
        <v>89</v>
      </c>
      <c r="E28" s="151">
        <v>6.73</v>
      </c>
      <c r="F28" s="151">
        <v>0</v>
      </c>
      <c r="G28" s="152">
        <f>E28*F28</f>
        <v>0</v>
      </c>
      <c r="H28" s="153">
        <v>0</v>
      </c>
      <c r="I28" s="153">
        <f>E28*H28</f>
        <v>0</v>
      </c>
      <c r="J28" s="153">
        <v>0</v>
      </c>
      <c r="K28" s="153">
        <f>E28*J28</f>
        <v>0</v>
      </c>
      <c r="Q28" s="146">
        <v>2</v>
      </c>
      <c r="AA28" s="122">
        <v>12</v>
      </c>
      <c r="AB28" s="122">
        <v>0</v>
      </c>
      <c r="AC28" s="122">
        <v>9</v>
      </c>
      <c r="BB28" s="122">
        <v>1</v>
      </c>
      <c r="BC28" s="122">
        <f>IF(BB28=1,G28,0)</f>
        <v>0</v>
      </c>
      <c r="BD28" s="122">
        <f>IF(BB28=2,G28,0)</f>
        <v>0</v>
      </c>
      <c r="BE28" s="122">
        <f>IF(BB28=3,G28,0)</f>
        <v>0</v>
      </c>
      <c r="BF28" s="122">
        <f>IF(BB28=4,G28,0)</f>
        <v>0</v>
      </c>
      <c r="BG28" s="122">
        <f>IF(BB28=5,G28,0)</f>
        <v>0</v>
      </c>
    </row>
    <row r="29" spans="1:59" x14ac:dyDescent="0.2">
      <c r="A29" s="161"/>
      <c r="B29" s="162" t="s">
        <v>72</v>
      </c>
      <c r="C29" s="163" t="str">
        <f>CONCATENATE(B27," ",C27)</f>
        <v>99 Staveništní přesun hmot</v>
      </c>
      <c r="D29" s="161"/>
      <c r="E29" s="164"/>
      <c r="F29" s="164"/>
      <c r="G29" s="165">
        <f>SUM(G27:G28)</f>
        <v>0</v>
      </c>
      <c r="H29" s="166"/>
      <c r="I29" s="167">
        <f>SUM(I27:I28)</f>
        <v>0</v>
      </c>
      <c r="J29" s="166"/>
      <c r="K29" s="167">
        <f>SUM(K27:K28)</f>
        <v>0</v>
      </c>
      <c r="Q29" s="146">
        <v>4</v>
      </c>
      <c r="BC29" s="168">
        <f>SUM(BC27:BC28)</f>
        <v>0</v>
      </c>
      <c r="BD29" s="168">
        <f>SUM(BD27:BD28)</f>
        <v>0</v>
      </c>
      <c r="BE29" s="168">
        <f>SUM(BE27:BE28)</f>
        <v>0</v>
      </c>
      <c r="BF29" s="168">
        <f>SUM(BF27:BF28)</f>
        <v>0</v>
      </c>
      <c r="BG29" s="168">
        <f>SUM(BG27:BG28)</f>
        <v>0</v>
      </c>
    </row>
    <row r="30" spans="1:59" x14ac:dyDescent="0.2">
      <c r="A30" s="139" t="s">
        <v>69</v>
      </c>
      <c r="B30" s="140" t="s">
        <v>106</v>
      </c>
      <c r="C30" s="141" t="s">
        <v>107</v>
      </c>
      <c r="D30" s="142"/>
      <c r="E30" s="143"/>
      <c r="F30" s="143"/>
      <c r="G30" s="144"/>
      <c r="H30" s="145"/>
      <c r="I30" s="145"/>
      <c r="J30" s="145"/>
      <c r="K30" s="145"/>
      <c r="Q30" s="146">
        <v>1</v>
      </c>
    </row>
    <row r="31" spans="1:59" x14ac:dyDescent="0.2">
      <c r="A31" s="147">
        <v>10</v>
      </c>
      <c r="B31" s="148" t="s">
        <v>108</v>
      </c>
      <c r="C31" s="149" t="s">
        <v>109</v>
      </c>
      <c r="D31" s="150" t="s">
        <v>110</v>
      </c>
      <c r="E31" s="151">
        <v>29</v>
      </c>
      <c r="F31" s="151">
        <v>0</v>
      </c>
      <c r="G31" s="152">
        <f>E31*F31</f>
        <v>0</v>
      </c>
      <c r="H31" s="153">
        <v>2.5500000000000002E-3</v>
      </c>
      <c r="I31" s="153">
        <f>E31*H31</f>
        <v>7.3950000000000002E-2</v>
      </c>
      <c r="J31" s="153">
        <v>0</v>
      </c>
      <c r="K31" s="153">
        <f>E31*J31</f>
        <v>0</v>
      </c>
      <c r="Q31" s="146">
        <v>2</v>
      </c>
      <c r="AA31" s="122">
        <v>12</v>
      </c>
      <c r="AB31" s="122">
        <v>0</v>
      </c>
      <c r="AC31" s="122">
        <v>10</v>
      </c>
      <c r="BB31" s="122">
        <v>2</v>
      </c>
      <c r="BC31" s="122">
        <f>IF(BB31=1,G31,0)</f>
        <v>0</v>
      </c>
      <c r="BD31" s="122">
        <f>IF(BB31=2,G31,0)</f>
        <v>0</v>
      </c>
      <c r="BE31" s="122">
        <f>IF(BB31=3,G31,0)</f>
        <v>0</v>
      </c>
      <c r="BF31" s="122">
        <f>IF(BB31=4,G31,0)</f>
        <v>0</v>
      </c>
      <c r="BG31" s="122">
        <f>IF(BB31=5,G31,0)</f>
        <v>0</v>
      </c>
    </row>
    <row r="32" spans="1:59" x14ac:dyDescent="0.2">
      <c r="A32" s="147">
        <v>11</v>
      </c>
      <c r="B32" s="148" t="s">
        <v>111</v>
      </c>
      <c r="C32" s="149" t="s">
        <v>112</v>
      </c>
      <c r="D32" s="150" t="s">
        <v>110</v>
      </c>
      <c r="E32" s="151">
        <v>67</v>
      </c>
      <c r="F32" s="151">
        <v>0</v>
      </c>
      <c r="G32" s="152">
        <f>E32*F32</f>
        <v>0</v>
      </c>
      <c r="H32" s="153">
        <v>2.5500000000000002E-3</v>
      </c>
      <c r="I32" s="153">
        <f>E32*H32</f>
        <v>0.17085</v>
      </c>
      <c r="J32" s="153">
        <v>0</v>
      </c>
      <c r="K32" s="153">
        <f>E32*J32</f>
        <v>0</v>
      </c>
      <c r="Q32" s="146">
        <v>2</v>
      </c>
      <c r="AA32" s="122">
        <v>12</v>
      </c>
      <c r="AB32" s="122">
        <v>0</v>
      </c>
      <c r="AC32" s="122">
        <v>11</v>
      </c>
      <c r="BB32" s="122">
        <v>2</v>
      </c>
      <c r="BC32" s="122">
        <f>IF(BB32=1,G32,0)</f>
        <v>0</v>
      </c>
      <c r="BD32" s="122">
        <f>IF(BB32=2,G32,0)</f>
        <v>0</v>
      </c>
      <c r="BE32" s="122">
        <f>IF(BB32=3,G32,0)</f>
        <v>0</v>
      </c>
      <c r="BF32" s="122">
        <f>IF(BB32=4,G32,0)</f>
        <v>0</v>
      </c>
      <c r="BG32" s="122">
        <f>IF(BB32=5,G32,0)</f>
        <v>0</v>
      </c>
    </row>
    <row r="33" spans="1:59" x14ac:dyDescent="0.2">
      <c r="A33" s="147">
        <v>12</v>
      </c>
      <c r="B33" s="148" t="s">
        <v>113</v>
      </c>
      <c r="C33" s="149" t="s">
        <v>114</v>
      </c>
      <c r="D33" s="150" t="s">
        <v>110</v>
      </c>
      <c r="E33" s="151">
        <v>18</v>
      </c>
      <c r="F33" s="151">
        <v>0</v>
      </c>
      <c r="G33" s="152">
        <f>E33*F33</f>
        <v>0</v>
      </c>
      <c r="H33" s="153">
        <v>2.5500000000000002E-3</v>
      </c>
      <c r="I33" s="153">
        <f>E33*H33</f>
        <v>4.5900000000000003E-2</v>
      </c>
      <c r="J33" s="153">
        <v>0</v>
      </c>
      <c r="K33" s="153">
        <f>E33*J33</f>
        <v>0</v>
      </c>
      <c r="Q33" s="146">
        <v>2</v>
      </c>
      <c r="AA33" s="122">
        <v>12</v>
      </c>
      <c r="AB33" s="122">
        <v>0</v>
      </c>
      <c r="AC33" s="122">
        <v>12</v>
      </c>
      <c r="BB33" s="122">
        <v>2</v>
      </c>
      <c r="BC33" s="122">
        <f>IF(BB33=1,G33,0)</f>
        <v>0</v>
      </c>
      <c r="BD33" s="122">
        <f>IF(BB33=2,G33,0)</f>
        <v>0</v>
      </c>
      <c r="BE33" s="122">
        <f>IF(BB33=3,G33,0)</f>
        <v>0</v>
      </c>
      <c r="BF33" s="122">
        <f>IF(BB33=4,G33,0)</f>
        <v>0</v>
      </c>
      <c r="BG33" s="122">
        <f>IF(BB33=5,G33,0)</f>
        <v>0</v>
      </c>
    </row>
    <row r="34" spans="1:59" x14ac:dyDescent="0.2">
      <c r="A34" s="147">
        <v>13</v>
      </c>
      <c r="B34" s="148" t="s">
        <v>115</v>
      </c>
      <c r="C34" s="149" t="s">
        <v>116</v>
      </c>
      <c r="D34" s="150" t="s">
        <v>85</v>
      </c>
      <c r="E34" s="151">
        <v>39.6</v>
      </c>
      <c r="F34" s="151">
        <v>0</v>
      </c>
      <c r="G34" s="152">
        <f>E34*F34</f>
        <v>0</v>
      </c>
      <c r="H34" s="153">
        <v>0</v>
      </c>
      <c r="I34" s="153">
        <f>E34*H34</f>
        <v>0</v>
      </c>
      <c r="J34" s="153">
        <v>0</v>
      </c>
      <c r="K34" s="153">
        <f>E34*J34</f>
        <v>0</v>
      </c>
      <c r="Q34" s="146">
        <v>2</v>
      </c>
      <c r="AA34" s="122">
        <v>12</v>
      </c>
      <c r="AB34" s="122">
        <v>0</v>
      </c>
      <c r="AC34" s="122">
        <v>13</v>
      </c>
      <c r="BB34" s="122">
        <v>2</v>
      </c>
      <c r="BC34" s="122">
        <f>IF(BB34=1,G34,0)</f>
        <v>0</v>
      </c>
      <c r="BD34" s="122">
        <f>IF(BB34=2,G34,0)</f>
        <v>0</v>
      </c>
      <c r="BE34" s="122">
        <f>IF(BB34=3,G34,0)</f>
        <v>0</v>
      </c>
      <c r="BF34" s="122">
        <f>IF(BB34=4,G34,0)</f>
        <v>0</v>
      </c>
      <c r="BG34" s="122">
        <f>IF(BB34=5,G34,0)</f>
        <v>0</v>
      </c>
    </row>
    <row r="35" spans="1:59" x14ac:dyDescent="0.2">
      <c r="A35" s="154"/>
      <c r="B35" s="155"/>
      <c r="C35" s="196" t="s">
        <v>117</v>
      </c>
      <c r="D35" s="197"/>
      <c r="E35" s="156">
        <v>39.6</v>
      </c>
      <c r="F35" s="157"/>
      <c r="G35" s="158"/>
      <c r="H35" s="159"/>
      <c r="I35" s="159"/>
      <c r="J35" s="159"/>
      <c r="K35" s="159"/>
      <c r="M35" s="122" t="s">
        <v>117</v>
      </c>
      <c r="O35" s="160"/>
      <c r="Q35" s="146"/>
    </row>
    <row r="36" spans="1:59" x14ac:dyDescent="0.2">
      <c r="A36" s="147">
        <v>14</v>
      </c>
      <c r="B36" s="148" t="s">
        <v>118</v>
      </c>
      <c r="C36" s="149" t="s">
        <v>119</v>
      </c>
      <c r="D36" s="150" t="s">
        <v>75</v>
      </c>
      <c r="E36" s="151">
        <v>2.1</v>
      </c>
      <c r="F36" s="151">
        <v>0</v>
      </c>
      <c r="G36" s="152">
        <f>E36*F36</f>
        <v>0</v>
      </c>
      <c r="H36" s="153">
        <v>0.5</v>
      </c>
      <c r="I36" s="153">
        <f>E36*H36</f>
        <v>1.05</v>
      </c>
      <c r="J36" s="153">
        <v>0</v>
      </c>
      <c r="K36" s="153">
        <f>E36*J36</f>
        <v>0</v>
      </c>
      <c r="Q36" s="146">
        <v>2</v>
      </c>
      <c r="AA36" s="122">
        <v>12</v>
      </c>
      <c r="AB36" s="122">
        <v>0</v>
      </c>
      <c r="AC36" s="122">
        <v>14</v>
      </c>
      <c r="BB36" s="122">
        <v>2</v>
      </c>
      <c r="BC36" s="122">
        <f>IF(BB36=1,G36,0)</f>
        <v>0</v>
      </c>
      <c r="BD36" s="122">
        <f>IF(BB36=2,G36,0)</f>
        <v>0</v>
      </c>
      <c r="BE36" s="122">
        <f>IF(BB36=3,G36,0)</f>
        <v>0</v>
      </c>
      <c r="BF36" s="122">
        <f>IF(BB36=4,G36,0)</f>
        <v>0</v>
      </c>
      <c r="BG36" s="122">
        <f>IF(BB36=5,G36,0)</f>
        <v>0</v>
      </c>
    </row>
    <row r="37" spans="1:59" x14ac:dyDescent="0.2">
      <c r="A37" s="147">
        <v>15</v>
      </c>
      <c r="B37" s="148" t="s">
        <v>120</v>
      </c>
      <c r="C37" s="149" t="s">
        <v>121</v>
      </c>
      <c r="D37" s="150" t="s">
        <v>75</v>
      </c>
      <c r="E37" s="151">
        <v>0.24</v>
      </c>
      <c r="F37" s="151">
        <v>0</v>
      </c>
      <c r="G37" s="152">
        <f>E37*F37</f>
        <v>0</v>
      </c>
      <c r="H37" s="153">
        <v>0.55000000000000004</v>
      </c>
      <c r="I37" s="153">
        <f>E37*H37</f>
        <v>0.13200000000000001</v>
      </c>
      <c r="J37" s="153">
        <v>0</v>
      </c>
      <c r="K37" s="153">
        <f>E37*J37</f>
        <v>0</v>
      </c>
      <c r="Q37" s="146">
        <v>2</v>
      </c>
      <c r="AA37" s="122">
        <v>12</v>
      </c>
      <c r="AB37" s="122">
        <v>0</v>
      </c>
      <c r="AC37" s="122">
        <v>15</v>
      </c>
      <c r="BB37" s="122">
        <v>2</v>
      </c>
      <c r="BC37" s="122">
        <f>IF(BB37=1,G37,0)</f>
        <v>0</v>
      </c>
      <c r="BD37" s="122">
        <f>IF(BB37=2,G37,0)</f>
        <v>0</v>
      </c>
      <c r="BE37" s="122">
        <f>IF(BB37=3,G37,0)</f>
        <v>0</v>
      </c>
      <c r="BF37" s="122">
        <f>IF(BB37=4,G37,0)</f>
        <v>0</v>
      </c>
      <c r="BG37" s="122">
        <f>IF(BB37=5,G37,0)</f>
        <v>0</v>
      </c>
    </row>
    <row r="38" spans="1:59" x14ac:dyDescent="0.2">
      <c r="A38" s="147">
        <v>16</v>
      </c>
      <c r="B38" s="148" t="s">
        <v>122</v>
      </c>
      <c r="C38" s="149" t="s">
        <v>123</v>
      </c>
      <c r="D38" s="150" t="s">
        <v>75</v>
      </c>
      <c r="E38" s="151">
        <v>2.34</v>
      </c>
      <c r="F38" s="151">
        <v>0</v>
      </c>
      <c r="G38" s="152">
        <f>E38*F38</f>
        <v>0</v>
      </c>
      <c r="H38" s="153">
        <v>2.9100000000000001E-2</v>
      </c>
      <c r="I38" s="153">
        <f>E38*H38</f>
        <v>6.8094000000000002E-2</v>
      </c>
      <c r="J38" s="153">
        <v>0</v>
      </c>
      <c r="K38" s="153">
        <f>E38*J38</f>
        <v>0</v>
      </c>
      <c r="Q38" s="146">
        <v>2</v>
      </c>
      <c r="AA38" s="122">
        <v>12</v>
      </c>
      <c r="AB38" s="122">
        <v>0</v>
      </c>
      <c r="AC38" s="122">
        <v>16</v>
      </c>
      <c r="BB38" s="122">
        <v>2</v>
      </c>
      <c r="BC38" s="122">
        <f>IF(BB38=1,G38,0)</f>
        <v>0</v>
      </c>
      <c r="BD38" s="122">
        <f>IF(BB38=2,G38,0)</f>
        <v>0</v>
      </c>
      <c r="BE38" s="122">
        <f>IF(BB38=3,G38,0)</f>
        <v>0</v>
      </c>
      <c r="BF38" s="122">
        <f>IF(BB38=4,G38,0)</f>
        <v>0</v>
      </c>
      <c r="BG38" s="122">
        <f>IF(BB38=5,G38,0)</f>
        <v>0</v>
      </c>
    </row>
    <row r="39" spans="1:59" x14ac:dyDescent="0.2">
      <c r="A39" s="147">
        <v>17</v>
      </c>
      <c r="B39" s="148" t="s">
        <v>124</v>
      </c>
      <c r="C39" s="149" t="s">
        <v>125</v>
      </c>
      <c r="D39" s="150" t="s">
        <v>89</v>
      </c>
      <c r="E39" s="151">
        <v>1.54</v>
      </c>
      <c r="F39" s="151">
        <v>0</v>
      </c>
      <c r="G39" s="152">
        <f>E39*F39</f>
        <v>0</v>
      </c>
      <c r="H39" s="153">
        <v>0</v>
      </c>
      <c r="I39" s="153">
        <f>E39*H39</f>
        <v>0</v>
      </c>
      <c r="J39" s="153">
        <v>0</v>
      </c>
      <c r="K39" s="153">
        <f>E39*J39</f>
        <v>0</v>
      </c>
      <c r="Q39" s="146">
        <v>2</v>
      </c>
      <c r="AA39" s="122">
        <v>12</v>
      </c>
      <c r="AB39" s="122">
        <v>0</v>
      </c>
      <c r="AC39" s="122">
        <v>17</v>
      </c>
      <c r="BB39" s="122">
        <v>2</v>
      </c>
      <c r="BC39" s="122">
        <f>IF(BB39=1,G39,0)</f>
        <v>0</v>
      </c>
      <c r="BD39" s="122">
        <f>IF(BB39=2,G39,0)</f>
        <v>0</v>
      </c>
      <c r="BE39" s="122">
        <f>IF(BB39=3,G39,0)</f>
        <v>0</v>
      </c>
      <c r="BF39" s="122">
        <f>IF(BB39=4,G39,0)</f>
        <v>0</v>
      </c>
      <c r="BG39" s="122">
        <f>IF(BB39=5,G39,0)</f>
        <v>0</v>
      </c>
    </row>
    <row r="40" spans="1:59" x14ac:dyDescent="0.2">
      <c r="A40" s="161"/>
      <c r="B40" s="162" t="s">
        <v>72</v>
      </c>
      <c r="C40" s="163" t="str">
        <f>CONCATENATE(B30," ",C30)</f>
        <v>762 Konstrukce tesařské</v>
      </c>
      <c r="D40" s="161"/>
      <c r="E40" s="164"/>
      <c r="F40" s="164"/>
      <c r="G40" s="165">
        <f>SUM(G30:G39)</f>
        <v>0</v>
      </c>
      <c r="H40" s="166"/>
      <c r="I40" s="167">
        <f>SUM(I30:I39)</f>
        <v>1.5407940000000002</v>
      </c>
      <c r="J40" s="166"/>
      <c r="K40" s="167">
        <f>SUM(K30:K39)</f>
        <v>0</v>
      </c>
      <c r="Q40" s="146">
        <v>4</v>
      </c>
      <c r="BC40" s="168">
        <f>SUM(BC30:BC39)</f>
        <v>0</v>
      </c>
      <c r="BD40" s="168">
        <f>SUM(BD30:BD39)</f>
        <v>0</v>
      </c>
      <c r="BE40" s="168">
        <f>SUM(BE30:BE39)</f>
        <v>0</v>
      </c>
      <c r="BF40" s="168">
        <f>SUM(BF30:BF39)</f>
        <v>0</v>
      </c>
      <c r="BG40" s="168">
        <f>SUM(BG30:BG39)</f>
        <v>0</v>
      </c>
    </row>
    <row r="41" spans="1:59" x14ac:dyDescent="0.2">
      <c r="A41" s="139" t="s">
        <v>69</v>
      </c>
      <c r="B41" s="140" t="s">
        <v>126</v>
      </c>
      <c r="C41" s="141" t="s">
        <v>127</v>
      </c>
      <c r="D41" s="142"/>
      <c r="E41" s="143"/>
      <c r="F41" s="143"/>
      <c r="G41" s="144"/>
      <c r="H41" s="145"/>
      <c r="I41" s="145"/>
      <c r="J41" s="145"/>
      <c r="K41" s="145"/>
      <c r="Q41" s="146">
        <v>1</v>
      </c>
    </row>
    <row r="42" spans="1:59" ht="25.5" x14ac:dyDescent="0.2">
      <c r="A42" s="147">
        <v>18</v>
      </c>
      <c r="B42" s="148" t="s">
        <v>128</v>
      </c>
      <c r="C42" s="149" t="s">
        <v>129</v>
      </c>
      <c r="D42" s="150" t="s">
        <v>85</v>
      </c>
      <c r="E42" s="151">
        <v>37.4</v>
      </c>
      <c r="F42" s="151">
        <v>0</v>
      </c>
      <c r="G42" s="152">
        <f>E42*F42</f>
        <v>0</v>
      </c>
      <c r="H42" s="153">
        <v>4.3119999999999999E-2</v>
      </c>
      <c r="I42" s="153">
        <f>E42*H42</f>
        <v>1.6126879999999999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18</v>
      </c>
      <c r="BB42" s="122">
        <v>2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 x14ac:dyDescent="0.2">
      <c r="A43" s="154"/>
      <c r="B43" s="155"/>
      <c r="C43" s="196" t="s">
        <v>130</v>
      </c>
      <c r="D43" s="197"/>
      <c r="E43" s="156">
        <v>37.4</v>
      </c>
      <c r="F43" s="157"/>
      <c r="G43" s="158"/>
      <c r="H43" s="159"/>
      <c r="I43" s="159"/>
      <c r="J43" s="159"/>
      <c r="K43" s="159"/>
      <c r="M43" s="122" t="s">
        <v>130</v>
      </c>
      <c r="O43" s="160"/>
      <c r="Q43" s="146"/>
    </row>
    <row r="44" spans="1:59" ht="25.5" x14ac:dyDescent="0.2">
      <c r="A44" s="147">
        <v>19</v>
      </c>
      <c r="B44" s="148" t="s">
        <v>131</v>
      </c>
      <c r="C44" s="149" t="s">
        <v>132</v>
      </c>
      <c r="D44" s="150" t="s">
        <v>110</v>
      </c>
      <c r="E44" s="151">
        <v>17.2</v>
      </c>
      <c r="F44" s="151">
        <v>0</v>
      </c>
      <c r="G44" s="152">
        <f>E44*F44</f>
        <v>0</v>
      </c>
      <c r="H44" s="153">
        <v>8.4200000000000004E-3</v>
      </c>
      <c r="I44" s="153">
        <f>E44*H44</f>
        <v>0.14482400000000001</v>
      </c>
      <c r="J44" s="153">
        <v>0</v>
      </c>
      <c r="K44" s="153">
        <f>E44*J44</f>
        <v>0</v>
      </c>
      <c r="Q44" s="146">
        <v>2</v>
      </c>
      <c r="AA44" s="122">
        <v>12</v>
      </c>
      <c r="AB44" s="122">
        <v>0</v>
      </c>
      <c r="AC44" s="122">
        <v>19</v>
      </c>
      <c r="BB44" s="122">
        <v>2</v>
      </c>
      <c r="BC44" s="122">
        <f>IF(BB44=1,G44,0)</f>
        <v>0</v>
      </c>
      <c r="BD44" s="122">
        <f>IF(BB44=2,G44,0)</f>
        <v>0</v>
      </c>
      <c r="BE44" s="122">
        <f>IF(BB44=3,G44,0)</f>
        <v>0</v>
      </c>
      <c r="BF44" s="122">
        <f>IF(BB44=4,G44,0)</f>
        <v>0</v>
      </c>
      <c r="BG44" s="122">
        <f>IF(BB44=5,G44,0)</f>
        <v>0</v>
      </c>
    </row>
    <row r="45" spans="1:59" x14ac:dyDescent="0.2">
      <c r="A45" s="154"/>
      <c r="B45" s="155"/>
      <c r="C45" s="196" t="s">
        <v>133</v>
      </c>
      <c r="D45" s="197"/>
      <c r="E45" s="156">
        <v>17.2</v>
      </c>
      <c r="F45" s="157"/>
      <c r="G45" s="158"/>
      <c r="H45" s="159"/>
      <c r="I45" s="159"/>
      <c r="J45" s="159"/>
      <c r="K45" s="159"/>
      <c r="M45" s="122" t="s">
        <v>133</v>
      </c>
      <c r="O45" s="160"/>
      <c r="Q45" s="146"/>
    </row>
    <row r="46" spans="1:59" x14ac:dyDescent="0.2">
      <c r="A46" s="147">
        <v>20</v>
      </c>
      <c r="B46" s="148" t="s">
        <v>134</v>
      </c>
      <c r="C46" s="149" t="s">
        <v>135</v>
      </c>
      <c r="D46" s="150" t="s">
        <v>110</v>
      </c>
      <c r="E46" s="151">
        <v>34.4</v>
      </c>
      <c r="F46" s="151">
        <v>0</v>
      </c>
      <c r="G46" s="152">
        <f>E46*F46</f>
        <v>0</v>
      </c>
      <c r="H46" s="153">
        <v>1.0000000000000001E-5</v>
      </c>
      <c r="I46" s="153">
        <f>E46*H46</f>
        <v>3.4400000000000001E-4</v>
      </c>
      <c r="J46" s="153">
        <v>0</v>
      </c>
      <c r="K46" s="153">
        <f>E46*J46</f>
        <v>0</v>
      </c>
      <c r="Q46" s="146">
        <v>2</v>
      </c>
      <c r="AA46" s="122">
        <v>12</v>
      </c>
      <c r="AB46" s="122">
        <v>0</v>
      </c>
      <c r="AC46" s="122">
        <v>20</v>
      </c>
      <c r="BB46" s="122">
        <v>2</v>
      </c>
      <c r="BC46" s="122">
        <f>IF(BB46=1,G46,0)</f>
        <v>0</v>
      </c>
      <c r="BD46" s="122">
        <f>IF(BB46=2,G46,0)</f>
        <v>0</v>
      </c>
      <c r="BE46" s="122">
        <f>IF(BB46=3,G46,0)</f>
        <v>0</v>
      </c>
      <c r="BF46" s="122">
        <f>IF(BB46=4,G46,0)</f>
        <v>0</v>
      </c>
      <c r="BG46" s="122">
        <f>IF(BB46=5,G46,0)</f>
        <v>0</v>
      </c>
    </row>
    <row r="47" spans="1:59" x14ac:dyDescent="0.2">
      <c r="A47" s="154"/>
      <c r="B47" s="155"/>
      <c r="C47" s="196" t="s">
        <v>136</v>
      </c>
      <c r="D47" s="197"/>
      <c r="E47" s="156">
        <v>34.4</v>
      </c>
      <c r="F47" s="157"/>
      <c r="G47" s="158"/>
      <c r="H47" s="159"/>
      <c r="I47" s="159"/>
      <c r="J47" s="159"/>
      <c r="K47" s="159"/>
      <c r="M47" s="122" t="s">
        <v>136</v>
      </c>
      <c r="O47" s="160"/>
      <c r="Q47" s="146"/>
    </row>
    <row r="48" spans="1:59" x14ac:dyDescent="0.2">
      <c r="A48" s="147">
        <v>21</v>
      </c>
      <c r="B48" s="148" t="s">
        <v>137</v>
      </c>
      <c r="C48" s="149" t="s">
        <v>138</v>
      </c>
      <c r="D48" s="150" t="s">
        <v>89</v>
      </c>
      <c r="E48" s="151">
        <v>1.76</v>
      </c>
      <c r="F48" s="151">
        <v>0</v>
      </c>
      <c r="G48" s="152">
        <f>E48*F48</f>
        <v>0</v>
      </c>
      <c r="H48" s="153">
        <v>0</v>
      </c>
      <c r="I48" s="153">
        <f>E48*H48</f>
        <v>0</v>
      </c>
      <c r="J48" s="153">
        <v>0</v>
      </c>
      <c r="K48" s="153">
        <f>E48*J48</f>
        <v>0</v>
      </c>
      <c r="Q48" s="146">
        <v>2</v>
      </c>
      <c r="AA48" s="122">
        <v>12</v>
      </c>
      <c r="AB48" s="122">
        <v>0</v>
      </c>
      <c r="AC48" s="122">
        <v>21</v>
      </c>
      <c r="BB48" s="122">
        <v>2</v>
      </c>
      <c r="BC48" s="122">
        <f>IF(BB48=1,G48,0)</f>
        <v>0</v>
      </c>
      <c r="BD48" s="122">
        <f>IF(BB48=2,G48,0)</f>
        <v>0</v>
      </c>
      <c r="BE48" s="122">
        <f>IF(BB48=3,G48,0)</f>
        <v>0</v>
      </c>
      <c r="BF48" s="122">
        <f>IF(BB48=4,G48,0)</f>
        <v>0</v>
      </c>
      <c r="BG48" s="122">
        <f>IF(BB48=5,G48,0)</f>
        <v>0</v>
      </c>
    </row>
    <row r="49" spans="1:59" x14ac:dyDescent="0.2">
      <c r="A49" s="161"/>
      <c r="B49" s="162" t="s">
        <v>72</v>
      </c>
      <c r="C49" s="163" t="str">
        <f>CONCATENATE(B41," ",C41)</f>
        <v>765 Krytiny tvrdé</v>
      </c>
      <c r="D49" s="161"/>
      <c r="E49" s="164"/>
      <c r="F49" s="164"/>
      <c r="G49" s="165">
        <f>SUM(G41:G48)</f>
        <v>0</v>
      </c>
      <c r="H49" s="166"/>
      <c r="I49" s="167">
        <f>SUM(I41:I48)</f>
        <v>1.7578559999999999</v>
      </c>
      <c r="J49" s="166"/>
      <c r="K49" s="167">
        <f>SUM(K41:K48)</f>
        <v>0</v>
      </c>
      <c r="Q49" s="146">
        <v>4</v>
      </c>
      <c r="BC49" s="168">
        <f>SUM(BC41:BC48)</f>
        <v>0</v>
      </c>
      <c r="BD49" s="168">
        <f>SUM(BD41:BD48)</f>
        <v>0</v>
      </c>
      <c r="BE49" s="168">
        <f>SUM(BE41:BE48)</f>
        <v>0</v>
      </c>
      <c r="BF49" s="168">
        <f>SUM(BF41:BF48)</f>
        <v>0</v>
      </c>
      <c r="BG49" s="168">
        <f>SUM(BG41:BG48)</f>
        <v>0</v>
      </c>
    </row>
    <row r="50" spans="1:59" x14ac:dyDescent="0.2">
      <c r="A50" s="139" t="s">
        <v>69</v>
      </c>
      <c r="B50" s="140" t="s">
        <v>139</v>
      </c>
      <c r="C50" s="141" t="s">
        <v>140</v>
      </c>
      <c r="D50" s="142"/>
      <c r="E50" s="143"/>
      <c r="F50" s="143"/>
      <c r="G50" s="144"/>
      <c r="H50" s="145"/>
      <c r="I50" s="145"/>
      <c r="J50" s="145"/>
      <c r="K50" s="145"/>
      <c r="Q50" s="146">
        <v>1</v>
      </c>
    </row>
    <row r="51" spans="1:59" ht="25.5" x14ac:dyDescent="0.2">
      <c r="A51" s="147">
        <v>22</v>
      </c>
      <c r="B51" s="148" t="s">
        <v>141</v>
      </c>
      <c r="C51" s="149" t="s">
        <v>142</v>
      </c>
      <c r="D51" s="150" t="s">
        <v>143</v>
      </c>
      <c r="E51" s="151">
        <v>24</v>
      </c>
      <c r="F51" s="151">
        <v>0</v>
      </c>
      <c r="G51" s="152">
        <f>E51*F51</f>
        <v>0</v>
      </c>
      <c r="H51" s="153">
        <v>6.0000000000000002E-5</v>
      </c>
      <c r="I51" s="153">
        <f>E51*H51</f>
        <v>1.4400000000000001E-3</v>
      </c>
      <c r="J51" s="153">
        <v>0</v>
      </c>
      <c r="K51" s="153">
        <f>E51*J51</f>
        <v>0</v>
      </c>
      <c r="Q51" s="146">
        <v>2</v>
      </c>
      <c r="AA51" s="122">
        <v>12</v>
      </c>
      <c r="AB51" s="122">
        <v>0</v>
      </c>
      <c r="AC51" s="122">
        <v>22</v>
      </c>
      <c r="BB51" s="122">
        <v>2</v>
      </c>
      <c r="BC51" s="122">
        <f>IF(BB51=1,G51,0)</f>
        <v>0</v>
      </c>
      <c r="BD51" s="122">
        <f>IF(BB51=2,G51,0)</f>
        <v>0</v>
      </c>
      <c r="BE51" s="122">
        <f>IF(BB51=3,G51,0)</f>
        <v>0</v>
      </c>
      <c r="BF51" s="122">
        <f>IF(BB51=4,G51,0)</f>
        <v>0</v>
      </c>
      <c r="BG51" s="122">
        <f>IF(BB51=5,G51,0)</f>
        <v>0</v>
      </c>
    </row>
    <row r="52" spans="1:59" x14ac:dyDescent="0.2">
      <c r="A52" s="154"/>
      <c r="B52" s="155"/>
      <c r="C52" s="196" t="s">
        <v>144</v>
      </c>
      <c r="D52" s="197"/>
      <c r="E52" s="156">
        <v>24</v>
      </c>
      <c r="F52" s="157"/>
      <c r="G52" s="158"/>
      <c r="H52" s="159"/>
      <c r="I52" s="159"/>
      <c r="J52" s="159"/>
      <c r="K52" s="159"/>
      <c r="M52" s="122" t="s">
        <v>144</v>
      </c>
      <c r="O52" s="160"/>
      <c r="Q52" s="146"/>
    </row>
    <row r="53" spans="1:59" x14ac:dyDescent="0.2">
      <c r="A53" s="147">
        <v>23</v>
      </c>
      <c r="B53" s="148" t="s">
        <v>145</v>
      </c>
      <c r="C53" s="149" t="s">
        <v>146</v>
      </c>
      <c r="D53" s="150" t="s">
        <v>89</v>
      </c>
      <c r="E53" s="151">
        <v>2.4E-2</v>
      </c>
      <c r="F53" s="151">
        <v>0</v>
      </c>
      <c r="G53" s="152">
        <f>E53*F53</f>
        <v>0</v>
      </c>
      <c r="H53" s="153">
        <v>0</v>
      </c>
      <c r="I53" s="153">
        <f>E53*H53</f>
        <v>0</v>
      </c>
      <c r="J53" s="153">
        <v>0</v>
      </c>
      <c r="K53" s="153">
        <f>E53*J53</f>
        <v>0</v>
      </c>
      <c r="Q53" s="146">
        <v>2</v>
      </c>
      <c r="AA53" s="122">
        <v>12</v>
      </c>
      <c r="AB53" s="122">
        <v>0</v>
      </c>
      <c r="AC53" s="122">
        <v>23</v>
      </c>
      <c r="BB53" s="122">
        <v>2</v>
      </c>
      <c r="BC53" s="122">
        <f>IF(BB53=1,G53,0)</f>
        <v>0</v>
      </c>
      <c r="BD53" s="122">
        <f>IF(BB53=2,G53,0)</f>
        <v>0</v>
      </c>
      <c r="BE53" s="122">
        <f>IF(BB53=3,G53,0)</f>
        <v>0</v>
      </c>
      <c r="BF53" s="122">
        <f>IF(BB53=4,G53,0)</f>
        <v>0</v>
      </c>
      <c r="BG53" s="122">
        <f>IF(BB53=5,G53,0)</f>
        <v>0</v>
      </c>
    </row>
    <row r="54" spans="1:59" x14ac:dyDescent="0.2">
      <c r="A54" s="161"/>
      <c r="B54" s="162" t="s">
        <v>72</v>
      </c>
      <c r="C54" s="163" t="str">
        <f>CONCATENATE(B50," ",C50)</f>
        <v>767 Konstrukce zámečnické</v>
      </c>
      <c r="D54" s="161"/>
      <c r="E54" s="164"/>
      <c r="F54" s="164"/>
      <c r="G54" s="165">
        <f>SUM(G50:G53)</f>
        <v>0</v>
      </c>
      <c r="H54" s="166"/>
      <c r="I54" s="167">
        <f>SUM(I50:I53)</f>
        <v>1.4400000000000001E-3</v>
      </c>
      <c r="J54" s="166"/>
      <c r="K54" s="167">
        <f>SUM(K50:K53)</f>
        <v>0</v>
      </c>
      <c r="Q54" s="146">
        <v>4</v>
      </c>
      <c r="BC54" s="168">
        <f>SUM(BC50:BC53)</f>
        <v>0</v>
      </c>
      <c r="BD54" s="168">
        <f>SUM(BD50:BD53)</f>
        <v>0</v>
      </c>
      <c r="BE54" s="168">
        <f>SUM(BE50:BE53)</f>
        <v>0</v>
      </c>
      <c r="BF54" s="168">
        <f>SUM(BF50:BF53)</f>
        <v>0</v>
      </c>
      <c r="BG54" s="168">
        <f>SUM(BG50:BG53)</f>
        <v>0</v>
      </c>
    </row>
    <row r="55" spans="1:59" x14ac:dyDescent="0.2">
      <c r="A55" s="139" t="s">
        <v>69</v>
      </c>
      <c r="B55" s="140" t="s">
        <v>147</v>
      </c>
      <c r="C55" s="141" t="s">
        <v>148</v>
      </c>
      <c r="D55" s="142"/>
      <c r="E55" s="143"/>
      <c r="F55" s="143"/>
      <c r="G55" s="144"/>
      <c r="H55" s="145"/>
      <c r="I55" s="145"/>
      <c r="J55" s="145"/>
      <c r="K55" s="145"/>
      <c r="Q55" s="146">
        <v>1</v>
      </c>
    </row>
    <row r="56" spans="1:59" x14ac:dyDescent="0.2">
      <c r="A56" s="147">
        <v>24</v>
      </c>
      <c r="B56" s="148" t="s">
        <v>149</v>
      </c>
      <c r="C56" s="149" t="s">
        <v>150</v>
      </c>
      <c r="D56" s="150" t="s">
        <v>85</v>
      </c>
      <c r="E56" s="151">
        <v>25</v>
      </c>
      <c r="F56" s="151">
        <v>0</v>
      </c>
      <c r="G56" s="152">
        <f>E56*F56</f>
        <v>0</v>
      </c>
      <c r="H56" s="153">
        <v>2.1000000000000001E-4</v>
      </c>
      <c r="I56" s="153">
        <f>E56*H56</f>
        <v>5.2500000000000003E-3</v>
      </c>
      <c r="J56" s="153">
        <v>0</v>
      </c>
      <c r="K56" s="153">
        <f>E56*J56</f>
        <v>0</v>
      </c>
      <c r="Q56" s="146">
        <v>2</v>
      </c>
      <c r="AA56" s="122">
        <v>12</v>
      </c>
      <c r="AB56" s="122">
        <v>0</v>
      </c>
      <c r="AC56" s="122">
        <v>24</v>
      </c>
      <c r="BB56" s="122">
        <v>2</v>
      </c>
      <c r="BC56" s="122">
        <f>IF(BB56=1,G56,0)</f>
        <v>0</v>
      </c>
      <c r="BD56" s="122">
        <f>IF(BB56=2,G56,0)</f>
        <v>0</v>
      </c>
      <c r="BE56" s="122">
        <f>IF(BB56=3,G56,0)</f>
        <v>0</v>
      </c>
      <c r="BF56" s="122">
        <f>IF(BB56=4,G56,0)</f>
        <v>0</v>
      </c>
      <c r="BG56" s="122">
        <f>IF(BB56=5,G56,0)</f>
        <v>0</v>
      </c>
    </row>
    <row r="57" spans="1:59" x14ac:dyDescent="0.2">
      <c r="A57" s="154"/>
      <c r="B57" s="155"/>
      <c r="C57" s="196" t="s">
        <v>86</v>
      </c>
      <c r="D57" s="197"/>
      <c r="E57" s="156">
        <v>25</v>
      </c>
      <c r="F57" s="157"/>
      <c r="G57" s="158"/>
      <c r="H57" s="159"/>
      <c r="I57" s="159"/>
      <c r="J57" s="159"/>
      <c r="K57" s="159"/>
      <c r="M57" s="122" t="s">
        <v>86</v>
      </c>
      <c r="O57" s="160"/>
      <c r="Q57" s="146"/>
    </row>
    <row r="58" spans="1:59" x14ac:dyDescent="0.2">
      <c r="A58" s="147">
        <v>25</v>
      </c>
      <c r="B58" s="148" t="s">
        <v>151</v>
      </c>
      <c r="C58" s="149" t="s">
        <v>152</v>
      </c>
      <c r="D58" s="150" t="s">
        <v>85</v>
      </c>
      <c r="E58" s="151">
        <v>25</v>
      </c>
      <c r="F58" s="151">
        <v>0</v>
      </c>
      <c r="G58" s="152">
        <f>E58*F58</f>
        <v>0</v>
      </c>
      <c r="H58" s="153">
        <v>4.5500000000000002E-3</v>
      </c>
      <c r="I58" s="153">
        <f>E58*H58</f>
        <v>0.11375</v>
      </c>
      <c r="J58" s="153">
        <v>0</v>
      </c>
      <c r="K58" s="153">
        <f>E58*J58</f>
        <v>0</v>
      </c>
      <c r="Q58" s="146">
        <v>2</v>
      </c>
      <c r="AA58" s="122">
        <v>12</v>
      </c>
      <c r="AB58" s="122">
        <v>0</v>
      </c>
      <c r="AC58" s="122">
        <v>25</v>
      </c>
      <c r="BB58" s="122">
        <v>2</v>
      </c>
      <c r="BC58" s="122">
        <f>IF(BB58=1,G58,0)</f>
        <v>0</v>
      </c>
      <c r="BD58" s="122">
        <f>IF(BB58=2,G58,0)</f>
        <v>0</v>
      </c>
      <c r="BE58" s="122">
        <f>IF(BB58=3,G58,0)</f>
        <v>0</v>
      </c>
      <c r="BF58" s="122">
        <f>IF(BB58=4,G58,0)</f>
        <v>0</v>
      </c>
      <c r="BG58" s="122">
        <f>IF(BB58=5,G58,0)</f>
        <v>0</v>
      </c>
    </row>
    <row r="59" spans="1:59" x14ac:dyDescent="0.2">
      <c r="A59" s="154"/>
      <c r="B59" s="155"/>
      <c r="C59" s="196" t="s">
        <v>86</v>
      </c>
      <c r="D59" s="197"/>
      <c r="E59" s="156">
        <v>25</v>
      </c>
      <c r="F59" s="157"/>
      <c r="G59" s="158"/>
      <c r="H59" s="159"/>
      <c r="I59" s="159"/>
      <c r="J59" s="159"/>
      <c r="K59" s="159"/>
      <c r="M59" s="122" t="s">
        <v>86</v>
      </c>
      <c r="O59" s="160"/>
      <c r="Q59" s="146"/>
    </row>
    <row r="60" spans="1:59" x14ac:dyDescent="0.2">
      <c r="A60" s="147">
        <v>26</v>
      </c>
      <c r="B60" s="148" t="s">
        <v>153</v>
      </c>
      <c r="C60" s="149" t="s">
        <v>154</v>
      </c>
      <c r="D60" s="150" t="s">
        <v>85</v>
      </c>
      <c r="E60" s="151">
        <v>26</v>
      </c>
      <c r="F60" s="151">
        <v>0</v>
      </c>
      <c r="G60" s="152">
        <f>E60*F60</f>
        <v>0</v>
      </c>
      <c r="H60" s="153">
        <v>2.5000000000000001E-2</v>
      </c>
      <c r="I60" s="153">
        <f>E60*H60</f>
        <v>0.65</v>
      </c>
      <c r="J60" s="153">
        <v>0</v>
      </c>
      <c r="K60" s="153">
        <f>E60*J60</f>
        <v>0</v>
      </c>
      <c r="Q60" s="146">
        <v>2</v>
      </c>
      <c r="AA60" s="122">
        <v>12</v>
      </c>
      <c r="AB60" s="122">
        <v>0</v>
      </c>
      <c r="AC60" s="122">
        <v>26</v>
      </c>
      <c r="BB60" s="122">
        <v>2</v>
      </c>
      <c r="BC60" s="122">
        <f>IF(BB60=1,G60,0)</f>
        <v>0</v>
      </c>
      <c r="BD60" s="122">
        <f>IF(BB60=2,G60,0)</f>
        <v>0</v>
      </c>
      <c r="BE60" s="122">
        <f>IF(BB60=3,G60,0)</f>
        <v>0</v>
      </c>
      <c r="BF60" s="122">
        <f>IF(BB60=4,G60,0)</f>
        <v>0</v>
      </c>
      <c r="BG60" s="122">
        <f>IF(BB60=5,G60,0)</f>
        <v>0</v>
      </c>
    </row>
    <row r="61" spans="1:59" x14ac:dyDescent="0.2">
      <c r="A61" s="154"/>
      <c r="B61" s="155"/>
      <c r="C61" s="196" t="s">
        <v>155</v>
      </c>
      <c r="D61" s="197"/>
      <c r="E61" s="156">
        <v>26</v>
      </c>
      <c r="F61" s="157"/>
      <c r="G61" s="158"/>
      <c r="H61" s="159"/>
      <c r="I61" s="159"/>
      <c r="J61" s="159"/>
      <c r="K61" s="159"/>
      <c r="M61" s="122" t="s">
        <v>155</v>
      </c>
      <c r="O61" s="160"/>
      <c r="Q61" s="146"/>
    </row>
    <row r="62" spans="1:59" x14ac:dyDescent="0.2">
      <c r="A62" s="147">
        <v>27</v>
      </c>
      <c r="B62" s="148" t="s">
        <v>156</v>
      </c>
      <c r="C62" s="149" t="s">
        <v>157</v>
      </c>
      <c r="D62" s="150" t="s">
        <v>89</v>
      </c>
      <c r="E62" s="151">
        <v>0.77</v>
      </c>
      <c r="F62" s="151">
        <v>0</v>
      </c>
      <c r="G62" s="152">
        <f>E62*F62</f>
        <v>0</v>
      </c>
      <c r="H62" s="153">
        <v>0</v>
      </c>
      <c r="I62" s="153">
        <f>E62*H62</f>
        <v>0</v>
      </c>
      <c r="J62" s="153">
        <v>0</v>
      </c>
      <c r="K62" s="153">
        <f>E62*J62</f>
        <v>0</v>
      </c>
      <c r="Q62" s="146">
        <v>2</v>
      </c>
      <c r="AA62" s="122">
        <v>12</v>
      </c>
      <c r="AB62" s="122">
        <v>0</v>
      </c>
      <c r="AC62" s="122">
        <v>27</v>
      </c>
      <c r="BB62" s="122">
        <v>2</v>
      </c>
      <c r="BC62" s="122">
        <f>IF(BB62=1,G62,0)</f>
        <v>0</v>
      </c>
      <c r="BD62" s="122">
        <f>IF(BB62=2,G62,0)</f>
        <v>0</v>
      </c>
      <c r="BE62" s="122">
        <f>IF(BB62=3,G62,0)</f>
        <v>0</v>
      </c>
      <c r="BF62" s="122">
        <f>IF(BB62=4,G62,0)</f>
        <v>0</v>
      </c>
      <c r="BG62" s="122">
        <f>IF(BB62=5,G62,0)</f>
        <v>0</v>
      </c>
    </row>
    <row r="63" spans="1:59" x14ac:dyDescent="0.2">
      <c r="A63" s="161"/>
      <c r="B63" s="162" t="s">
        <v>72</v>
      </c>
      <c r="C63" s="163" t="str">
        <f>CONCATENATE(B55," ",C55)</f>
        <v>771 Podlahy z dlaždic a obklady</v>
      </c>
      <c r="D63" s="161"/>
      <c r="E63" s="164"/>
      <c r="F63" s="164"/>
      <c r="G63" s="165">
        <f>SUM(G55:G62)</f>
        <v>0</v>
      </c>
      <c r="H63" s="166"/>
      <c r="I63" s="167">
        <f>SUM(I55:I62)</f>
        <v>0.76900000000000002</v>
      </c>
      <c r="J63" s="166"/>
      <c r="K63" s="167">
        <f>SUM(K55:K62)</f>
        <v>0</v>
      </c>
      <c r="Q63" s="146">
        <v>4</v>
      </c>
      <c r="BC63" s="168">
        <f>SUM(BC55:BC62)</f>
        <v>0</v>
      </c>
      <c r="BD63" s="168">
        <f>SUM(BD55:BD62)</f>
        <v>0</v>
      </c>
      <c r="BE63" s="168">
        <f>SUM(BE55:BE62)</f>
        <v>0</v>
      </c>
      <c r="BF63" s="168">
        <f>SUM(BF55:BF62)</f>
        <v>0</v>
      </c>
      <c r="BG63" s="168">
        <f>SUM(BG55:BG62)</f>
        <v>0</v>
      </c>
    </row>
    <row r="64" spans="1:59" x14ac:dyDescent="0.2">
      <c r="A64" s="139" t="s">
        <v>69</v>
      </c>
      <c r="B64" s="140" t="s">
        <v>158</v>
      </c>
      <c r="C64" s="141" t="s">
        <v>159</v>
      </c>
      <c r="D64" s="142"/>
      <c r="E64" s="143"/>
      <c r="F64" s="143"/>
      <c r="G64" s="144"/>
      <c r="H64" s="145"/>
      <c r="I64" s="145"/>
      <c r="J64" s="145"/>
      <c r="K64" s="145"/>
      <c r="Q64" s="146">
        <v>1</v>
      </c>
    </row>
    <row r="65" spans="1:59" x14ac:dyDescent="0.2">
      <c r="A65" s="147">
        <v>28</v>
      </c>
      <c r="B65" s="148" t="s">
        <v>160</v>
      </c>
      <c r="C65" s="149" t="s">
        <v>161</v>
      </c>
      <c r="D65" s="150" t="s">
        <v>85</v>
      </c>
      <c r="E65" s="151">
        <v>83.12</v>
      </c>
      <c r="F65" s="151">
        <v>0</v>
      </c>
      <c r="G65" s="152">
        <f>E65*F65</f>
        <v>0</v>
      </c>
      <c r="H65" s="153">
        <v>4.2000000000000002E-4</v>
      </c>
      <c r="I65" s="153">
        <f>E65*H65</f>
        <v>3.4910400000000001E-2</v>
      </c>
      <c r="J65" s="153">
        <v>0</v>
      </c>
      <c r="K65" s="153">
        <f>E65*J65</f>
        <v>0</v>
      </c>
      <c r="Q65" s="146">
        <v>2</v>
      </c>
      <c r="AA65" s="122">
        <v>12</v>
      </c>
      <c r="AB65" s="122">
        <v>0</v>
      </c>
      <c r="AC65" s="122">
        <v>28</v>
      </c>
      <c r="BB65" s="122">
        <v>2</v>
      </c>
      <c r="BC65" s="122">
        <f>IF(BB65=1,G65,0)</f>
        <v>0</v>
      </c>
      <c r="BD65" s="122">
        <f>IF(BB65=2,G65,0)</f>
        <v>0</v>
      </c>
      <c r="BE65" s="122">
        <f>IF(BB65=3,G65,0)</f>
        <v>0</v>
      </c>
      <c r="BF65" s="122">
        <f>IF(BB65=4,G65,0)</f>
        <v>0</v>
      </c>
      <c r="BG65" s="122">
        <f>IF(BB65=5,G65,0)</f>
        <v>0</v>
      </c>
    </row>
    <row r="66" spans="1:59" x14ac:dyDescent="0.2">
      <c r="A66" s="154"/>
      <c r="B66" s="155"/>
      <c r="C66" s="196" t="s">
        <v>162</v>
      </c>
      <c r="D66" s="197"/>
      <c r="E66" s="156">
        <v>52.8</v>
      </c>
      <c r="F66" s="157"/>
      <c r="G66" s="158"/>
      <c r="H66" s="159"/>
      <c r="I66" s="159"/>
      <c r="J66" s="159"/>
      <c r="K66" s="159"/>
      <c r="M66" s="122" t="s">
        <v>162</v>
      </c>
      <c r="O66" s="160"/>
      <c r="Q66" s="146"/>
    </row>
    <row r="67" spans="1:59" x14ac:dyDescent="0.2">
      <c r="A67" s="154"/>
      <c r="B67" s="155"/>
      <c r="C67" s="196" t="s">
        <v>163</v>
      </c>
      <c r="D67" s="197"/>
      <c r="E67" s="156">
        <v>30.32</v>
      </c>
      <c r="F67" s="157"/>
      <c r="G67" s="158"/>
      <c r="H67" s="159"/>
      <c r="I67" s="159"/>
      <c r="J67" s="159"/>
      <c r="K67" s="159"/>
      <c r="M67" s="122" t="s">
        <v>163</v>
      </c>
      <c r="O67" s="160"/>
      <c r="Q67" s="146"/>
    </row>
    <row r="68" spans="1:59" x14ac:dyDescent="0.2">
      <c r="A68" s="161"/>
      <c r="B68" s="162" t="s">
        <v>72</v>
      </c>
      <c r="C68" s="163" t="str">
        <f>CONCATENATE(B64," ",C64)</f>
        <v>783 Nátěry</v>
      </c>
      <c r="D68" s="161"/>
      <c r="E68" s="164"/>
      <c r="F68" s="164"/>
      <c r="G68" s="165">
        <f>SUM(G64:G67)</f>
        <v>0</v>
      </c>
      <c r="H68" s="166"/>
      <c r="I68" s="167">
        <f>SUM(I64:I67)</f>
        <v>3.4910400000000001E-2</v>
      </c>
      <c r="J68" s="166"/>
      <c r="K68" s="167">
        <f>SUM(K64:K67)</f>
        <v>0</v>
      </c>
      <c r="Q68" s="146">
        <v>4</v>
      </c>
      <c r="BC68" s="168">
        <f>SUM(BC64:BC67)</f>
        <v>0</v>
      </c>
      <c r="BD68" s="168">
        <f>SUM(BD64:BD67)</f>
        <v>0</v>
      </c>
      <c r="BE68" s="168">
        <f>SUM(BE64:BE67)</f>
        <v>0</v>
      </c>
      <c r="BF68" s="168">
        <f>SUM(BF64:BF67)</f>
        <v>0</v>
      </c>
      <c r="BG68" s="168">
        <f>SUM(BG64:BG67)</f>
        <v>0</v>
      </c>
    </row>
    <row r="69" spans="1:59" x14ac:dyDescent="0.2">
      <c r="E69" s="122"/>
    </row>
    <row r="70" spans="1:59" x14ac:dyDescent="0.2">
      <c r="E70" s="122"/>
    </row>
    <row r="71" spans="1:59" x14ac:dyDescent="0.2">
      <c r="E71" s="122"/>
    </row>
    <row r="72" spans="1:59" x14ac:dyDescent="0.2">
      <c r="E72" s="122"/>
    </row>
    <row r="73" spans="1:59" x14ac:dyDescent="0.2">
      <c r="E73" s="122"/>
    </row>
    <row r="74" spans="1:59" x14ac:dyDescent="0.2">
      <c r="E74" s="122"/>
    </row>
    <row r="75" spans="1:59" x14ac:dyDescent="0.2">
      <c r="E75" s="122"/>
    </row>
    <row r="76" spans="1:59" x14ac:dyDescent="0.2">
      <c r="E76" s="122"/>
    </row>
    <row r="77" spans="1:59" x14ac:dyDescent="0.2">
      <c r="E77" s="122"/>
    </row>
    <row r="78" spans="1:59" x14ac:dyDescent="0.2">
      <c r="E78" s="122"/>
    </row>
    <row r="79" spans="1:59" x14ac:dyDescent="0.2">
      <c r="E79" s="122"/>
    </row>
    <row r="80" spans="1:59" x14ac:dyDescent="0.2">
      <c r="E80" s="122"/>
    </row>
    <row r="81" spans="1:7" x14ac:dyDescent="0.2">
      <c r="E81" s="122"/>
    </row>
    <row r="82" spans="1:7" x14ac:dyDescent="0.2">
      <c r="E82" s="122"/>
    </row>
    <row r="83" spans="1:7" x14ac:dyDescent="0.2">
      <c r="E83" s="122"/>
    </row>
    <row r="84" spans="1:7" x14ac:dyDescent="0.2">
      <c r="E84" s="122"/>
    </row>
    <row r="85" spans="1:7" x14ac:dyDescent="0.2">
      <c r="E85" s="122"/>
    </row>
    <row r="86" spans="1:7" x14ac:dyDescent="0.2">
      <c r="E86" s="122"/>
    </row>
    <row r="87" spans="1:7" x14ac:dyDescent="0.2">
      <c r="E87" s="122"/>
    </row>
    <row r="88" spans="1:7" x14ac:dyDescent="0.2">
      <c r="E88" s="122"/>
    </row>
    <row r="89" spans="1:7" x14ac:dyDescent="0.2">
      <c r="E89" s="122"/>
    </row>
    <row r="90" spans="1:7" x14ac:dyDescent="0.2">
      <c r="E90" s="122"/>
    </row>
    <row r="91" spans="1:7" x14ac:dyDescent="0.2">
      <c r="E91" s="122"/>
    </row>
    <row r="92" spans="1:7" x14ac:dyDescent="0.2">
      <c r="A92" s="169"/>
      <c r="B92" s="169"/>
      <c r="C92" s="169"/>
      <c r="D92" s="169"/>
      <c r="E92" s="169"/>
      <c r="F92" s="169"/>
      <c r="G92" s="169"/>
    </row>
    <row r="93" spans="1:7" x14ac:dyDescent="0.2">
      <c r="A93" s="169"/>
      <c r="B93" s="169"/>
      <c r="C93" s="169"/>
      <c r="D93" s="169"/>
      <c r="E93" s="169"/>
      <c r="F93" s="169"/>
      <c r="G93" s="169"/>
    </row>
    <row r="94" spans="1:7" x14ac:dyDescent="0.2">
      <c r="A94" s="169"/>
      <c r="B94" s="169"/>
      <c r="C94" s="169"/>
      <c r="D94" s="169"/>
      <c r="E94" s="169"/>
      <c r="F94" s="169"/>
      <c r="G94" s="169"/>
    </row>
    <row r="95" spans="1:7" x14ac:dyDescent="0.2">
      <c r="A95" s="169"/>
      <c r="B95" s="169"/>
      <c r="C95" s="169"/>
      <c r="D95" s="169"/>
      <c r="E95" s="169"/>
      <c r="F95" s="169"/>
      <c r="G95" s="169"/>
    </row>
    <row r="96" spans="1:7" x14ac:dyDescent="0.2">
      <c r="E96" s="122"/>
    </row>
    <row r="97" spans="5:5" x14ac:dyDescent="0.2">
      <c r="E97" s="122"/>
    </row>
    <row r="98" spans="5:5" x14ac:dyDescent="0.2">
      <c r="E98" s="122"/>
    </row>
    <row r="99" spans="5:5" x14ac:dyDescent="0.2">
      <c r="E99" s="122"/>
    </row>
    <row r="100" spans="5:5" x14ac:dyDescent="0.2">
      <c r="E100" s="122"/>
    </row>
    <row r="101" spans="5:5" x14ac:dyDescent="0.2">
      <c r="E101" s="122"/>
    </row>
    <row r="102" spans="5:5" x14ac:dyDescent="0.2">
      <c r="E102" s="122"/>
    </row>
    <row r="103" spans="5:5" x14ac:dyDescent="0.2">
      <c r="E103" s="122"/>
    </row>
    <row r="104" spans="5:5" x14ac:dyDescent="0.2">
      <c r="E104" s="122"/>
    </row>
    <row r="105" spans="5:5" x14ac:dyDescent="0.2">
      <c r="E105" s="122"/>
    </row>
    <row r="106" spans="5:5" x14ac:dyDescent="0.2">
      <c r="E106" s="122"/>
    </row>
    <row r="107" spans="5:5" x14ac:dyDescent="0.2">
      <c r="E107" s="122"/>
    </row>
    <row r="108" spans="5:5" x14ac:dyDescent="0.2">
      <c r="E108" s="122"/>
    </row>
    <row r="109" spans="5:5" x14ac:dyDescent="0.2">
      <c r="E109" s="122"/>
    </row>
    <row r="110" spans="5:5" x14ac:dyDescent="0.2">
      <c r="E110" s="122"/>
    </row>
    <row r="111" spans="5:5" x14ac:dyDescent="0.2">
      <c r="E111" s="122"/>
    </row>
    <row r="112" spans="5:5" x14ac:dyDescent="0.2">
      <c r="E112" s="122"/>
    </row>
    <row r="113" spans="1:7" x14ac:dyDescent="0.2">
      <c r="E113" s="122"/>
    </row>
    <row r="114" spans="1:7" x14ac:dyDescent="0.2">
      <c r="E114" s="122"/>
    </row>
    <row r="115" spans="1:7" x14ac:dyDescent="0.2">
      <c r="E115" s="122"/>
    </row>
    <row r="116" spans="1:7" x14ac:dyDescent="0.2">
      <c r="E116" s="122"/>
    </row>
    <row r="117" spans="1:7" x14ac:dyDescent="0.2">
      <c r="E117" s="122"/>
    </row>
    <row r="118" spans="1:7" x14ac:dyDescent="0.2">
      <c r="E118" s="122"/>
    </row>
    <row r="119" spans="1:7" x14ac:dyDescent="0.2">
      <c r="E119" s="122"/>
    </row>
    <row r="120" spans="1:7" x14ac:dyDescent="0.2">
      <c r="E120" s="122"/>
    </row>
    <row r="121" spans="1:7" x14ac:dyDescent="0.2">
      <c r="A121" s="170"/>
      <c r="B121" s="170"/>
    </row>
    <row r="122" spans="1:7" x14ac:dyDescent="0.2">
      <c r="A122" s="169"/>
      <c r="B122" s="169"/>
      <c r="C122" s="172"/>
      <c r="D122" s="172"/>
      <c r="E122" s="173"/>
      <c r="F122" s="172"/>
      <c r="G122" s="174"/>
    </row>
    <row r="123" spans="1:7" x14ac:dyDescent="0.2">
      <c r="A123" s="175"/>
      <c r="B123" s="175"/>
      <c r="C123" s="169"/>
      <c r="D123" s="169"/>
      <c r="E123" s="176"/>
      <c r="F123" s="169"/>
      <c r="G123" s="169"/>
    </row>
    <row r="124" spans="1:7" x14ac:dyDescent="0.2">
      <c r="A124" s="169"/>
      <c r="B124" s="169"/>
      <c r="C124" s="169"/>
      <c r="D124" s="169"/>
      <c r="E124" s="176"/>
      <c r="F124" s="169"/>
      <c r="G124" s="169"/>
    </row>
    <row r="125" spans="1:7" x14ac:dyDescent="0.2">
      <c r="A125" s="169"/>
      <c r="B125" s="169"/>
      <c r="C125" s="169"/>
      <c r="D125" s="169"/>
      <c r="E125" s="176"/>
      <c r="F125" s="169"/>
      <c r="G125" s="169"/>
    </row>
    <row r="126" spans="1:7" x14ac:dyDescent="0.2">
      <c r="A126" s="169"/>
      <c r="B126" s="169"/>
      <c r="C126" s="169"/>
      <c r="D126" s="169"/>
      <c r="E126" s="176"/>
      <c r="F126" s="169"/>
      <c r="G126" s="169"/>
    </row>
    <row r="127" spans="1:7" x14ac:dyDescent="0.2">
      <c r="A127" s="169"/>
      <c r="B127" s="169"/>
      <c r="C127" s="169"/>
      <c r="D127" s="169"/>
      <c r="E127" s="176"/>
      <c r="F127" s="169"/>
      <c r="G127" s="169"/>
    </row>
    <row r="128" spans="1:7" x14ac:dyDescent="0.2">
      <c r="A128" s="169"/>
      <c r="B128" s="169"/>
      <c r="C128" s="169"/>
      <c r="D128" s="169"/>
      <c r="E128" s="176"/>
      <c r="F128" s="169"/>
      <c r="G128" s="169"/>
    </row>
    <row r="129" spans="1:7" x14ac:dyDescent="0.2">
      <c r="A129" s="169"/>
      <c r="B129" s="169"/>
      <c r="C129" s="169"/>
      <c r="D129" s="169"/>
      <c r="E129" s="176"/>
      <c r="F129" s="169"/>
      <c r="G129" s="169"/>
    </row>
    <row r="130" spans="1:7" x14ac:dyDescent="0.2">
      <c r="A130" s="169"/>
      <c r="B130" s="169"/>
      <c r="C130" s="169"/>
      <c r="D130" s="169"/>
      <c r="E130" s="176"/>
      <c r="F130" s="169"/>
      <c r="G130" s="169"/>
    </row>
    <row r="131" spans="1:7" x14ac:dyDescent="0.2">
      <c r="A131" s="169"/>
      <c r="B131" s="169"/>
      <c r="C131" s="169"/>
      <c r="D131" s="169"/>
      <c r="E131" s="176"/>
      <c r="F131" s="169"/>
      <c r="G131" s="169"/>
    </row>
    <row r="132" spans="1:7" x14ac:dyDescent="0.2">
      <c r="A132" s="169"/>
      <c r="B132" s="169"/>
      <c r="C132" s="169"/>
      <c r="D132" s="169"/>
      <c r="E132" s="176"/>
      <c r="F132" s="169"/>
      <c r="G132" s="169"/>
    </row>
    <row r="133" spans="1:7" x14ac:dyDescent="0.2">
      <c r="A133" s="169"/>
      <c r="B133" s="169"/>
      <c r="C133" s="169"/>
      <c r="D133" s="169"/>
      <c r="E133" s="176"/>
      <c r="F133" s="169"/>
      <c r="G133" s="169"/>
    </row>
    <row r="134" spans="1:7" x14ac:dyDescent="0.2">
      <c r="A134" s="169"/>
      <c r="B134" s="169"/>
      <c r="C134" s="169"/>
      <c r="D134" s="169"/>
      <c r="E134" s="176"/>
      <c r="F134" s="169"/>
      <c r="G134" s="169"/>
    </row>
    <row r="135" spans="1:7" x14ac:dyDescent="0.2">
      <c r="A135" s="169"/>
      <c r="B135" s="169"/>
      <c r="C135" s="169"/>
      <c r="D135" s="169"/>
      <c r="E135" s="176"/>
      <c r="F135" s="169"/>
      <c r="G135" s="169"/>
    </row>
  </sheetData>
  <mergeCells count="18">
    <mergeCell ref="C15:D15"/>
    <mergeCell ref="C17:D17"/>
    <mergeCell ref="A1:I1"/>
    <mergeCell ref="A3:B3"/>
    <mergeCell ref="A4:B4"/>
    <mergeCell ref="G4:I4"/>
    <mergeCell ref="C9:D9"/>
    <mergeCell ref="C35:D35"/>
    <mergeCell ref="C43:D43"/>
    <mergeCell ref="C45:D45"/>
    <mergeCell ref="C47:D47"/>
    <mergeCell ref="C25:D25"/>
    <mergeCell ref="C66:D66"/>
    <mergeCell ref="C67:D67"/>
    <mergeCell ref="C52:D52"/>
    <mergeCell ref="C57:D57"/>
    <mergeCell ref="C59:D59"/>
    <mergeCell ref="C61:D61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h0ez+Mi0QulwHJzPQFm86bRWwLo=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BsoRbI8kuP2OQh5rdhNrxl8YHEsHbvXdGc1A3gMJVUadIenn0YzaeH+8jrU6qqJSVtpBN4Qw
    u/4dFANvaJ2gdusVMuYlQmCONcE1CVhpayZ2+ApCwQfoVnRCa0uxxJhMu0F8V7Iyf5Ht56HJ
    GOPBIz3BjDYGOdxVgeeMXeXO2OeFltkZAf2r/2lR2whsXApy0YrXYk319ClUk4/qcE+aipc8
    J62dHtoLsobvKhAOzEYtQ7p5NBkcSZvSvI+HhlgL5dUlbWrq4KsD6tGOEUfjgcYgRO5JR8eY
    JW4Cu6xrgWyfemmGJVeLmKxdzxngP3+eSRCZxLTTL6SrmcenS8Kz0A==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SAhUNWXBP2JAfKPWcRAGQbBZiCc=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26BeaZwgMOCvkhqKs0ctEY/60kg=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XFl88MT3tYesfx2fC7uDabzBU+U=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3roGdekYARbwHKQFEgl5xbZH9Kc=</DigestValue>
      </Reference>
      <Reference URI="/xl/sharedStrings.xml?ContentType=application/vnd.openxmlformats-officedocument.spreadsheetml.sharedStrings+xml">
        <DigestMethod Algorithm="http://www.w3.org/2000/09/xmldsig#sha1"/>
        <DigestValue>9pjX+OlQBVEkXryYvaqIiJdvZ/E=</DigestValue>
      </Reference>
      <Reference URI="/xl/styles.xml?ContentType=application/vnd.openxmlformats-officedocument.spreadsheetml.styles+xml">
        <DigestMethod Algorithm="http://www.w3.org/2000/09/xmldsig#sha1"/>
        <DigestValue>VWs+W7O/FJ4Io0Wvf7ezLAPuIew=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k3S6+IFWNMea7oLvi1FfJL+EQz0=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FENWE5Xq+dG9quQylkcoMiLFWws=</DigestValue>
      </Reference>
      <Reference URI="/xl/worksheets/sheet2.xml?ContentType=application/vnd.openxmlformats-officedocument.spreadsheetml.worksheet+xml">
        <DigestMethod Algorithm="http://www.w3.org/2000/09/xmldsig#sha1"/>
        <DigestValue>Mr2SZnOr7KAvspRp4VEwH8MHBrs=</DigestValue>
      </Reference>
      <Reference URI="/xl/worksheets/sheet3.xml?ContentType=application/vnd.openxmlformats-officedocument.spreadsheetml.worksheet+xml">
        <DigestMethod Algorithm="http://www.w3.org/2000/09/xmldsig#sha1"/>
        <DigestValue>LlUPvID9oRENCaZKQ/Ev/SADkD4=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2015-01-26T12:22:51Z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dcterms:created xsi:type="dcterms:W3CDTF">2014-11-03T11:30:08Z</dcterms:created>
  <dcterms:modified xsi:type="dcterms:W3CDTF">2014-11-03T12:06:25Z</dcterms:modified>
</cp:coreProperties>
</file>